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s2dc01\corp_affairs$\Livelink Exclusions\Intelligence\SoMEP 2022\02. Analysis\00. Draft reference tables\"/>
    </mc:Choice>
  </mc:AlternateContent>
  <xr:revisionPtr revIDLastSave="0" documentId="13_ncr:1_{2A3B7F7C-F578-470A-A9CA-2412C5579E92}" xr6:coauthVersionLast="47" xr6:coauthVersionMax="47" xr10:uidLastSave="{00000000-0000-0000-0000-000000000000}"/>
  <bookViews>
    <workbookView xWindow="15804" yWindow="5844" windowWidth="15372" windowHeight="19308" xr2:uid="{00000000-000D-0000-FFFF-FFFF00000000}"/>
  </bookViews>
  <sheets>
    <sheet name="Introduction_FtP" sheetId="95" r:id="rId1"/>
    <sheet name="Table of contents" sheetId="94" r:id="rId2"/>
    <sheet name="Table 1" sheetId="1" r:id="rId3"/>
    <sheet name="Table 2" sheetId="2" r:id="rId4"/>
    <sheet name="Table 3" sheetId="3" r:id="rId5"/>
    <sheet name="Table 4" sheetId="4" r:id="rId6"/>
    <sheet name="Table 5" sheetId="5" r:id="rId7"/>
    <sheet name="Table 6" sheetId="6" r:id="rId8"/>
    <sheet name="Table 7" sheetId="7" r:id="rId9"/>
    <sheet name="Table 8" sheetId="8" r:id="rId10"/>
    <sheet name="Table 9" sheetId="9" r:id="rId11"/>
    <sheet name="Table 10" sheetId="10" r:id="rId12"/>
    <sheet name="Table 11" sheetId="11" r:id="rId13"/>
    <sheet name="Table 12" sheetId="12" r:id="rId14"/>
    <sheet name="Table 13" sheetId="13" r:id="rId15"/>
    <sheet name="Table 14" sheetId="14" r:id="rId16"/>
    <sheet name="Table 15" sheetId="15" r:id="rId17"/>
    <sheet name="Table 16" sheetId="16" r:id="rId18"/>
    <sheet name="Table 17" sheetId="17" r:id="rId19"/>
    <sheet name="Table 18" sheetId="18" r:id="rId20"/>
    <sheet name="Table 19" sheetId="19" r:id="rId21"/>
    <sheet name="Table 20" sheetId="20" r:id="rId22"/>
    <sheet name="Table 21" sheetId="21" r:id="rId23"/>
    <sheet name="Table 22" sheetId="22" r:id="rId24"/>
    <sheet name="Table 23" sheetId="23" r:id="rId25"/>
    <sheet name="Table 24" sheetId="24" r:id="rId26"/>
    <sheet name="Table 25" sheetId="25" r:id="rId27"/>
    <sheet name="Table 26" sheetId="26" r:id="rId28"/>
    <sheet name="Table 27" sheetId="27" r:id="rId29"/>
    <sheet name="Table 28" sheetId="28" r:id="rId30"/>
    <sheet name="Table 29" sheetId="29" r:id="rId31"/>
    <sheet name="Table 30" sheetId="30" r:id="rId32"/>
    <sheet name="Table 31" sheetId="31" r:id="rId33"/>
    <sheet name="Table 32" sheetId="32" r:id="rId34"/>
    <sheet name="Table 33" sheetId="33" r:id="rId35"/>
    <sheet name="Table 34" sheetId="34" r:id="rId36"/>
    <sheet name="Table 35" sheetId="35" r:id="rId37"/>
    <sheet name="Table 36" sheetId="36" r:id="rId38"/>
    <sheet name="Table 37" sheetId="37" r:id="rId39"/>
    <sheet name="Table 38" sheetId="38" r:id="rId40"/>
    <sheet name="Table 39" sheetId="39" r:id="rId41"/>
    <sheet name="Table 40" sheetId="40" r:id="rId42"/>
    <sheet name="Table 41" sheetId="41" r:id="rId43"/>
    <sheet name="Table 42" sheetId="42" r:id="rId44"/>
    <sheet name="Table 43" sheetId="43" r:id="rId45"/>
    <sheet name="Table 44" sheetId="44" r:id="rId46"/>
    <sheet name="Table 45" sheetId="45" r:id="rId47"/>
    <sheet name="Table 46" sheetId="46" r:id="rId48"/>
    <sheet name="Table 47" sheetId="47" r:id="rId49"/>
    <sheet name="Table 48" sheetId="48" r:id="rId50"/>
    <sheet name="Table 49" sheetId="49" r:id="rId51"/>
    <sheet name="Table 50" sheetId="50" r:id="rId52"/>
    <sheet name="Table 51" sheetId="51" r:id="rId53"/>
    <sheet name="Table 52" sheetId="52" r:id="rId54"/>
    <sheet name="Table 53" sheetId="53" r:id="rId55"/>
    <sheet name="Table 54" sheetId="54" r:id="rId56"/>
    <sheet name="Table 55" sheetId="55" r:id="rId57"/>
    <sheet name="Table 56" sheetId="56" r:id="rId58"/>
    <sheet name="Table 57" sheetId="57" r:id="rId59"/>
    <sheet name="Table 58" sheetId="58" r:id="rId60"/>
    <sheet name="Table 59" sheetId="59" r:id="rId61"/>
    <sheet name="Table 60" sheetId="60" r:id="rId62"/>
    <sheet name="Table 61" sheetId="61" r:id="rId63"/>
    <sheet name="Table 62" sheetId="62" r:id="rId64"/>
    <sheet name="Table 63" sheetId="63" r:id="rId65"/>
    <sheet name="Table 64" sheetId="64" r:id="rId66"/>
    <sheet name="Table 65" sheetId="65" r:id="rId67"/>
    <sheet name="Table 66" sheetId="66" r:id="rId68"/>
    <sheet name="Table 67" sheetId="67" r:id="rId69"/>
    <sheet name="Table 68" sheetId="68" r:id="rId70"/>
    <sheet name="Table 69" sheetId="69" r:id="rId71"/>
    <sheet name="Table 70" sheetId="70" r:id="rId72"/>
    <sheet name="Table 71" sheetId="71" r:id="rId73"/>
    <sheet name="Table 72" sheetId="72" r:id="rId74"/>
    <sheet name="Table 73" sheetId="73" r:id="rId75"/>
    <sheet name="Table 74" sheetId="74" r:id="rId76"/>
    <sheet name="Table 75" sheetId="75" r:id="rId77"/>
    <sheet name="Table 76" sheetId="76" r:id="rId78"/>
    <sheet name="Table 77" sheetId="77" r:id="rId79"/>
    <sheet name="Table 78" sheetId="78" r:id="rId80"/>
    <sheet name="Table 79" sheetId="79" r:id="rId81"/>
    <sheet name="Table 80" sheetId="80" r:id="rId82"/>
    <sheet name="Table 81" sheetId="81" r:id="rId83"/>
    <sheet name="Table 82" sheetId="82" r:id="rId84"/>
    <sheet name="Table 83" sheetId="83" r:id="rId85"/>
    <sheet name="Table 84" sheetId="84" r:id="rId86"/>
    <sheet name="Table 85" sheetId="85" r:id="rId87"/>
    <sheet name="Table 86" sheetId="86" r:id="rId88"/>
    <sheet name="Table 87" sheetId="87" r:id="rId89"/>
    <sheet name="Table 88" sheetId="88" r:id="rId90"/>
    <sheet name="Table 89" sheetId="89" r:id="rId91"/>
    <sheet name="Table 90" sheetId="90" r:id="rId92"/>
    <sheet name="Table 91" sheetId="91" r:id="rId93"/>
    <sheet name="Table 92" sheetId="92" r:id="rId94"/>
    <sheet name="Table 93" sheetId="93" r:id="rId95"/>
  </sheets>
  <definedNames>
    <definedName name="Counts">#REF!</definedName>
    <definedName name="Note">#REF!</definedName>
    <definedName name="Note_label">#REF!</definedName>
    <definedName name="NotesVa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95" i="94" l="1"/>
  <c r="A94" i="94"/>
  <c r="A93" i="94"/>
  <c r="A92" i="94"/>
  <c r="A91" i="94"/>
  <c r="A90" i="94"/>
  <c r="A89" i="94"/>
  <c r="A88" i="94"/>
  <c r="A87" i="94"/>
  <c r="A86" i="94"/>
  <c r="A85" i="94"/>
  <c r="A84" i="94"/>
  <c r="A83" i="94"/>
  <c r="A82" i="94"/>
  <c r="A81" i="94"/>
  <c r="A80" i="94"/>
  <c r="A79" i="94"/>
  <c r="A78" i="94"/>
  <c r="A77" i="94"/>
  <c r="A76" i="94"/>
  <c r="A75" i="94"/>
  <c r="A74" i="94"/>
  <c r="A73" i="94"/>
  <c r="A72" i="94"/>
  <c r="A71" i="94"/>
  <c r="A70" i="94"/>
  <c r="A69" i="94"/>
  <c r="A68" i="94"/>
  <c r="A67" i="94"/>
  <c r="A66" i="94"/>
  <c r="A65" i="94"/>
  <c r="A64" i="94"/>
  <c r="A63" i="94"/>
  <c r="A62" i="94"/>
  <c r="A61" i="94"/>
  <c r="A60" i="94"/>
  <c r="A59" i="94"/>
  <c r="A58" i="94"/>
  <c r="A57" i="94"/>
  <c r="A56" i="94"/>
  <c r="A55" i="94"/>
  <c r="A54" i="94"/>
  <c r="A53" i="94"/>
  <c r="A52" i="94"/>
  <c r="A51" i="94"/>
  <c r="A50" i="94"/>
  <c r="A49" i="94"/>
  <c r="A48" i="94"/>
  <c r="A47" i="94"/>
  <c r="A46" i="94"/>
  <c r="A45" i="94"/>
  <c r="A44" i="94"/>
  <c r="A43" i="94"/>
  <c r="A42" i="94"/>
  <c r="A41" i="94"/>
  <c r="A40" i="94"/>
  <c r="A39" i="94"/>
  <c r="A38" i="94"/>
  <c r="A37" i="94"/>
  <c r="A36" i="94"/>
  <c r="A35" i="94"/>
  <c r="A34" i="94"/>
  <c r="A33" i="94"/>
  <c r="A32" i="94"/>
  <c r="A31" i="94"/>
  <c r="A30" i="94"/>
  <c r="A29" i="94"/>
  <c r="A28" i="94"/>
  <c r="A27" i="94"/>
  <c r="A26" i="94"/>
  <c r="A25" i="94"/>
  <c r="A24" i="94"/>
  <c r="A23" i="94"/>
  <c r="A22" i="94"/>
  <c r="A21" i="94"/>
  <c r="A20" i="94"/>
  <c r="A19" i="94"/>
  <c r="A18" i="94"/>
  <c r="A17" i="94"/>
  <c r="A16" i="94"/>
  <c r="A15" i="94"/>
  <c r="A14" i="94"/>
  <c r="A13" i="94"/>
  <c r="A12" i="94"/>
  <c r="A11" i="94"/>
  <c r="A10" i="94"/>
  <c r="A9" i="94"/>
  <c r="A8" i="94"/>
  <c r="A7" i="94"/>
  <c r="A6" i="94"/>
  <c r="A5" i="94"/>
  <c r="A4" i="94"/>
  <c r="A3" i="94"/>
  <c r="A5" i="93"/>
  <c r="A5" i="92"/>
  <c r="A5" i="91"/>
  <c r="A5" i="90"/>
  <c r="A5" i="89"/>
  <c r="A5" i="88"/>
  <c r="A5" i="87"/>
  <c r="A5" i="86"/>
  <c r="A5" i="85"/>
  <c r="A5" i="84"/>
  <c r="A5" i="83"/>
  <c r="A5" i="82"/>
  <c r="A5" i="81"/>
  <c r="A5" i="80"/>
  <c r="A5" i="79"/>
  <c r="A5" i="78"/>
  <c r="A5" i="77"/>
  <c r="A5" i="76"/>
  <c r="A5" i="75"/>
  <c r="A5" i="74"/>
  <c r="A5" i="73"/>
  <c r="A5" i="72"/>
  <c r="A5" i="71"/>
  <c r="A5" i="70"/>
  <c r="A5" i="69"/>
  <c r="A5" i="68"/>
  <c r="A5" i="67"/>
  <c r="A5" i="66"/>
  <c r="A5" i="65"/>
  <c r="A5" i="64"/>
  <c r="A5" i="63"/>
  <c r="A5" i="62"/>
  <c r="A5" i="61"/>
  <c r="A5" i="60"/>
  <c r="A5" i="59"/>
  <c r="A5" i="58"/>
  <c r="A5" i="57"/>
  <c r="A5" i="56"/>
  <c r="A5" i="55"/>
  <c r="A5" i="54"/>
  <c r="A5" i="53"/>
  <c r="A5" i="52"/>
  <c r="A5" i="51"/>
  <c r="A5" i="50"/>
  <c r="A5" i="49"/>
  <c r="A5" i="48"/>
  <c r="A5" i="47"/>
  <c r="A5" i="46"/>
  <c r="A5" i="45"/>
  <c r="A5" i="44"/>
  <c r="A5" i="43"/>
  <c r="A5" i="42"/>
  <c r="A5" i="41"/>
  <c r="A5" i="40"/>
  <c r="A5" i="39"/>
  <c r="A5" i="38"/>
  <c r="A5" i="37"/>
  <c r="A5" i="36"/>
  <c r="A5" i="35"/>
  <c r="A5" i="34"/>
  <c r="A5" i="33"/>
  <c r="A5" i="32"/>
  <c r="A5" i="31"/>
  <c r="A5" i="30"/>
  <c r="A5" i="29"/>
  <c r="A5" i="28"/>
  <c r="A5" i="27"/>
  <c r="A5" i="26"/>
  <c r="A5" i="25"/>
  <c r="A5" i="24"/>
  <c r="A5" i="23"/>
  <c r="A5" i="22"/>
  <c r="A5" i="21"/>
  <c r="A5" i="20"/>
  <c r="A5" i="19"/>
  <c r="A5" i="18"/>
  <c r="A5" i="17"/>
  <c r="A5" i="16"/>
  <c r="A5" i="15"/>
  <c r="A5" i="14"/>
  <c r="A5" i="13"/>
  <c r="A5" i="12"/>
  <c r="A5" i="11"/>
  <c r="A5" i="10"/>
  <c r="A5" i="9"/>
  <c r="A5" i="8"/>
  <c r="A5" i="7"/>
  <c r="A5" i="6"/>
  <c r="A5" i="5"/>
  <c r="A5" i="4"/>
  <c r="A5" i="3"/>
  <c r="A5" i="2"/>
  <c r="A5" i="1"/>
</calcChain>
</file>

<file path=xl/sharedStrings.xml><?xml version="1.0" encoding="utf-8"?>
<sst xmlns="http://schemas.openxmlformats.org/spreadsheetml/2006/main" count="20075" uniqueCount="2217">
  <si>
    <t>2012</t>
  </si>
  <si>
    <t>2013</t>
  </si>
  <si>
    <t>2014</t>
  </si>
  <si>
    <t>2015</t>
  </si>
  <si>
    <t>2016</t>
  </si>
  <si>
    <t>2017</t>
  </si>
  <si>
    <t>2018</t>
  </si>
  <si>
    <t>2019</t>
  </si>
  <si>
    <t>2020</t>
  </si>
  <si>
    <t>2021</t>
  </si>
  <si>
    <t>5 year</t>
  </si>
  <si>
    <t>Overall</t>
  </si>
  <si>
    <t>Complaint</t>
  </si>
  <si>
    <t>Not about FtP</t>
  </si>
  <si>
    <t>Total</t>
  </si>
  <si>
    <t>2012-13</t>
  </si>
  <si>
    <t>2013-14</t>
  </si>
  <si>
    <t>2014-15</t>
  </si>
  <si>
    <t>2015-16</t>
  </si>
  <si>
    <t>2016-17</t>
  </si>
  <si>
    <t>2017-18</t>
  </si>
  <si>
    <t>2018-19</t>
  </si>
  <si>
    <t>2019-20</t>
  </si>
  <si>
    <t>2020-21</t>
  </si>
  <si>
    <t>2017-21</t>
  </si>
  <si>
    <t>2012-21</t>
  </si>
  <si>
    <t>Table 1</t>
  </si>
  <si>
    <t>Enquiries received</t>
  </si>
  <si>
    <t>by type of enquiry</t>
  </si>
  <si>
    <t>Number of enquiries</t>
  </si>
  <si>
    <t>% of enquiries</t>
  </si>
  <si>
    <t>Year-on-year % changes</t>
  </si>
  <si>
    <t>2017-2021</t>
  </si>
  <si>
    <t>2012-2021</t>
  </si>
  <si>
    <t/>
  </si>
  <si>
    <t>Notes</t>
  </si>
  <si>
    <t>Source: Management information from General Medical Council (GMC) Fitness to Practise activity.</t>
  </si>
  <si>
    <t>The counts are as at 4 July 2022, when the data was downloaded.</t>
  </si>
  <si>
    <t>The year is based on the date an enquiry was received.</t>
  </si>
  <si>
    <t>For explanations of terms used in this table, please consult the SoMEP report or the GMC web-site www.gmc-uk.org.</t>
  </si>
  <si>
    <t>Public, Complaint</t>
  </si>
  <si>
    <t>Public, Not about FtP</t>
  </si>
  <si>
    <t>Employer, Complaint</t>
  </si>
  <si>
    <t>Employer, Not about FtP</t>
  </si>
  <si>
    <t>Doctor self referral, Complaint</t>
  </si>
  <si>
    <t>Doctor self referral, Not about FtP</t>
  </si>
  <si>
    <t>Other doctor, Complaint</t>
  </si>
  <si>
    <t>Other doctor, Not about FtP</t>
  </si>
  <si>
    <t>Police, Complaint</t>
  </si>
  <si>
    <t>Police, Not about FtP</t>
  </si>
  <si>
    <t>GMC Media Scanning, Complaint</t>
  </si>
  <si>
    <t>GMC Media Scanning, Not about FtP</t>
  </si>
  <si>
    <t>GMC other, Complaint</t>
  </si>
  <si>
    <t>GMC other, Not about FtP</t>
  </si>
  <si>
    <t>Other, Complaint</t>
  </si>
  <si>
    <t>Other, Not about FtP</t>
  </si>
  <si>
    <t>Table 2</t>
  </si>
  <si>
    <t>by source</t>
  </si>
  <si>
    <t>5 yr</t>
  </si>
  <si>
    <t>Full GMC investigation</t>
  </si>
  <si>
    <t>Referred to employer</t>
  </si>
  <si>
    <t>Closed immediately</t>
  </si>
  <si>
    <t>Still being assessed</t>
  </si>
  <si>
    <t>Table 3</t>
  </si>
  <si>
    <t>Complaints received</t>
  </si>
  <si>
    <t>by outcome of complaint</t>
  </si>
  <si>
    <t>Number of complaints</t>
  </si>
  <si>
    <t>% of complaints</t>
  </si>
  <si>
    <t>The year is based on the date a complaint was received.</t>
  </si>
  <si>
    <t>The outcomes counted in this table are 'first-instance' decisions, not final outcomes.</t>
  </si>
  <si>
    <t>Public, Full GMC investigation</t>
  </si>
  <si>
    <t>Public, Referred to employer</t>
  </si>
  <si>
    <t>Public, Closed immediately</t>
  </si>
  <si>
    <t>Public, Still being assessed</t>
  </si>
  <si>
    <t>Employer, Full GMC investigation</t>
  </si>
  <si>
    <t>Employer, Referred to employer</t>
  </si>
  <si>
    <t>Employer, Closed immediately</t>
  </si>
  <si>
    <t>Employer, Still being assessed</t>
  </si>
  <si>
    <t>Doctor self referral, Full GMC investigation</t>
  </si>
  <si>
    <t>Doctor self referral, Referred to employer</t>
  </si>
  <si>
    <t>Doctor self referral, Closed immediately</t>
  </si>
  <si>
    <t>Doctor self referral, Still being assessed</t>
  </si>
  <si>
    <t>Other doctor, Full GMC investigation</t>
  </si>
  <si>
    <t>Other doctor, Referred to employer</t>
  </si>
  <si>
    <t>Other doctor, Closed immediately</t>
  </si>
  <si>
    <t>Other doctor, Still being assessed</t>
  </si>
  <si>
    <t>Police, Full GMC investigation</t>
  </si>
  <si>
    <t>Police, Referred to employer</t>
  </si>
  <si>
    <t>Police, Closed immediately</t>
  </si>
  <si>
    <t>Police, Still being assessed</t>
  </si>
  <si>
    <t>GMC Media Scanning, Full GMC investigation</t>
  </si>
  <si>
    <t>GMC Media Scanning, Referred to employer</t>
  </si>
  <si>
    <t>GMC Media Scanning, Closed immediately</t>
  </si>
  <si>
    <t>GMC Media Scanning, Still being assessed</t>
  </si>
  <si>
    <t>GMC other, Full GMC investigation</t>
  </si>
  <si>
    <t>GMC other, Referred to employer</t>
  </si>
  <si>
    <t>GMC other, Closed immediately</t>
  </si>
  <si>
    <t>GMC other, Still being assessed</t>
  </si>
  <si>
    <t>Other, Full GMC investigation</t>
  </si>
  <si>
    <t>Other, Referred to employer</t>
  </si>
  <si>
    <t>Other, Closed immediately</t>
  </si>
  <si>
    <t>Other, Still being assessed</t>
  </si>
  <si>
    <t>Table 4</t>
  </si>
  <si>
    <t>Doctor's health, Full GMC investigation</t>
  </si>
  <si>
    <t>Doctor's health, Referred to employer</t>
  </si>
  <si>
    <t>Doctor's health, Closed immediately</t>
  </si>
  <si>
    <t>Doctor's health, Still being assessed</t>
  </si>
  <si>
    <t>Criminality, but not health, Full GMC investigation</t>
  </si>
  <si>
    <t>Criminality, but not health, Referred to employer</t>
  </si>
  <si>
    <t>Criminality, but not health, Closed immediately</t>
  </si>
  <si>
    <t>Criminality, but not health, Still being assessed</t>
  </si>
  <si>
    <t>Honesty or fairness (only), Full GMC investigation</t>
  </si>
  <si>
    <t>Honesty or fairness (only), Referred to employer</t>
  </si>
  <si>
    <t>Honesty or fairness (only), Closed immediately</t>
  </si>
  <si>
    <t>Honesty or fairness (only), Still being assessed</t>
  </si>
  <si>
    <t>Honesty or fairness, but not health, criminality or competence, Full GMC investigation</t>
  </si>
  <si>
    <t>Honesty or fairness, but not health, criminality or competence, Referred to employer</t>
  </si>
  <si>
    <t>Honesty or fairness, but not health, criminality or competence, Closed immediately</t>
  </si>
  <si>
    <t>Honesty or fairness, but not health, criminality or competence, Still being assessed</t>
  </si>
  <si>
    <t>Honesty or fairness and clinical competence, Full GMC investigation</t>
  </si>
  <si>
    <t>Honesty or fairness and clinical competence, Referred to employer</t>
  </si>
  <si>
    <t>Honesty or fairness and clinical competence, Closed immediately</t>
  </si>
  <si>
    <t>Honesty or fairness and clinical competence, Still being assessed</t>
  </si>
  <si>
    <t>Clinical competence (only), Full GMC investigation</t>
  </si>
  <si>
    <t>Clinical competence (only), Referred to employer</t>
  </si>
  <si>
    <t>Clinical competence (only), Closed immediately</t>
  </si>
  <si>
    <t>Clinical competence (only), Still being assessed</t>
  </si>
  <si>
    <t>Clinical competence and communication or respect, Full GMC investigation</t>
  </si>
  <si>
    <t>Clinical competence and communication or respect, Referred to employer</t>
  </si>
  <si>
    <t>Clinical competence and communication or respect, Closed immediately</t>
  </si>
  <si>
    <t>Clinical competence and communication or respect, Still being assessed</t>
  </si>
  <si>
    <t>Communication or respect (only), Full GMC investigation</t>
  </si>
  <si>
    <t>Communication or respect (only), Referred to employer</t>
  </si>
  <si>
    <t>Communication or respect (only), Closed immediately</t>
  </si>
  <si>
    <t>Communication or respect (only), Still being assessed</t>
  </si>
  <si>
    <t>Professional performance but not health or honesty or probity, Full GMC investigation</t>
  </si>
  <si>
    <t>Professional performance but not health or honesty or probity, Referred to employer</t>
  </si>
  <si>
    <t>Professional performance but not health or honesty or probity, Closed immediately</t>
  </si>
  <si>
    <t>Professional performance but not health or honesty or probity, Still being assessed</t>
  </si>
  <si>
    <t>Other combinations of allegations, Full GMC investigation</t>
  </si>
  <si>
    <t>Other combinations of allegations, Referred to employer</t>
  </si>
  <si>
    <t>Other combinations of allegations, Closed immediately</t>
  </si>
  <si>
    <t>Other combinations of allegations, Still being assessed</t>
  </si>
  <si>
    <t>No allegation type recorded, Full GMC investigation</t>
  </si>
  <si>
    <t>No allegation type recorded, Referred to employer</t>
  </si>
  <si>
    <t>No allegation type recorded, Closed immediately</t>
  </si>
  <si>
    <t>No allegation type recorded, Still being assessed</t>
  </si>
  <si>
    <t>Table 5</t>
  </si>
  <si>
    <t>by triage allegation type</t>
  </si>
  <si>
    <t>Public, Doctor's health, Full GMC investigation</t>
  </si>
  <si>
    <t>Public, Doctor's health, Referred to employer</t>
  </si>
  <si>
    <t>Public, Doctor's health, Closed immediately</t>
  </si>
  <si>
    <t>Public, Doctor's health, Still being assessed</t>
  </si>
  <si>
    <t>Public, Criminality, but not health, Full GMC investigation</t>
  </si>
  <si>
    <t>Public, Criminality, but not health, Referred to employer</t>
  </si>
  <si>
    <t>Public, Criminality, but not health, Closed immediately</t>
  </si>
  <si>
    <t>Public, Criminality, but not health, Still being assessed</t>
  </si>
  <si>
    <t>Public, Honesty or fairness (only), Full GMC investigation</t>
  </si>
  <si>
    <t>Public, Honesty or fairness (only), Referred to employer</t>
  </si>
  <si>
    <t>Public, Honesty or fairness (only), Closed immediately</t>
  </si>
  <si>
    <t>Public, Honesty or fairness (only), Still being assessed</t>
  </si>
  <si>
    <t>Public, Honesty or fairness, but not health, criminality or competence, Full GMC investigation</t>
  </si>
  <si>
    <t>Public, Honesty or fairness, but not health, criminality or competence, Referred to employer</t>
  </si>
  <si>
    <t>Public, Honesty or fairness, but not health, criminality or competence, Closed immediately</t>
  </si>
  <si>
    <t>Public, Honesty or fairness, but not health, criminality or competence, Still being assessed</t>
  </si>
  <si>
    <t>Public, Honesty or fairness and clinical competence, Full GMC investigation</t>
  </si>
  <si>
    <t>Public, Honesty or fairness and clinical competence, Referred to employer</t>
  </si>
  <si>
    <t>Public, Honesty or fairness and clinical competence, Closed immediately</t>
  </si>
  <si>
    <t>Public, Honesty or fairness and clinical competence, Still being assessed</t>
  </si>
  <si>
    <t>Public, Clinical competence (only), Full GMC investigation</t>
  </si>
  <si>
    <t>Public, Clinical competence (only), Referred to employer</t>
  </si>
  <si>
    <t>Public, Clinical competence (only), Closed immediately</t>
  </si>
  <si>
    <t>Public, Clinical competence (only), Still being assessed</t>
  </si>
  <si>
    <t>Public, Clinical competence and communication or respect, Full GMC investigation</t>
  </si>
  <si>
    <t>Public, Clinical competence and communication or respect, Referred to employer</t>
  </si>
  <si>
    <t>Public, Clinical competence and communication or respect, Closed immediately</t>
  </si>
  <si>
    <t>Public, Clinical competence and communication or respect, Still being assessed</t>
  </si>
  <si>
    <t>Public, Communication or respect (only), Full GMC investigation</t>
  </si>
  <si>
    <t>Public, Communication or respect (only), Referred to employer</t>
  </si>
  <si>
    <t>Public, Communication or respect (only), Closed immediately</t>
  </si>
  <si>
    <t>Public, Communication or respect (only), Still being assessed</t>
  </si>
  <si>
    <t>Public, Professional performance but not health or honesty or probity, Full GMC investigation</t>
  </si>
  <si>
    <t>Public, Professional performance but not health or honesty or probity, Referred to employer</t>
  </si>
  <si>
    <t>Public, Professional performance but not health or honesty or probity, Closed immediately</t>
  </si>
  <si>
    <t>Public, Professional performance but not health or honesty or probity, Still being assessed</t>
  </si>
  <si>
    <t>Public, Other combinations of allegations, Full GMC investigation</t>
  </si>
  <si>
    <t>Public, Other combinations of allegations, Referred to employer</t>
  </si>
  <si>
    <t>Public, Other combinations of allegations, Closed immediately</t>
  </si>
  <si>
    <t>Public, Other combinations of allegations, Still being assessed</t>
  </si>
  <si>
    <t>Public, No allegation type recorded, Full GMC investigation</t>
  </si>
  <si>
    <t>Public, No allegation type recorded, Referred to employer</t>
  </si>
  <si>
    <t>Public, No allegation type recorded, Closed immediately</t>
  </si>
  <si>
    <t>Public, No allegation type recorded, Still being assessed</t>
  </si>
  <si>
    <t>Employer, Doctor's health, Full GMC investigation</t>
  </si>
  <si>
    <t>Employer, Doctor's health, Referred to employer</t>
  </si>
  <si>
    <t>Employer, Doctor's health, Closed immediately</t>
  </si>
  <si>
    <t>Employer, Doctor's health, Still being assessed</t>
  </si>
  <si>
    <t>Employer, Criminality, but not health, Full GMC investigation</t>
  </si>
  <si>
    <t>Employer, Criminality, but not health, Referred to employer</t>
  </si>
  <si>
    <t>Employer, Criminality, but not health, Closed immediately</t>
  </si>
  <si>
    <t>Employer, Criminality, but not health, Still being assessed</t>
  </si>
  <si>
    <t>Employer, Honesty or fairness (only), Full GMC investigation</t>
  </si>
  <si>
    <t>Employer, Honesty or fairness (only), Referred to employer</t>
  </si>
  <si>
    <t>Employer, Honesty or fairness (only), Closed immediately</t>
  </si>
  <si>
    <t>Employer, Honesty or fairness (only), Still being assessed</t>
  </si>
  <si>
    <t>Employer, Honesty or fairness, but not health, criminality or competence, Full GMC investigation</t>
  </si>
  <si>
    <t>Employer, Honesty or fairness, but not health, criminality or competence, Referred to employer</t>
  </si>
  <si>
    <t>Employer, Honesty or fairness, but not health, criminality or competence, Closed immediately</t>
  </si>
  <si>
    <t>Employer, Honesty or fairness, but not health, criminality or competence, Still being assessed</t>
  </si>
  <si>
    <t>Employer, Honesty or fairness and clinical competence, Full GMC investigation</t>
  </si>
  <si>
    <t>Employer, Honesty or fairness and clinical competence, Referred to employer</t>
  </si>
  <si>
    <t>Employer, Honesty or fairness and clinical competence, Closed immediately</t>
  </si>
  <si>
    <t>Employer, Honesty or fairness and clinical competence, Still being assessed</t>
  </si>
  <si>
    <t>Employer, Clinical competence (only), Full GMC investigation</t>
  </si>
  <si>
    <t>Employer, Clinical competence (only), Referred to employer</t>
  </si>
  <si>
    <t>Employer, Clinical competence (only), Closed immediately</t>
  </si>
  <si>
    <t>Employer, Clinical competence (only), Still being assessed</t>
  </si>
  <si>
    <t>Employer, Clinical competence and communication or respect, Full GMC investigation</t>
  </si>
  <si>
    <t>Employer, Clinical competence and communication or respect, Referred to employer</t>
  </si>
  <si>
    <t>Employer, Clinical competence and communication or respect, Closed immediately</t>
  </si>
  <si>
    <t>Employer, Clinical competence and communication or respect, Still being assessed</t>
  </si>
  <si>
    <t>Employer, Communication or respect (only), Full GMC investigation</t>
  </si>
  <si>
    <t>Employer, Communication or respect (only), Referred to employer</t>
  </si>
  <si>
    <t>Employer, Communication or respect (only), Closed immediately</t>
  </si>
  <si>
    <t>Employer, Communication or respect (only), Still being assessed</t>
  </si>
  <si>
    <t>Employer, Professional performance but not health or honesty or probity, Full GMC investigation</t>
  </si>
  <si>
    <t>Employer, Professional performance but not health or honesty or probity, Referred to employer</t>
  </si>
  <si>
    <t>Employer, Professional performance but not health or honesty or probity, Closed immediately</t>
  </si>
  <si>
    <t>Employer, Professional performance but not health or honesty or probity, Still being assessed</t>
  </si>
  <si>
    <t>Employer, Other combinations of allegations, Full GMC investigation</t>
  </si>
  <si>
    <t>Employer, Other combinations of allegations, Referred to employer</t>
  </si>
  <si>
    <t>Employer, Other combinations of allegations, Closed immediately</t>
  </si>
  <si>
    <t>Employer, Other combinations of allegations, Still being assessed</t>
  </si>
  <si>
    <t>Employer, No allegation type recorded, Full GMC investigation</t>
  </si>
  <si>
    <t>Employer, No allegation type recorded, Referred to employer</t>
  </si>
  <si>
    <t>Employer, No allegation type recorded, Closed immediately</t>
  </si>
  <si>
    <t>Employer, No allegation type recorded, Still being assessed</t>
  </si>
  <si>
    <t>Doctor self referral, Doctor's health, Full GMC investigation</t>
  </si>
  <si>
    <t>Doctor self referral, Doctor's health, Referred to employer</t>
  </si>
  <si>
    <t>Doctor self referral, Doctor's health, Closed immediately</t>
  </si>
  <si>
    <t>Doctor self referral, Doctor's health, Still being assessed</t>
  </si>
  <si>
    <t>Doctor self referral, Criminality, but not health, Full GMC investigation</t>
  </si>
  <si>
    <t>Doctor self referral, Criminality, but not health, Referred to employer</t>
  </si>
  <si>
    <t>Doctor self referral, Criminality, but not health, Closed immediately</t>
  </si>
  <si>
    <t>Doctor self referral, Criminality, but not health, Still being assessed</t>
  </si>
  <si>
    <t>Doctor self referral, Honesty or fairness (only), Full GMC investigation</t>
  </si>
  <si>
    <t>Doctor self referral, Honesty or fairness (only), Referred to employer</t>
  </si>
  <si>
    <t>Doctor self referral, Honesty or fairness (only), Closed immediately</t>
  </si>
  <si>
    <t>Doctor self referral, Honesty or fairness (only), Still being assessed</t>
  </si>
  <si>
    <t>Doctor self referral, Honesty or fairness, but not health, criminality or competence, Full GMC investigation</t>
  </si>
  <si>
    <t>Doctor self referral, Honesty or fairness, but not health, criminality or competence, Referred to employer</t>
  </si>
  <si>
    <t>Doctor self referral, Honesty or fairness, but not health, criminality or competence, Closed immediately</t>
  </si>
  <si>
    <t>Doctor self referral, Honesty or fairness, but not health, criminality or competence, Still being assessed</t>
  </si>
  <si>
    <t>Doctor self referral, Honesty or fairness and clinical competence, Full GMC investigation</t>
  </si>
  <si>
    <t>Doctor self referral, Honesty or fairness and clinical competence, Referred to employer</t>
  </si>
  <si>
    <t>Doctor self referral, Honesty or fairness and clinical competence, Closed immediately</t>
  </si>
  <si>
    <t>Doctor self referral, Honesty or fairness and clinical competence, Still being assessed</t>
  </si>
  <si>
    <t>Doctor self referral, Clinical competence (only), Full GMC investigation</t>
  </si>
  <si>
    <t>Doctor self referral, Clinical competence (only), Referred to employer</t>
  </si>
  <si>
    <t>Doctor self referral, Clinical competence (only), Closed immediately</t>
  </si>
  <si>
    <t>Doctor self referral, Clinical competence (only), Still being assessed</t>
  </si>
  <si>
    <t>Doctor self referral, Clinical competence and communication or respect, Full GMC investigation</t>
  </si>
  <si>
    <t>Doctor self referral, Clinical competence and communication or respect, Referred to employer</t>
  </si>
  <si>
    <t>Doctor self referral, Clinical competence and communication or respect, Closed immediately</t>
  </si>
  <si>
    <t>Doctor self referral, Clinical competence and communication or respect, Still being assessed</t>
  </si>
  <si>
    <t>Doctor self referral, Communication or respect (only), Full GMC investigation</t>
  </si>
  <si>
    <t>Doctor self referral, Communication or respect (only), Referred to employer</t>
  </si>
  <si>
    <t>Doctor self referral, Communication or respect (only), Closed immediately</t>
  </si>
  <si>
    <t>Doctor self referral, Communication or respect (only), Still being assessed</t>
  </si>
  <si>
    <t>Doctor self referral, Professional performance but not health or honesty or probity, Full GMC investigation</t>
  </si>
  <si>
    <t>Doctor self referral, Professional performance but not health or honesty or probity, Referred to employer</t>
  </si>
  <si>
    <t>Doctor self referral, Professional performance but not health or honesty or probity, Closed immediately</t>
  </si>
  <si>
    <t>Doctor self referral, Professional performance but not health or honesty or probity, Still being assessed</t>
  </si>
  <si>
    <t>Doctor self referral, Other combinations of allegations, Full GMC investigation</t>
  </si>
  <si>
    <t>Doctor self referral, Other combinations of allegations, Referred to employer</t>
  </si>
  <si>
    <t>Doctor self referral, Other combinations of allegations, Closed immediately</t>
  </si>
  <si>
    <t>Doctor self referral, Other combinations of allegations, Still being assessed</t>
  </si>
  <si>
    <t>Doctor self referral, No allegation type recorded, Full GMC investigation</t>
  </si>
  <si>
    <t>Doctor self referral, No allegation type recorded, Referred to employer</t>
  </si>
  <si>
    <t>Doctor self referral, No allegation type recorded, Closed immediately</t>
  </si>
  <si>
    <t>Doctor self referral, No allegation type recorded, Still being assessed</t>
  </si>
  <si>
    <t>Other doctor, Doctor's health, Full GMC investigation</t>
  </si>
  <si>
    <t>Other doctor, Doctor's health, Referred to employer</t>
  </si>
  <si>
    <t>Other doctor, Doctor's health, Closed immediately</t>
  </si>
  <si>
    <t>Other doctor, Doctor's health, Still being assessed</t>
  </si>
  <si>
    <t>Other doctor, Criminality, but not health, Full GMC investigation</t>
  </si>
  <si>
    <t>Other doctor, Criminality, but not health, Referred to employer</t>
  </si>
  <si>
    <t>Other doctor, Criminality, but not health, Closed immediately</t>
  </si>
  <si>
    <t>Other doctor, Criminality, but not health, Still being assessed</t>
  </si>
  <si>
    <t>Other doctor, Honesty or fairness (only), Full GMC investigation</t>
  </si>
  <si>
    <t>Other doctor, Honesty or fairness (only), Referred to employer</t>
  </si>
  <si>
    <t>Other doctor, Honesty or fairness (only), Closed immediately</t>
  </si>
  <si>
    <t>Other doctor, Honesty or fairness (only), Still being assessed</t>
  </si>
  <si>
    <t>Other doctor, Honesty or fairness, but not health, criminality or competence, Full GMC investigation</t>
  </si>
  <si>
    <t>Other doctor, Honesty or fairness, but not health, criminality or competence, Referred to employer</t>
  </si>
  <si>
    <t>Other doctor, Honesty or fairness, but not health, criminality or competence, Closed immediately</t>
  </si>
  <si>
    <t>Other doctor, Honesty or fairness, but not health, criminality or competence, Still being assessed</t>
  </si>
  <si>
    <t>Other doctor, Honesty or fairness and clinical competence, Full GMC investigation</t>
  </si>
  <si>
    <t>Other doctor, Honesty or fairness and clinical competence, Referred to employer</t>
  </si>
  <si>
    <t>Other doctor, Honesty or fairness and clinical competence, Closed immediately</t>
  </si>
  <si>
    <t>Other doctor, Honesty or fairness and clinical competence, Still being assessed</t>
  </si>
  <si>
    <t>Other doctor, Clinical competence (only), Full GMC investigation</t>
  </si>
  <si>
    <t>Other doctor, Clinical competence (only), Referred to employer</t>
  </si>
  <si>
    <t>Other doctor, Clinical competence (only), Closed immediately</t>
  </si>
  <si>
    <t>Other doctor, Clinical competence (only), Still being assessed</t>
  </si>
  <si>
    <t>Other doctor, Clinical competence and communication or respect, Full GMC investigation</t>
  </si>
  <si>
    <t>Other doctor, Clinical competence and communication or respect, Referred to employer</t>
  </si>
  <si>
    <t>Other doctor, Clinical competence and communication or respect, Closed immediately</t>
  </si>
  <si>
    <t>Other doctor, Clinical competence and communication or respect, Still being assessed</t>
  </si>
  <si>
    <t>Other doctor, Communication or respect (only), Full GMC investigation</t>
  </si>
  <si>
    <t>Other doctor, Communication or respect (only), Referred to employer</t>
  </si>
  <si>
    <t>Other doctor, Communication or respect (only), Closed immediately</t>
  </si>
  <si>
    <t>Other doctor, Communication or respect (only), Still being assessed</t>
  </si>
  <si>
    <t>Other doctor, Professional performance but not health or honesty or probity, Full GMC investigation</t>
  </si>
  <si>
    <t>Other doctor, Professional performance but not health or honesty or probity, Referred to employer</t>
  </si>
  <si>
    <t>Other doctor, Professional performance but not health or honesty or probity, Closed immediately</t>
  </si>
  <si>
    <t>Other doctor, Professional performance but not health or honesty or probity, Still being assessed</t>
  </si>
  <si>
    <t>Other doctor, Other combinations of allegations, Full GMC investigation</t>
  </si>
  <si>
    <t>Other doctor, Other combinations of allegations, Referred to employer</t>
  </si>
  <si>
    <t>Other doctor, Other combinations of allegations, Closed immediately</t>
  </si>
  <si>
    <t>Other doctor, Other combinations of allegations, Still being assessed</t>
  </si>
  <si>
    <t>Other doctor, No allegation type recorded, Full GMC investigation</t>
  </si>
  <si>
    <t>Other doctor, No allegation type recorded, Referred to employer</t>
  </si>
  <si>
    <t>Other doctor, No allegation type recorded, Closed immediately</t>
  </si>
  <si>
    <t>Other doctor, No allegation type recorded, Still being assessed</t>
  </si>
  <si>
    <t>Police, Doctor's health, Full GMC investigation</t>
  </si>
  <si>
    <t>Police, Doctor's health, Referred to employer</t>
  </si>
  <si>
    <t>Police, Doctor's health, Closed immediately</t>
  </si>
  <si>
    <t>Police, Doctor's health, Still being assessed</t>
  </si>
  <si>
    <t>Police, Criminality, but not health, Full GMC investigation</t>
  </si>
  <si>
    <t>Police, Criminality, but not health, Referred to employer</t>
  </si>
  <si>
    <t>Police, Criminality, but not health, Closed immediately</t>
  </si>
  <si>
    <t>Police, Criminality, but not health, Still being assessed</t>
  </si>
  <si>
    <t>Police, Honesty or fairness (only), Full GMC investigation</t>
  </si>
  <si>
    <t>Police, Honesty or fairness (only), Referred to employer</t>
  </si>
  <si>
    <t>Police, Honesty or fairness (only), Closed immediately</t>
  </si>
  <si>
    <t>Police, Honesty or fairness (only), Still being assessed</t>
  </si>
  <si>
    <t>Police, Honesty or fairness, but not health, criminality or competence, Full GMC investigation</t>
  </si>
  <si>
    <t>Police, Honesty or fairness, but not health, criminality or competence, Referred to employer</t>
  </si>
  <si>
    <t>Police, Honesty or fairness, but not health, criminality or competence, Closed immediately</t>
  </si>
  <si>
    <t>Police, Honesty or fairness, but not health, criminality or competence, Still being assessed</t>
  </si>
  <si>
    <t>Police, Honesty or fairness and clinical competence, Full GMC investigation</t>
  </si>
  <si>
    <t>Police, Honesty or fairness and clinical competence, Referred to employer</t>
  </si>
  <si>
    <t>Police, Honesty or fairness and clinical competence, Closed immediately</t>
  </si>
  <si>
    <t>Police, Honesty or fairness and clinical competence, Still being assessed</t>
  </si>
  <si>
    <t>Police, Clinical competence (only), Full GMC investigation</t>
  </si>
  <si>
    <t>Police, Clinical competence (only), Referred to employer</t>
  </si>
  <si>
    <t>Police, Clinical competence (only), Closed immediately</t>
  </si>
  <si>
    <t>Police, Clinical competence (only), Still being assessed</t>
  </si>
  <si>
    <t>Police, Clinical competence and communication or respect, Full GMC investigation</t>
  </si>
  <si>
    <t>Police, Clinical competence and communication or respect, Referred to employer</t>
  </si>
  <si>
    <t>Police, Clinical competence and communication or respect, Closed immediately</t>
  </si>
  <si>
    <t>Police, Clinical competence and communication or respect, Still being assessed</t>
  </si>
  <si>
    <t>Police, Communication or respect (only), Full GMC investigation</t>
  </si>
  <si>
    <t>Police, Communication or respect (only), Referred to employer</t>
  </si>
  <si>
    <t>Police, Communication or respect (only), Closed immediately</t>
  </si>
  <si>
    <t>Police, Communication or respect (only), Still being assessed</t>
  </si>
  <si>
    <t>Police, Professional performance but not health or honesty or probity, Full GMC investigation</t>
  </si>
  <si>
    <t>Police, Professional performance but not health or honesty or probity, Referred to employer</t>
  </si>
  <si>
    <t>Police, Professional performance but not health or honesty or probity, Closed immediately</t>
  </si>
  <si>
    <t>Police, Professional performance but not health or honesty or probity, Still being assessed</t>
  </si>
  <si>
    <t>Police, Other combinations of allegations, Full GMC investigation</t>
  </si>
  <si>
    <t>Police, Other combinations of allegations, Referred to employer</t>
  </si>
  <si>
    <t>Police, Other combinations of allegations, Closed immediately</t>
  </si>
  <si>
    <t>Police, Other combinations of allegations, Still being assessed</t>
  </si>
  <si>
    <t>Police, No allegation type recorded, Full GMC investigation</t>
  </si>
  <si>
    <t>Police, No allegation type recorded, Referred to employer</t>
  </si>
  <si>
    <t>Police, No allegation type recorded, Closed immediately</t>
  </si>
  <si>
    <t>Police, No allegation type recorded, Still being assessed</t>
  </si>
  <si>
    <t>GMC Media Scanning, Doctor's health, Full GMC investigation</t>
  </si>
  <si>
    <t>GMC Media Scanning, Doctor's health, Referred to employer</t>
  </si>
  <si>
    <t>GMC Media Scanning, Doctor's health, Closed immediately</t>
  </si>
  <si>
    <t>GMC Media Scanning, Doctor's health, Still being assessed</t>
  </si>
  <si>
    <t>GMC Media Scanning, Criminality, but not health, Full GMC investigation</t>
  </si>
  <si>
    <t>GMC Media Scanning, Criminality, but not health, Referred to employer</t>
  </si>
  <si>
    <t>GMC Media Scanning, Criminality, but not health, Closed immediately</t>
  </si>
  <si>
    <t>GMC Media Scanning, Criminality, but not health, Still being assessed</t>
  </si>
  <si>
    <t>GMC Media Scanning, Honesty or fairness (only), Full GMC investigation</t>
  </si>
  <si>
    <t>GMC Media Scanning, Honesty or fairness (only), Referred to employer</t>
  </si>
  <si>
    <t>GMC Media Scanning, Honesty or fairness (only), Closed immediately</t>
  </si>
  <si>
    <t>GMC Media Scanning, Honesty or fairness (only), Still being assessed</t>
  </si>
  <si>
    <t>GMC Media Scanning, Honesty or fairness, but not health, criminality or competence, Full GMC investigation</t>
  </si>
  <si>
    <t>GMC Media Scanning, Honesty or fairness, but not health, criminality or competence, Referred to employer</t>
  </si>
  <si>
    <t>GMC Media Scanning, Honesty or fairness, but not health, criminality or competence, Closed immediately</t>
  </si>
  <si>
    <t>GMC Media Scanning, Honesty or fairness, but not health, criminality or competence, Still being assessed</t>
  </si>
  <si>
    <t>GMC Media Scanning, Honesty or fairness and clinical competence, Full GMC investigation</t>
  </si>
  <si>
    <t>GMC Media Scanning, Honesty or fairness and clinical competence, Referred to employer</t>
  </si>
  <si>
    <t>GMC Media Scanning, Honesty or fairness and clinical competence, Closed immediately</t>
  </si>
  <si>
    <t>GMC Media Scanning, Honesty or fairness and clinical competence, Still being assessed</t>
  </si>
  <si>
    <t>GMC Media Scanning, Clinical competence (only), Full GMC investigation</t>
  </si>
  <si>
    <t>GMC Media Scanning, Clinical competence (only), Referred to employer</t>
  </si>
  <si>
    <t>GMC Media Scanning, Clinical competence (only), Closed immediately</t>
  </si>
  <si>
    <t>GMC Media Scanning, Clinical competence (only), Still being assessed</t>
  </si>
  <si>
    <t>GMC Media Scanning, Clinical competence and communication or respect, Full GMC investigation</t>
  </si>
  <si>
    <t>GMC Media Scanning, Clinical competence and communication or respect, Referred to employer</t>
  </si>
  <si>
    <t>GMC Media Scanning, Clinical competence and communication or respect, Closed immediately</t>
  </si>
  <si>
    <t>GMC Media Scanning, Clinical competence and communication or respect, Still being assessed</t>
  </si>
  <si>
    <t>GMC Media Scanning, Communication or respect (only), Full GMC investigation</t>
  </si>
  <si>
    <t>GMC Media Scanning, Communication or respect (only), Referred to employer</t>
  </si>
  <si>
    <t>GMC Media Scanning, Communication or respect (only), Closed immediately</t>
  </si>
  <si>
    <t>GMC Media Scanning, Communication or respect (only), Still being assessed</t>
  </si>
  <si>
    <t>GMC Media Scanning, Professional performance but not health or honesty or probity, Full GMC investigation</t>
  </si>
  <si>
    <t>GMC Media Scanning, Professional performance but not health or honesty or probity, Referred to employer</t>
  </si>
  <si>
    <t>GMC Media Scanning, Professional performance but not health or honesty or probity, Closed immediately</t>
  </si>
  <si>
    <t>GMC Media Scanning, Professional performance but not health or honesty or probity, Still being assessed</t>
  </si>
  <si>
    <t>GMC Media Scanning, Other combinations of allegations, Full GMC investigation</t>
  </si>
  <si>
    <t>GMC Media Scanning, Other combinations of allegations, Referred to employer</t>
  </si>
  <si>
    <t>GMC Media Scanning, Other combinations of allegations, Closed immediately</t>
  </si>
  <si>
    <t>GMC Media Scanning, Other combinations of allegations, Still being assessed</t>
  </si>
  <si>
    <t>GMC Media Scanning, No allegation type recorded, Full GMC investigation</t>
  </si>
  <si>
    <t>GMC Media Scanning, No allegation type recorded, Referred to employer</t>
  </si>
  <si>
    <t>GMC Media Scanning, No allegation type recorded, Closed immediately</t>
  </si>
  <si>
    <t>GMC Media Scanning, No allegation type recorded, Still being assessed</t>
  </si>
  <si>
    <t>GMC other, Doctor's health, Full GMC investigation</t>
  </si>
  <si>
    <t>GMC other, Doctor's health, Referred to employer</t>
  </si>
  <si>
    <t>GMC other, Doctor's health, Closed immediately</t>
  </si>
  <si>
    <t>GMC other, Doctor's health, Still being assessed</t>
  </si>
  <si>
    <t>GMC other, Criminality, but not health, Full GMC investigation</t>
  </si>
  <si>
    <t>GMC other, Criminality, but not health, Referred to employer</t>
  </si>
  <si>
    <t>GMC other, Criminality, but not health, Closed immediately</t>
  </si>
  <si>
    <t>GMC other, Criminality, but not health, Still being assessed</t>
  </si>
  <si>
    <t>GMC other, Honesty or fairness (only), Full GMC investigation</t>
  </si>
  <si>
    <t>GMC other, Honesty or fairness (only), Referred to employer</t>
  </si>
  <si>
    <t>GMC other, Honesty or fairness (only), Closed immediately</t>
  </si>
  <si>
    <t>GMC other, Honesty or fairness (only), Still being assessed</t>
  </si>
  <si>
    <t>GMC other, Honesty or fairness, but not health, criminality or competence, Full GMC investigation</t>
  </si>
  <si>
    <t>GMC other, Honesty or fairness, but not health, criminality or competence, Referred to employer</t>
  </si>
  <si>
    <t>GMC other, Honesty or fairness, but not health, criminality or competence, Closed immediately</t>
  </si>
  <si>
    <t>GMC other, Honesty or fairness, but not health, criminality or competence, Still being assessed</t>
  </si>
  <si>
    <t>GMC other, Honesty or fairness and clinical competence, Full GMC investigation</t>
  </si>
  <si>
    <t>GMC other, Honesty or fairness and clinical competence, Referred to employer</t>
  </si>
  <si>
    <t>GMC other, Honesty or fairness and clinical competence, Closed immediately</t>
  </si>
  <si>
    <t>GMC other, Honesty or fairness and clinical competence, Still being assessed</t>
  </si>
  <si>
    <t>GMC other, Clinical competence (only), Full GMC investigation</t>
  </si>
  <si>
    <t>GMC other, Clinical competence (only), Referred to employer</t>
  </si>
  <si>
    <t>GMC other, Clinical competence (only), Closed immediately</t>
  </si>
  <si>
    <t>GMC other, Clinical competence (only), Still being assessed</t>
  </si>
  <si>
    <t>GMC other, Clinical competence and communication or respect, Full GMC investigation</t>
  </si>
  <si>
    <t>GMC other, Clinical competence and communication or respect, Referred to employer</t>
  </si>
  <si>
    <t>GMC other, Clinical competence and communication or respect, Closed immediately</t>
  </si>
  <si>
    <t>GMC other, Clinical competence and communication or respect, Still being assessed</t>
  </si>
  <si>
    <t>GMC other, Communication or respect (only), Full GMC investigation</t>
  </si>
  <si>
    <t>GMC other, Communication or respect (only), Referred to employer</t>
  </si>
  <si>
    <t>GMC other, Communication or respect (only), Closed immediately</t>
  </si>
  <si>
    <t>GMC other, Communication or respect (only), Still being assessed</t>
  </si>
  <si>
    <t>GMC other, Professional performance but not health or honesty or probity, Full GMC investigation</t>
  </si>
  <si>
    <t>GMC other, Professional performance but not health or honesty or probity, Referred to employer</t>
  </si>
  <si>
    <t>GMC other, Professional performance but not health or honesty or probity, Closed immediately</t>
  </si>
  <si>
    <t>GMC other, Professional performance but not health or honesty or probity, Still being assessed</t>
  </si>
  <si>
    <t>GMC other, Other combinations of allegations, Full GMC investigation</t>
  </si>
  <si>
    <t>GMC other, Other combinations of allegations, Referred to employer</t>
  </si>
  <si>
    <t>GMC other, Other combinations of allegations, Closed immediately</t>
  </si>
  <si>
    <t>GMC other, Other combinations of allegations, Still being assessed</t>
  </si>
  <si>
    <t>GMC other, No allegation type recorded, Full GMC investigation</t>
  </si>
  <si>
    <t>GMC other, No allegation type recorded, Referred to employer</t>
  </si>
  <si>
    <t>GMC other, No allegation type recorded, Closed immediately</t>
  </si>
  <si>
    <t>GMC other, No allegation type recorded, Still being assessed</t>
  </si>
  <si>
    <t>Other, Doctor's health, Full GMC investigation</t>
  </si>
  <si>
    <t>Other, Doctor's health, Referred to employer</t>
  </si>
  <si>
    <t>Other, Doctor's health, Closed immediately</t>
  </si>
  <si>
    <t>Other, Doctor's health, Still being assessed</t>
  </si>
  <si>
    <t>Other, Criminality, but not health, Full GMC investigation</t>
  </si>
  <si>
    <t>Other, Criminality, but not health, Referred to employer</t>
  </si>
  <si>
    <t>Other, Criminality, but not health, Closed immediately</t>
  </si>
  <si>
    <t>Other, Criminality, but not health, Still being assessed</t>
  </si>
  <si>
    <t>Other, Honesty or fairness (only), Full GMC investigation</t>
  </si>
  <si>
    <t>Other, Honesty or fairness (only), Referred to employer</t>
  </si>
  <si>
    <t>Other, Honesty or fairness (only), Closed immediately</t>
  </si>
  <si>
    <t>Other, Honesty or fairness (only), Still being assessed</t>
  </si>
  <si>
    <t>Other, Honesty or fairness, but not health, criminality or competence, Full GMC investigation</t>
  </si>
  <si>
    <t>Other, Honesty or fairness, but not health, criminality or competence, Referred to employer</t>
  </si>
  <si>
    <t>Other, Honesty or fairness, but not health, criminality or competence, Closed immediately</t>
  </si>
  <si>
    <t>Other, Honesty or fairness, but not health, criminality or competence, Still being assessed</t>
  </si>
  <si>
    <t>Other, Honesty or fairness and clinical competence, Full GMC investigation</t>
  </si>
  <si>
    <t>Other, Honesty or fairness and clinical competence, Referred to employer</t>
  </si>
  <si>
    <t>Other, Honesty or fairness and clinical competence, Closed immediately</t>
  </si>
  <si>
    <t>Other, Honesty or fairness and clinical competence, Still being assessed</t>
  </si>
  <si>
    <t>Other, Clinical competence (only), Full GMC investigation</t>
  </si>
  <si>
    <t>Other, Clinical competence (only), Referred to employer</t>
  </si>
  <si>
    <t>Other, Clinical competence (only), Closed immediately</t>
  </si>
  <si>
    <t>Other, Clinical competence (only), Still being assessed</t>
  </si>
  <si>
    <t>Other, Clinical competence and communication or respect, Full GMC investigation</t>
  </si>
  <si>
    <t>Other, Clinical competence and communication or respect, Referred to employer</t>
  </si>
  <si>
    <t>Other, Clinical competence and communication or respect, Closed immediately</t>
  </si>
  <si>
    <t>Other, Clinical competence and communication or respect, Still being assessed</t>
  </si>
  <si>
    <t>Other, Communication or respect (only), Full GMC investigation</t>
  </si>
  <si>
    <t>Other, Communication or respect (only), Referred to employer</t>
  </si>
  <si>
    <t>Other, Communication or respect (only), Closed immediately</t>
  </si>
  <si>
    <t>Other, Communication or respect (only), Still being assessed</t>
  </si>
  <si>
    <t>Other, Professional performance but not health or honesty or probity, Full GMC investigation</t>
  </si>
  <si>
    <t>Other, Professional performance but not health or honesty or probity, Referred to employer</t>
  </si>
  <si>
    <t>Other, Professional performance but not health or honesty or probity, Closed immediately</t>
  </si>
  <si>
    <t>Other, Professional performance but not health or honesty or probity, Still being assessed</t>
  </si>
  <si>
    <t>Other, Other combinations of allegations, Full GMC investigation</t>
  </si>
  <si>
    <t>Other, Other combinations of allegations, Referred to employer</t>
  </si>
  <si>
    <t>Other, Other combinations of allegations, Closed immediately</t>
  </si>
  <si>
    <t>Other, Other combinations of allegations, Still being assessed</t>
  </si>
  <si>
    <t>Other, No allegation type recorded, Full GMC investigation</t>
  </si>
  <si>
    <t>Other, No allegation type recorded, Referred to employer</t>
  </si>
  <si>
    <t>Other, No allegation type recorded, Closed immediately</t>
  </si>
  <si>
    <t>Other, No allegation type recorded, Still being assessed</t>
  </si>
  <si>
    <t>Table 6</t>
  </si>
  <si>
    <t>% of Number of complaints</t>
  </si>
  <si>
    <t>Table 7</t>
  </si>
  <si>
    <t>Outcome of provisional enquiry</t>
  </si>
  <si>
    <t>by outcome of provisional enquiry</t>
  </si>
  <si>
    <t>Number of provisional enquiry outcomes</t>
  </si>
  <si>
    <t>% of provisional enquiry outcomes</t>
  </si>
  <si>
    <t>The year is based on the date the complaint that led to an investigation was received.</t>
  </si>
  <si>
    <t>Table 8</t>
  </si>
  <si>
    <t>Erasure</t>
  </si>
  <si>
    <t>Suspension</t>
  </si>
  <si>
    <t>Conditions or undertakings</t>
  </si>
  <si>
    <t>Warning given</t>
  </si>
  <si>
    <t>Advice given</t>
  </si>
  <si>
    <t>Closed with no further action</t>
  </si>
  <si>
    <t>Still being investigated</t>
  </si>
  <si>
    <t>Table 9</t>
  </si>
  <si>
    <t>Investigations conducted</t>
  </si>
  <si>
    <t>by outcome of investigation</t>
  </si>
  <si>
    <t>Number of investigations</t>
  </si>
  <si>
    <t>% of investigations</t>
  </si>
  <si>
    <t>The year-on-year changes should be interpreted with caution.</t>
  </si>
  <si>
    <t xml:space="preserve"> - complaints that were received recently are more likely to be still being investigated.</t>
  </si>
  <si>
    <t>Table 10</t>
  </si>
  <si>
    <t>Outcome of provisional enquiry investigated</t>
  </si>
  <si>
    <t>Public, Erasure</t>
  </si>
  <si>
    <t>Public, Suspension</t>
  </si>
  <si>
    <t>Public, Conditions or undertakings</t>
  </si>
  <si>
    <t>Public, Warning given</t>
  </si>
  <si>
    <t>Public, Advice given</t>
  </si>
  <si>
    <t>Public, Closed with no further action</t>
  </si>
  <si>
    <t>Public, Still being investigated</t>
  </si>
  <si>
    <t>Employer, Erasure</t>
  </si>
  <si>
    <t>Employer, Suspension</t>
  </si>
  <si>
    <t>Employer, Conditions or undertakings</t>
  </si>
  <si>
    <t>Employer, Warning given</t>
  </si>
  <si>
    <t>Employer, Advice given</t>
  </si>
  <si>
    <t>Employer, Closed with no further action</t>
  </si>
  <si>
    <t>Employer, Still being investigated</t>
  </si>
  <si>
    <t>Doctor self referral, Erasure</t>
  </si>
  <si>
    <t>Doctor self referral, Suspension</t>
  </si>
  <si>
    <t>Doctor self referral, Conditions or undertakings</t>
  </si>
  <si>
    <t>Doctor self referral, Warning given</t>
  </si>
  <si>
    <t>Doctor self referral, Advice given</t>
  </si>
  <si>
    <t>Doctor self referral, Closed with no further action</t>
  </si>
  <si>
    <t>Doctor self referral, Still being investigated</t>
  </si>
  <si>
    <t>Other doctor, Erasure</t>
  </si>
  <si>
    <t>Other doctor, Suspension</t>
  </si>
  <si>
    <t>Other doctor, Conditions or undertakings</t>
  </si>
  <si>
    <t>Other doctor, Warning given</t>
  </si>
  <si>
    <t>Other doctor, Advice given</t>
  </si>
  <si>
    <t>Other doctor, Closed with no further action</t>
  </si>
  <si>
    <t>Other doctor, Still being investigated</t>
  </si>
  <si>
    <t>Police, Erasure</t>
  </si>
  <si>
    <t>Police, Suspension</t>
  </si>
  <si>
    <t>Police, Conditions or undertakings</t>
  </si>
  <si>
    <t>Police, Warning given</t>
  </si>
  <si>
    <t>Police, Advice given</t>
  </si>
  <si>
    <t>Police, Closed with no further action</t>
  </si>
  <si>
    <t>Police, Still being investigated</t>
  </si>
  <si>
    <t>GMC Media Scanning, Erasure</t>
  </si>
  <si>
    <t>GMC Media Scanning, Suspension</t>
  </si>
  <si>
    <t>GMC Media Scanning, Conditions or undertakings</t>
  </si>
  <si>
    <t>GMC Media Scanning, Warning given</t>
  </si>
  <si>
    <t>GMC Media Scanning, Advice given</t>
  </si>
  <si>
    <t>GMC Media Scanning, Closed with no further action</t>
  </si>
  <si>
    <t>GMC Media Scanning, Still being investigated</t>
  </si>
  <si>
    <t>GMC other, Erasure</t>
  </si>
  <si>
    <t>GMC other, Suspension</t>
  </si>
  <si>
    <t>GMC other, Conditions or undertakings</t>
  </si>
  <si>
    <t>GMC other, Warning given</t>
  </si>
  <si>
    <t>GMC other, Advice given</t>
  </si>
  <si>
    <t>GMC other, Closed with no further action</t>
  </si>
  <si>
    <t>GMC other, Still being investigated</t>
  </si>
  <si>
    <t>Other, Erasure</t>
  </si>
  <si>
    <t>Other, Suspension</t>
  </si>
  <si>
    <t>Other, Conditions or undertakings</t>
  </si>
  <si>
    <t>Other, Warning given</t>
  </si>
  <si>
    <t>Other, Advice given</t>
  </si>
  <si>
    <t>Other, Closed with no further action</t>
  </si>
  <si>
    <t>Other, Still being investigated</t>
  </si>
  <si>
    <t>Table 11</t>
  </si>
  <si>
    <t>Outcome of investigation</t>
  </si>
  <si>
    <t>Doctor's health, Erasure</t>
  </si>
  <si>
    <t>Doctor's health, Suspension</t>
  </si>
  <si>
    <t>Doctor's health, Conditions or undertakings</t>
  </si>
  <si>
    <t>Doctor's health, Warning given</t>
  </si>
  <si>
    <t>Doctor's health, Advice given</t>
  </si>
  <si>
    <t>Doctor's health, Closed with no further action</t>
  </si>
  <si>
    <t>Doctor's health, Still being investigated</t>
  </si>
  <si>
    <t>Criminality, but not health, Erasure</t>
  </si>
  <si>
    <t>Criminality, but not health, Suspension</t>
  </si>
  <si>
    <t>Criminality, but not health, Conditions or undertakings</t>
  </si>
  <si>
    <t>Criminality, but not health, Warning given</t>
  </si>
  <si>
    <t>Criminality, but not health, Advice given</t>
  </si>
  <si>
    <t>Criminality, but not health, Closed with no further action</t>
  </si>
  <si>
    <t>Criminality, but not health, Still being investigated</t>
  </si>
  <si>
    <t>Honesty or fairness (only), Erasure</t>
  </si>
  <si>
    <t>Honesty or fairness (only), Suspension</t>
  </si>
  <si>
    <t>Honesty or fairness (only), Conditions or undertakings</t>
  </si>
  <si>
    <t>Honesty or fairness (only), Warning given</t>
  </si>
  <si>
    <t>Honesty or fairness (only), Advice given</t>
  </si>
  <si>
    <t>Honesty or fairness (only), Closed with no further action</t>
  </si>
  <si>
    <t>Honesty or fairness (only), Still being investigated</t>
  </si>
  <si>
    <t>Honesty or fairness, but not health, criminality or competence, Erasure</t>
  </si>
  <si>
    <t>Honesty or fairness, but not health, criminality or competence, Suspension</t>
  </si>
  <si>
    <t>Honesty or fairness, but not health, criminality or competence, Conditions or undertakings</t>
  </si>
  <si>
    <t>Honesty or fairness, but not health, criminality or competence, Warning given</t>
  </si>
  <si>
    <t>Honesty or fairness, but not health, criminality or competence, Advice given</t>
  </si>
  <si>
    <t>Honesty or fairness, but not health, criminality or competence, Closed with no further action</t>
  </si>
  <si>
    <t>Honesty or fairness, but not health, criminality or competence, Still being investigated</t>
  </si>
  <si>
    <t>Honesty or fairness and clinical competence, Erasure</t>
  </si>
  <si>
    <t>Honesty or fairness and clinical competence, Suspension</t>
  </si>
  <si>
    <t>Honesty or fairness and clinical competence, Conditions or undertakings</t>
  </si>
  <si>
    <t>Honesty or fairness and clinical competence, Warning given</t>
  </si>
  <si>
    <t>Honesty or fairness and clinical competence, Advice given</t>
  </si>
  <si>
    <t>Honesty or fairness and clinical competence, Closed with no further action</t>
  </si>
  <si>
    <t>Honesty or fairness and clinical competence, Still being investigated</t>
  </si>
  <si>
    <t>Clinical competence (only), Erasure</t>
  </si>
  <si>
    <t>Clinical competence (only), Suspension</t>
  </si>
  <si>
    <t>Clinical competence (only), Conditions or undertakings</t>
  </si>
  <si>
    <t>Clinical competence (only), Warning given</t>
  </si>
  <si>
    <t>Clinical competence (only), Advice given</t>
  </si>
  <si>
    <t>Clinical competence (only), Closed with no further action</t>
  </si>
  <si>
    <t>Clinical competence (only), Still being investigated</t>
  </si>
  <si>
    <t>Clinical competence and communication or respect, Erasure</t>
  </si>
  <si>
    <t>Clinical competence and communication or respect, Suspension</t>
  </si>
  <si>
    <t>Clinical competence and communication or respect, Conditions or undertakings</t>
  </si>
  <si>
    <t>Clinical competence and communication or respect, Warning given</t>
  </si>
  <si>
    <t>Clinical competence and communication or respect, Advice given</t>
  </si>
  <si>
    <t>Clinical competence and communication or respect, Closed with no further action</t>
  </si>
  <si>
    <t>Clinical competence and communication or respect, Still being investigated</t>
  </si>
  <si>
    <t>Communication or respect (only), Erasure</t>
  </si>
  <si>
    <t>Communication or respect (only), Suspension</t>
  </si>
  <si>
    <t>Communication or respect (only), Conditions or undertakings</t>
  </si>
  <si>
    <t>Communication or respect (only), Warning given</t>
  </si>
  <si>
    <t>Communication or respect (only), Advice given</t>
  </si>
  <si>
    <t>Communication or respect (only), Closed with no further action</t>
  </si>
  <si>
    <t>Communication or respect (only), Still being investigated</t>
  </si>
  <si>
    <t>Professional performance but not health or honesty or probity, Erasure</t>
  </si>
  <si>
    <t>Professional performance but not health or honesty or probity, Suspension</t>
  </si>
  <si>
    <t>Professional performance but not health or honesty or probity, Conditions or undertakings</t>
  </si>
  <si>
    <t>Professional performance but not health or honesty or probity, Warning given</t>
  </si>
  <si>
    <t>Professional performance but not health or honesty or probity, Advice given</t>
  </si>
  <si>
    <t>Professional performance but not health or honesty or probity, Closed with no further action</t>
  </si>
  <si>
    <t>Professional performance but not health or honesty or probity, Still being investigated</t>
  </si>
  <si>
    <t>Other combinations of allegations, Erasure</t>
  </si>
  <si>
    <t>Other combinations of allegations, Suspension</t>
  </si>
  <si>
    <t>Other combinations of allegations, Conditions or undertakings</t>
  </si>
  <si>
    <t>Other combinations of allegations, Warning given</t>
  </si>
  <si>
    <t>Other combinations of allegations, Advice given</t>
  </si>
  <si>
    <t>Other combinations of allegations, Closed with no further action</t>
  </si>
  <si>
    <t>Other combinations of allegations, Still being investigated</t>
  </si>
  <si>
    <t>No allegation type recorded, Erasure</t>
  </si>
  <si>
    <t>No allegation type recorded, Suspension</t>
  </si>
  <si>
    <t>No allegation type recorded, Conditions or undertakings</t>
  </si>
  <si>
    <t>No allegation type recorded, Warning given</t>
  </si>
  <si>
    <t>No allegation type recorded, Advice given</t>
  </si>
  <si>
    <t>No allegation type recorded, Closed with no further action</t>
  </si>
  <si>
    <t>No allegation type recorded, Still being investigated</t>
  </si>
  <si>
    <t>Table 12</t>
  </si>
  <si>
    <t>by allegation type</t>
  </si>
  <si>
    <t>Table 13</t>
  </si>
  <si>
    <t>Cases concluded at MPTS hearings</t>
  </si>
  <si>
    <t>by outcome of hearing</t>
  </si>
  <si>
    <t>Number of hearings</t>
  </si>
  <si>
    <t>% of hearings</t>
  </si>
  <si>
    <t>Table 14</t>
  </si>
  <si>
    <t>Table 15</t>
  </si>
  <si>
    <t>Table 16</t>
  </si>
  <si>
    <t>Investigations concluded</t>
  </si>
  <si>
    <t>The year is based on the date on which the CE issued a decision or the MPTS hearing finished.</t>
  </si>
  <si>
    <t>Table 17</t>
  </si>
  <si>
    <t>Investigations with provisional enquiries concluded</t>
  </si>
  <si>
    <t>Table 18</t>
  </si>
  <si>
    <t>Table 19</t>
  </si>
  <si>
    <t>Table 20</t>
  </si>
  <si>
    <t>Table 21</t>
  </si>
  <si>
    <t>Table 22</t>
  </si>
  <si>
    <t>The year is based on the date on which the MPTS hearing finished.</t>
  </si>
  <si>
    <t>Table 23</t>
  </si>
  <si>
    <t>Table 24</t>
  </si>
  <si>
    <t>Conditions</t>
  </si>
  <si>
    <t>No order made</t>
  </si>
  <si>
    <t>Table 25</t>
  </si>
  <si>
    <t>Investigations with IOT hearings</t>
  </si>
  <si>
    <t>The year is based on the date on which the IOT hearing finished.</t>
  </si>
  <si>
    <t>Public, Conditions</t>
  </si>
  <si>
    <t>Public, No order made</t>
  </si>
  <si>
    <t>Employer, Conditions</t>
  </si>
  <si>
    <t>Employer, No order made</t>
  </si>
  <si>
    <t>Doctor self referral, Conditions</t>
  </si>
  <si>
    <t>Doctor self referral, No order made</t>
  </si>
  <si>
    <t>Other doctor, Conditions</t>
  </si>
  <si>
    <t>Other doctor, No order made</t>
  </si>
  <si>
    <t>Police, Conditions</t>
  </si>
  <si>
    <t>Police, No order made</t>
  </si>
  <si>
    <t>GMC Media Scanning, Conditions</t>
  </si>
  <si>
    <t>GMC Media Scanning, No order made</t>
  </si>
  <si>
    <t>GMC other, Conditions</t>
  </si>
  <si>
    <t>GMC other, No order made</t>
  </si>
  <si>
    <t>Other, Conditions</t>
  </si>
  <si>
    <t>Other, No order made</t>
  </si>
  <si>
    <t>Table 26</t>
  </si>
  <si>
    <t>Doctor's health, Conditions</t>
  </si>
  <si>
    <t>Doctor's health, No order made</t>
  </si>
  <si>
    <t>Criminality, but not health, Conditions</t>
  </si>
  <si>
    <t>Criminality, but not health, No order made</t>
  </si>
  <si>
    <t>Honesty or fairness (only), Conditions</t>
  </si>
  <si>
    <t>Honesty or fairness (only), No order made</t>
  </si>
  <si>
    <t>Honesty or fairness, but not health, criminality or competence, Conditions</t>
  </si>
  <si>
    <t>Honesty or fairness, but not health, criminality or competence, No order made</t>
  </si>
  <si>
    <t>Honesty or fairness and clinical competence, Conditions</t>
  </si>
  <si>
    <t>Honesty or fairness and clinical competence, No order made</t>
  </si>
  <si>
    <t>Clinical competence (only), Conditions</t>
  </si>
  <si>
    <t>Clinical competence (only), No order made</t>
  </si>
  <si>
    <t>Clinical competence and communication or respect, Conditions</t>
  </si>
  <si>
    <t>Clinical competence and communication or respect, No order made</t>
  </si>
  <si>
    <t>Communication or respect (only), Conditions</t>
  </si>
  <si>
    <t>Communication or respect (only), No order made</t>
  </si>
  <si>
    <t>Professional performance but not health or honesty or probity, Conditions</t>
  </si>
  <si>
    <t>Professional performance but not health or honesty or probity, No order made</t>
  </si>
  <si>
    <t>Other combinations of allegations, Conditions</t>
  </si>
  <si>
    <t>Other combinations of allegations, No order made</t>
  </si>
  <si>
    <t>No allegation type recorded, Conditions</t>
  </si>
  <si>
    <t>No allegation type recorded, No order made</t>
  </si>
  <si>
    <t>Table 27</t>
  </si>
  <si>
    <t>Table 28</t>
  </si>
  <si>
    <t>Licensed doctors complained about</t>
  </si>
  <si>
    <t>by most serious outcome of complaints</t>
  </si>
  <si>
    <t>Number of doctors</t>
  </si>
  <si>
    <t>% of doctors</t>
  </si>
  <si>
    <t>Table 29</t>
  </si>
  <si>
    <t>5 Year</t>
  </si>
  <si>
    <t>Table 30</t>
  </si>
  <si>
    <t>GP, Full GMC investigation</t>
  </si>
  <si>
    <t>GP, Referred to employer</t>
  </si>
  <si>
    <t>GP, Closed immediately</t>
  </si>
  <si>
    <t>GP, Still being assessed</t>
  </si>
  <si>
    <t>Specialist, Full GMC investigation</t>
  </si>
  <si>
    <t>Specialist, Referred to employer</t>
  </si>
  <si>
    <t>Specialist, Closed immediately</t>
  </si>
  <si>
    <t>Specialist, Still being assessed</t>
  </si>
  <si>
    <t>GP and specialist, Full GMC investigation</t>
  </si>
  <si>
    <t>GP and specialist, Referred to employer</t>
  </si>
  <si>
    <t>GP and specialist, Closed immediately</t>
  </si>
  <si>
    <t>GP and specialist, Still being assessed</t>
  </si>
  <si>
    <t>SAS and LE doctors, Full GMC investigation</t>
  </si>
  <si>
    <t>SAS and LE doctors, Referred to employer</t>
  </si>
  <si>
    <t>SAS and LE doctors, Closed immediately</t>
  </si>
  <si>
    <t>SAS and LE doctors, Still being assessed</t>
  </si>
  <si>
    <t>Neither register and in training, Full GMC investigation</t>
  </si>
  <si>
    <t>Neither register and in training, Referred to employer</t>
  </si>
  <si>
    <t>Neither register and in training, Closed immediately</t>
  </si>
  <si>
    <t>Neither register and in training, Still being assessed</t>
  </si>
  <si>
    <t>Table 31</t>
  </si>
  <si>
    <t>by register type</t>
  </si>
  <si>
    <t>Female, Full GMC investigation</t>
  </si>
  <si>
    <t>Female, Referred to employer</t>
  </si>
  <si>
    <t>Female, Closed immediately</t>
  </si>
  <si>
    <t>Female, Still being assessed</t>
  </si>
  <si>
    <t>Male, Full GMC investigation</t>
  </si>
  <si>
    <t>Male, Referred to employer</t>
  </si>
  <si>
    <t>Male, Closed immediately</t>
  </si>
  <si>
    <t>Male, Still being assessed</t>
  </si>
  <si>
    <t>Table 32</t>
  </si>
  <si>
    <t>by gender</t>
  </si>
  <si>
    <t>20-29, Full GMC investigation</t>
  </si>
  <si>
    <t>20-29, Referred to employer</t>
  </si>
  <si>
    <t>20-29, Closed immediately</t>
  </si>
  <si>
    <t>20-29, Still being assessed</t>
  </si>
  <si>
    <t>30-49, Full GMC investigation</t>
  </si>
  <si>
    <t>30-49, Referred to employer</t>
  </si>
  <si>
    <t>30-49, Closed immediately</t>
  </si>
  <si>
    <t>30-49, Still being assessed</t>
  </si>
  <si>
    <t>50 or more, Full GMC investigation</t>
  </si>
  <si>
    <t>50 or more, Referred to employer</t>
  </si>
  <si>
    <t>50 or more, Closed immediately</t>
  </si>
  <si>
    <t>50 or more, Still being assessed</t>
  </si>
  <si>
    <t>Table 33</t>
  </si>
  <si>
    <t>by age</t>
  </si>
  <si>
    <t>UK, Full GMC investigation</t>
  </si>
  <si>
    <t>UK, Referred to employer</t>
  </si>
  <si>
    <t>UK, Closed immediately</t>
  </si>
  <si>
    <t>UK, Still being assessed</t>
  </si>
  <si>
    <t>EEA, Full GMC investigation</t>
  </si>
  <si>
    <t>EEA, Referred to employer</t>
  </si>
  <si>
    <t>EEA, Closed immediately</t>
  </si>
  <si>
    <t>EEA, Still being assessed</t>
  </si>
  <si>
    <t>IMG, Full GMC investigation</t>
  </si>
  <si>
    <t>IMG, Referred to employer</t>
  </si>
  <si>
    <t>IMG, Closed immediately</t>
  </si>
  <si>
    <t>IMG, Still being assessed</t>
  </si>
  <si>
    <t>Table 34</t>
  </si>
  <si>
    <t>by PMQ</t>
  </si>
  <si>
    <t>BME, Full GMC investigation</t>
  </si>
  <si>
    <t>BME, Referred to employer</t>
  </si>
  <si>
    <t>BME, Closed immediately</t>
  </si>
  <si>
    <t>BME, Still being assessed</t>
  </si>
  <si>
    <t>White, Full GMC investigation</t>
  </si>
  <si>
    <t>White, Referred to employer</t>
  </si>
  <si>
    <t>White, Closed immediately</t>
  </si>
  <si>
    <t>White, Still being assessed</t>
  </si>
  <si>
    <t>Not recorded, Full GMC investigation</t>
  </si>
  <si>
    <t>Not recorded, Referred to employer</t>
  </si>
  <si>
    <t>Not recorded, Closed immediately</t>
  </si>
  <si>
    <t>Not recorded, Still being assessed</t>
  </si>
  <si>
    <t>Table 35</t>
  </si>
  <si>
    <t>by ethnicity</t>
  </si>
  <si>
    <t>Medicine, Full GMC investigation</t>
  </si>
  <si>
    <t>Medicine, Referred to employer</t>
  </si>
  <si>
    <t>Medicine, Closed immediately</t>
  </si>
  <si>
    <t>Medicine, Still being assessed</t>
  </si>
  <si>
    <t>Anaesthetics and Intensive Care Medicine, Full GMC investigation</t>
  </si>
  <si>
    <t>Anaesthetics and Intensive Care Medicine, Referred to employer</t>
  </si>
  <si>
    <t>Anaesthetics and Intensive Care Medicine, Closed immediately</t>
  </si>
  <si>
    <t>Anaesthetics and Intensive Care Medicine, Still being assessed</t>
  </si>
  <si>
    <t>Emergency Medicine, Full GMC investigation</t>
  </si>
  <si>
    <t>Emergency Medicine, Referred to employer</t>
  </si>
  <si>
    <t>Emergency Medicine, Closed immediately</t>
  </si>
  <si>
    <t>Emergency Medicine, Still being assessed</t>
  </si>
  <si>
    <t>Obstetrics and Gynaecology, Full GMC investigation</t>
  </si>
  <si>
    <t>Obstetrics and Gynaecology, Referred to employer</t>
  </si>
  <si>
    <t>Obstetrics and Gynaecology, Closed immediately</t>
  </si>
  <si>
    <t>Obstetrics and Gynaecology, Still being assessed</t>
  </si>
  <si>
    <t>Occupational medicine, Full GMC investigation</t>
  </si>
  <si>
    <t>Occupational medicine, Referred to employer</t>
  </si>
  <si>
    <t>Occupational medicine, Closed immediately</t>
  </si>
  <si>
    <t>Occupational medicine, Still being assessed</t>
  </si>
  <si>
    <t>Ophthalmology, Full GMC investigation</t>
  </si>
  <si>
    <t>Ophthalmology, Referred to employer</t>
  </si>
  <si>
    <t>Ophthalmology, Closed immediately</t>
  </si>
  <si>
    <t>Ophthalmology, Still being assessed</t>
  </si>
  <si>
    <t>Paediatrics, Full GMC investigation</t>
  </si>
  <si>
    <t>Paediatrics, Referred to employer</t>
  </si>
  <si>
    <t>Paediatrics, Closed immediately</t>
  </si>
  <si>
    <t>Paediatrics, Still being assessed</t>
  </si>
  <si>
    <t>Pathology, Full GMC investigation</t>
  </si>
  <si>
    <t>Pathology, Referred to employer</t>
  </si>
  <si>
    <t>Pathology, Closed immediately</t>
  </si>
  <si>
    <t>Pathology, Still being assessed</t>
  </si>
  <si>
    <t>Psychiatry, Full GMC investigation</t>
  </si>
  <si>
    <t>Psychiatry, Referred to employer</t>
  </si>
  <si>
    <t>Psychiatry, Closed immediately</t>
  </si>
  <si>
    <t>Psychiatry, Still being assessed</t>
  </si>
  <si>
    <t>Public Health, Full GMC investigation</t>
  </si>
  <si>
    <t>Public Health, Referred to employer</t>
  </si>
  <si>
    <t>Public Health, Closed immediately</t>
  </si>
  <si>
    <t>Public Health, Still being assessed</t>
  </si>
  <si>
    <t>Radiology, Full GMC investigation</t>
  </si>
  <si>
    <t>Radiology, Referred to employer</t>
  </si>
  <si>
    <t>Radiology, Closed immediately</t>
  </si>
  <si>
    <t>Radiology, Still being assessed</t>
  </si>
  <si>
    <t>Surgery, Full GMC investigation</t>
  </si>
  <si>
    <t>Surgery, Referred to employer</t>
  </si>
  <si>
    <t>Surgery, Closed immediately</t>
  </si>
  <si>
    <t>Surgery, Still being assessed</t>
  </si>
  <si>
    <t>Other specialty or multiple specialty groups, Full GMC investigation</t>
  </si>
  <si>
    <t>Other specialty or multiple specialty groups, Referred to employer</t>
  </si>
  <si>
    <t>Other specialty or multiple specialty groups, Closed immediately</t>
  </si>
  <si>
    <t>Other specialty or multiple specialty groups, Still being assessed</t>
  </si>
  <si>
    <t>Not recorded on the specialist register, Full GMC investigation</t>
  </si>
  <si>
    <t>Not recorded on the specialist register, Referred to employer</t>
  </si>
  <si>
    <t>Not recorded on the specialist register, Closed immediately</t>
  </si>
  <si>
    <t>Not recorded on the specialist register, Still being assessed</t>
  </si>
  <si>
    <t>Table 36</t>
  </si>
  <si>
    <t>by specialty group</t>
  </si>
  <si>
    <t>Doctors in two specialty groups, Medicine and one other, have been counted in the other specialty group.</t>
  </si>
  <si>
    <t>Table 37</t>
  </si>
  <si>
    <t>Licensed doctors investigated</t>
  </si>
  <si>
    <t>by most serious outcome of investigations</t>
  </si>
  <si>
    <t>Some or all of the counts for individual years have been suppressed for data protection purposes</t>
  </si>
  <si>
    <t xml:space="preserve"> - suppressed counts have been replaced with an asterisk (*).</t>
  </si>
  <si>
    <t>Table 38</t>
  </si>
  <si>
    <t>GP, Erasure</t>
  </si>
  <si>
    <t>GP, Suspension</t>
  </si>
  <si>
    <t>GP, Conditions or undertakings</t>
  </si>
  <si>
    <t>GP, Warning given</t>
  </si>
  <si>
    <t>GP, Advice given</t>
  </si>
  <si>
    <t>GP, Closed with no further action</t>
  </si>
  <si>
    <t>GP, Still being investigated</t>
  </si>
  <si>
    <t>Specialist, Erasure</t>
  </si>
  <si>
    <t>Specialist, Suspension</t>
  </si>
  <si>
    <t>Specialist, Conditions or undertakings</t>
  </si>
  <si>
    <t>Specialist, Warning given</t>
  </si>
  <si>
    <t>Specialist, Advice given</t>
  </si>
  <si>
    <t>Specialist, Closed with no further action</t>
  </si>
  <si>
    <t>Specialist, Still being investigated</t>
  </si>
  <si>
    <t>GP and specialist, Erasure</t>
  </si>
  <si>
    <t>GP and specialist, Suspension</t>
  </si>
  <si>
    <t>GP and specialist, Conditions or undertakings</t>
  </si>
  <si>
    <t>GP and specialist, Warning given</t>
  </si>
  <si>
    <t>GP and specialist, Advice given</t>
  </si>
  <si>
    <t>GP and specialist, Closed with no further action</t>
  </si>
  <si>
    <t>GP and specialist, Still being investigated</t>
  </si>
  <si>
    <t>SAS and LE doctors, Erasure</t>
  </si>
  <si>
    <t>SAS and LE doctors, Suspension</t>
  </si>
  <si>
    <t>SAS and LE doctors, Conditions or undertakings</t>
  </si>
  <si>
    <t>SAS and LE doctors, Warning given</t>
  </si>
  <si>
    <t>SAS and LE doctors, Advice given</t>
  </si>
  <si>
    <t>SAS and LE doctors, Closed with no further action</t>
  </si>
  <si>
    <t>SAS and LE doctors, Still being investigated</t>
  </si>
  <si>
    <t>Neither register and in training, Erasure</t>
  </si>
  <si>
    <t>Neither register and in training, Suspension</t>
  </si>
  <si>
    <t>Neither register and in training, Conditions or undertakings</t>
  </si>
  <si>
    <t>Neither register and in training, Warning given</t>
  </si>
  <si>
    <t>Neither register and in training, Advice given</t>
  </si>
  <si>
    <t>Neither register and in training, Closed with no further action</t>
  </si>
  <si>
    <t>Neither register and in training, Still being investigated</t>
  </si>
  <si>
    <t>Table 39</t>
  </si>
  <si>
    <t>Female, Erasure</t>
  </si>
  <si>
    <t>Female, Suspension</t>
  </si>
  <si>
    <t>Female, Conditions or undertakings</t>
  </si>
  <si>
    <t>Female, Warning given</t>
  </si>
  <si>
    <t>Female, Advice given</t>
  </si>
  <si>
    <t>Female, Closed with no further action</t>
  </si>
  <si>
    <t>Female, Still being investigated</t>
  </si>
  <si>
    <t>Male, Erasure</t>
  </si>
  <si>
    <t>Male, Suspension</t>
  </si>
  <si>
    <t>Male, Conditions or undertakings</t>
  </si>
  <si>
    <t>Male, Warning given</t>
  </si>
  <si>
    <t>Male, Advice given</t>
  </si>
  <si>
    <t>Male, Closed with no further action</t>
  </si>
  <si>
    <t>Male, Still being investigated</t>
  </si>
  <si>
    <t>Table 40</t>
  </si>
  <si>
    <t>20-29, Erasure</t>
  </si>
  <si>
    <t>20-29, Suspension</t>
  </si>
  <si>
    <t>20-29, Conditions or undertakings</t>
  </si>
  <si>
    <t>20-29, Warning given</t>
  </si>
  <si>
    <t>20-29, Advice given</t>
  </si>
  <si>
    <t>20-29, Closed with no further action</t>
  </si>
  <si>
    <t>20-29, Still being investigated</t>
  </si>
  <si>
    <t>30-49, Erasure</t>
  </si>
  <si>
    <t>30-49, Suspension</t>
  </si>
  <si>
    <t>30-49, Conditions or undertakings</t>
  </si>
  <si>
    <t>30-49, Warning given</t>
  </si>
  <si>
    <t>30-49, Advice given</t>
  </si>
  <si>
    <t>30-49, Closed with no further action</t>
  </si>
  <si>
    <t>30-49, Still being investigated</t>
  </si>
  <si>
    <t>50 or more, Erasure</t>
  </si>
  <si>
    <t>50 or more, Suspension</t>
  </si>
  <si>
    <t>50 or more, Conditions or undertakings</t>
  </si>
  <si>
    <t>50 or more, Warning given</t>
  </si>
  <si>
    <t>50 or more, Advice given</t>
  </si>
  <si>
    <t>50 or more, Closed with no further action</t>
  </si>
  <si>
    <t>50 or more, Still being investigated</t>
  </si>
  <si>
    <t>Table 41</t>
  </si>
  <si>
    <t>UK, Erasure</t>
  </si>
  <si>
    <t>UK, Suspension</t>
  </si>
  <si>
    <t>UK, Conditions or undertakings</t>
  </si>
  <si>
    <t>UK, Warning given</t>
  </si>
  <si>
    <t>UK, Advice given</t>
  </si>
  <si>
    <t>UK, Closed with no further action</t>
  </si>
  <si>
    <t>UK, Still being investigated</t>
  </si>
  <si>
    <t>EEA, Erasure</t>
  </si>
  <si>
    <t>EEA, Suspension</t>
  </si>
  <si>
    <t>EEA, Conditions or undertakings</t>
  </si>
  <si>
    <t>EEA, Warning given</t>
  </si>
  <si>
    <t>EEA, Advice given</t>
  </si>
  <si>
    <t>EEA, Closed with no further action</t>
  </si>
  <si>
    <t>EEA, Still being investigated</t>
  </si>
  <si>
    <t>IMG, Erasure</t>
  </si>
  <si>
    <t>IMG, Suspension</t>
  </si>
  <si>
    <t>IMG, Conditions or undertakings</t>
  </si>
  <si>
    <t>IMG, Warning given</t>
  </si>
  <si>
    <t>IMG, Advice given</t>
  </si>
  <si>
    <t>IMG, Closed with no further action</t>
  </si>
  <si>
    <t>IMG, Still being investigated</t>
  </si>
  <si>
    <t>Table 42</t>
  </si>
  <si>
    <t>BME, Erasure</t>
  </si>
  <si>
    <t>BME, Suspension</t>
  </si>
  <si>
    <t>BME, Conditions or undertakings</t>
  </si>
  <si>
    <t>BME, Warning given</t>
  </si>
  <si>
    <t>BME, Advice given</t>
  </si>
  <si>
    <t>BME, Closed with no further action</t>
  </si>
  <si>
    <t>BME, Still being investigated</t>
  </si>
  <si>
    <t>White, Erasure</t>
  </si>
  <si>
    <t>White, Suspension</t>
  </si>
  <si>
    <t>White, Conditions or undertakings</t>
  </si>
  <si>
    <t>White, Warning given</t>
  </si>
  <si>
    <t>White, Advice given</t>
  </si>
  <si>
    <t>White, Closed with no further action</t>
  </si>
  <si>
    <t>White, Still being investigated</t>
  </si>
  <si>
    <t>Not recorded, Erasure</t>
  </si>
  <si>
    <t>Not recorded, Suspension</t>
  </si>
  <si>
    <t>Not recorded, Conditions or undertakings</t>
  </si>
  <si>
    <t>Not recorded, Warning given</t>
  </si>
  <si>
    <t>Not recorded, Advice given</t>
  </si>
  <si>
    <t>Not recorded, Closed with no further action</t>
  </si>
  <si>
    <t>Not recorded, Still being investigated</t>
  </si>
  <si>
    <t>Table 43</t>
  </si>
  <si>
    <t>Medicine, Erasure</t>
  </si>
  <si>
    <t>Medicine, Suspension</t>
  </si>
  <si>
    <t>Medicine, Conditions or undertakings</t>
  </si>
  <si>
    <t>Medicine, Warning given</t>
  </si>
  <si>
    <t>Medicine, Advice given</t>
  </si>
  <si>
    <t>Medicine, Closed with no further action</t>
  </si>
  <si>
    <t>Medicine, Still being investigated</t>
  </si>
  <si>
    <t>Anaesthetics and Intensive Care Medicine, Erasure</t>
  </si>
  <si>
    <t>Anaesthetics and Intensive Care Medicine, Suspension</t>
  </si>
  <si>
    <t>Anaesthetics and Intensive Care Medicine, Conditions or undertakings</t>
  </si>
  <si>
    <t>Anaesthetics and Intensive Care Medicine, Warning given</t>
  </si>
  <si>
    <t>Anaesthetics and Intensive Care Medicine, Advice given</t>
  </si>
  <si>
    <t>Anaesthetics and Intensive Care Medicine, Closed with no further action</t>
  </si>
  <si>
    <t>Anaesthetics and Intensive Care Medicine, Still being investigated</t>
  </si>
  <si>
    <t>Emergency Medicine, Erasure</t>
  </si>
  <si>
    <t>Emergency Medicine, Suspension</t>
  </si>
  <si>
    <t>Emergency Medicine, Conditions or undertakings</t>
  </si>
  <si>
    <t>Emergency Medicine, Warning given</t>
  </si>
  <si>
    <t>Emergency Medicine, Advice given</t>
  </si>
  <si>
    <t>Emergency Medicine, Closed with no further action</t>
  </si>
  <si>
    <t>Emergency Medicine, Still being investigated</t>
  </si>
  <si>
    <t>Obstetrics and Gynaecology, Erasure</t>
  </si>
  <si>
    <t>Obstetrics and Gynaecology, Suspension</t>
  </si>
  <si>
    <t>Obstetrics and Gynaecology, Conditions or undertakings</t>
  </si>
  <si>
    <t>Obstetrics and Gynaecology, Warning given</t>
  </si>
  <si>
    <t>Obstetrics and Gynaecology, Advice given</t>
  </si>
  <si>
    <t>Obstetrics and Gynaecology, Closed with no further action</t>
  </si>
  <si>
    <t>Obstetrics and Gynaecology, Still being investigated</t>
  </si>
  <si>
    <t>Occupational medicine, Erasure</t>
  </si>
  <si>
    <t>Occupational medicine, Suspension</t>
  </si>
  <si>
    <t>Occupational medicine, Conditions or undertakings</t>
  </si>
  <si>
    <t>Occupational medicine, Warning given</t>
  </si>
  <si>
    <t>Occupational medicine, Advice given</t>
  </si>
  <si>
    <t>Occupational medicine, Closed with no further action</t>
  </si>
  <si>
    <t>Occupational medicine, Still being investigated</t>
  </si>
  <si>
    <t>Ophthalmology, Erasure</t>
  </si>
  <si>
    <t>Ophthalmology, Suspension</t>
  </si>
  <si>
    <t>Ophthalmology, Conditions or undertakings</t>
  </si>
  <si>
    <t>Ophthalmology, Warning given</t>
  </si>
  <si>
    <t>Ophthalmology, Advice given</t>
  </si>
  <si>
    <t>Ophthalmology, Closed with no further action</t>
  </si>
  <si>
    <t>Ophthalmology, Still being investigated</t>
  </si>
  <si>
    <t>Paediatrics, Erasure</t>
  </si>
  <si>
    <t>Paediatrics, Suspension</t>
  </si>
  <si>
    <t>Paediatrics, Conditions or undertakings</t>
  </si>
  <si>
    <t>Paediatrics, Warning given</t>
  </si>
  <si>
    <t>Paediatrics, Advice given</t>
  </si>
  <si>
    <t>Paediatrics, Closed with no further action</t>
  </si>
  <si>
    <t>Paediatrics, Still being investigated</t>
  </si>
  <si>
    <t>Pathology, Erasure</t>
  </si>
  <si>
    <t>Pathology, Suspension</t>
  </si>
  <si>
    <t>Pathology, Conditions or undertakings</t>
  </si>
  <si>
    <t>Pathology, Warning given</t>
  </si>
  <si>
    <t>Pathology, Advice given</t>
  </si>
  <si>
    <t>Pathology, Closed with no further action</t>
  </si>
  <si>
    <t>Pathology, Still being investigated</t>
  </si>
  <si>
    <t>Psychiatry, Erasure</t>
  </si>
  <si>
    <t>Psychiatry, Suspension</t>
  </si>
  <si>
    <t>Psychiatry, Conditions or undertakings</t>
  </si>
  <si>
    <t>Psychiatry, Warning given</t>
  </si>
  <si>
    <t>Psychiatry, Advice given</t>
  </si>
  <si>
    <t>Psychiatry, Closed with no further action</t>
  </si>
  <si>
    <t>Psychiatry, Still being investigated</t>
  </si>
  <si>
    <t>Public Health, Erasure</t>
  </si>
  <si>
    <t>Public Health, Suspension</t>
  </si>
  <si>
    <t>Public Health, Conditions or undertakings</t>
  </si>
  <si>
    <t>Public Health, Warning given</t>
  </si>
  <si>
    <t>Public Health, Advice given</t>
  </si>
  <si>
    <t>Public Health, Closed with no further action</t>
  </si>
  <si>
    <t>Public Health, Still being investigated</t>
  </si>
  <si>
    <t>Radiology, Erasure</t>
  </si>
  <si>
    <t>Radiology, Suspension</t>
  </si>
  <si>
    <t>Radiology, Conditions or undertakings</t>
  </si>
  <si>
    <t>Radiology, Warning given</t>
  </si>
  <si>
    <t>Radiology, Advice given</t>
  </si>
  <si>
    <t>Radiology, Closed with no further action</t>
  </si>
  <si>
    <t>Radiology, Still being investigated</t>
  </si>
  <si>
    <t>Surgery, Erasure</t>
  </si>
  <si>
    <t>Surgery, Suspension</t>
  </si>
  <si>
    <t>Surgery, Conditions or undertakings</t>
  </si>
  <si>
    <t>Surgery, Warning given</t>
  </si>
  <si>
    <t>Surgery, Advice given</t>
  </si>
  <si>
    <t>Surgery, Closed with no further action</t>
  </si>
  <si>
    <t>Surgery, Still being investigated</t>
  </si>
  <si>
    <t>Other specialty or multiple specialty groups, Erasure</t>
  </si>
  <si>
    <t>Other specialty or multiple specialty groups, Suspension</t>
  </si>
  <si>
    <t>Other specialty or multiple specialty groups, Conditions or undertakings</t>
  </si>
  <si>
    <t>Other specialty or multiple specialty groups, Warning given</t>
  </si>
  <si>
    <t>Other specialty or multiple specialty groups, Advice given</t>
  </si>
  <si>
    <t>Other specialty or multiple specialty groups, Closed with no further action</t>
  </si>
  <si>
    <t>Other specialty or multiple specialty groups, Still being investigated</t>
  </si>
  <si>
    <t>Not recorded on the specialist register, Erasure</t>
  </si>
  <si>
    <t>Not recorded on the specialist register, Suspension</t>
  </si>
  <si>
    <t>Not recorded on the specialist register, Conditions or undertakings</t>
  </si>
  <si>
    <t>Not recorded on the specialist register, Warning given</t>
  </si>
  <si>
    <t>Not recorded on the specialist register, Advice given</t>
  </si>
  <si>
    <t>Not recorded on the specialist register, Closed with no further action</t>
  </si>
  <si>
    <t>Not recorded on the specialist register, Still being investigated</t>
  </si>
  <si>
    <t>Table 44</t>
  </si>
  <si>
    <t>Table 45</t>
  </si>
  <si>
    <t>Doctors (licensed at time of complaint) appearing before the MPT</t>
  </si>
  <si>
    <t>by most serious outcome of hearings</t>
  </si>
  <si>
    <t>The outcomes counted in this table are final outcomes after all review stages.</t>
  </si>
  <si>
    <t>The year is based on the date on which the MPT hearing finished.</t>
  </si>
  <si>
    <t xml:space="preserve">Table includes only doctors who held a licence to practise when the complaint starting the activity arrived. </t>
  </si>
  <si>
    <t>Table 46</t>
  </si>
  <si>
    <t>Table 47</t>
  </si>
  <si>
    <t>Table 48</t>
  </si>
  <si>
    <t>Table 49</t>
  </si>
  <si>
    <t>Table 50</t>
  </si>
  <si>
    <t>Table 51</t>
  </si>
  <si>
    <t>Table 52</t>
  </si>
  <si>
    <t>Table 53</t>
  </si>
  <si>
    <t>Doctors (licensed at time of complaint) appearing before an IOP</t>
  </si>
  <si>
    <t>For a doctor who has more than one FtP involvement only the one most serious outcome is counted for 2012-2021 period.</t>
  </si>
  <si>
    <t>Table 54</t>
  </si>
  <si>
    <t>GP, Conditions</t>
  </si>
  <si>
    <t>GP, No order made</t>
  </si>
  <si>
    <t>Specialist, Conditions</t>
  </si>
  <si>
    <t>Specialist, No order made</t>
  </si>
  <si>
    <t>GP and specialist, Conditions</t>
  </si>
  <si>
    <t>GP and specialist, No order made</t>
  </si>
  <si>
    <t>SAS and LE doctors, Conditions</t>
  </si>
  <si>
    <t>SAS and LE doctors, No order made</t>
  </si>
  <si>
    <t>Neither register and in training, Conditions</t>
  </si>
  <si>
    <t>Neither register and in training, No order made</t>
  </si>
  <si>
    <t>Table 55</t>
  </si>
  <si>
    <t>Female, Conditions</t>
  </si>
  <si>
    <t>Female, No order made</t>
  </si>
  <si>
    <t>Male, Conditions</t>
  </si>
  <si>
    <t>Male, No order made</t>
  </si>
  <si>
    <t>Table 56</t>
  </si>
  <si>
    <t>20-29, Conditions</t>
  </si>
  <si>
    <t>20-29, No order made</t>
  </si>
  <si>
    <t>30-49, Conditions</t>
  </si>
  <si>
    <t>30-49, No order made</t>
  </si>
  <si>
    <t>50 or more, Conditions</t>
  </si>
  <si>
    <t>50 or more, No order made</t>
  </si>
  <si>
    <t>Table 57</t>
  </si>
  <si>
    <t>UK, Conditions</t>
  </si>
  <si>
    <t>UK, No order made</t>
  </si>
  <si>
    <t>EEA, Conditions</t>
  </si>
  <si>
    <t>EEA, No order made</t>
  </si>
  <si>
    <t>IMG, Conditions</t>
  </si>
  <si>
    <t>IMG, No order made</t>
  </si>
  <si>
    <t>Table 58</t>
  </si>
  <si>
    <t>BME, Conditions</t>
  </si>
  <si>
    <t>BME, No order made</t>
  </si>
  <si>
    <t>White, Conditions</t>
  </si>
  <si>
    <t>White, No order made</t>
  </si>
  <si>
    <t>Not recorded, Conditions</t>
  </si>
  <si>
    <t>Not recorded, No order made</t>
  </si>
  <si>
    <t>Table 59</t>
  </si>
  <si>
    <t>Medicine, Conditions</t>
  </si>
  <si>
    <t>Medicine, No order made</t>
  </si>
  <si>
    <t>Anaesthetics and Intensive Care Medicine, Conditions</t>
  </si>
  <si>
    <t>Anaesthetics and Intensive Care Medicine, No order made</t>
  </si>
  <si>
    <t>Emergency Medicine, Conditions</t>
  </si>
  <si>
    <t>Emergency Medicine, No order made</t>
  </si>
  <si>
    <t>Obstetrics and Gynaecology, Conditions</t>
  </si>
  <si>
    <t>Obstetrics and Gynaecology, No order made</t>
  </si>
  <si>
    <t>Occupational medicine, Conditions</t>
  </si>
  <si>
    <t>Occupational medicine, No order made</t>
  </si>
  <si>
    <t>Ophthalmology, Conditions</t>
  </si>
  <si>
    <t>Ophthalmology, No order made</t>
  </si>
  <si>
    <t>Paediatrics, Conditions</t>
  </si>
  <si>
    <t>Paediatrics, No order made</t>
  </si>
  <si>
    <t>Pathology, Conditions</t>
  </si>
  <si>
    <t>Pathology, No order made</t>
  </si>
  <si>
    <t>Psychiatry, Conditions</t>
  </si>
  <si>
    <t>Psychiatry, No order made</t>
  </si>
  <si>
    <t>Public Health, Conditions</t>
  </si>
  <si>
    <t>Public Health, No order made</t>
  </si>
  <si>
    <t>Radiology, Conditions</t>
  </si>
  <si>
    <t>Radiology, No order made</t>
  </si>
  <si>
    <t>Surgery, Conditions</t>
  </si>
  <si>
    <t>Surgery, No order made</t>
  </si>
  <si>
    <t>Other specialty or multiple specialty groups, Conditions</t>
  </si>
  <si>
    <t>Other specialty or multiple specialty groups, No order made</t>
  </si>
  <si>
    <t>Not recorded on the specialist register, Conditions</t>
  </si>
  <si>
    <t>Not recorded on the specialist register, No order made</t>
  </si>
  <si>
    <t>Table 60</t>
  </si>
  <si>
    <t>% complained about</t>
  </si>
  <si>
    <t>% complaints investigated</t>
  </si>
  <si>
    <t>% investigated sanctioned or warned</t>
  </si>
  <si>
    <t>GP</t>
  </si>
  <si>
    <t>Specialist</t>
  </si>
  <si>
    <t>GP and specialist</t>
  </si>
  <si>
    <t>SAS and LE doctors</t>
  </si>
  <si>
    <t>Neither and in training</t>
  </si>
  <si>
    <t>Table 61</t>
  </si>
  <si>
    <t>Number/Proportion at different stages of our FtP processes</t>
  </si>
  <si>
    <t>Number</t>
  </si>
  <si>
    <t>Doctors complained about</t>
  </si>
  <si>
    <t>Doctors with complaint investigated</t>
  </si>
  <si>
    <t>Doctors sanctioned or warned</t>
  </si>
  <si>
    <t>Medicine</t>
  </si>
  <si>
    <t>Anaesthetics and Intensive Care Medicine</t>
  </si>
  <si>
    <t>Emergency Medicine</t>
  </si>
  <si>
    <t>Obstetrics and Gynaecology</t>
  </si>
  <si>
    <t>Occupational medicine</t>
  </si>
  <si>
    <t>Ophthalmology</t>
  </si>
  <si>
    <t>Paediatrics</t>
  </si>
  <si>
    <t>Pathology</t>
  </si>
  <si>
    <t>Psychiatry</t>
  </si>
  <si>
    <t>Public Health</t>
  </si>
  <si>
    <t>Radiology</t>
  </si>
  <si>
    <t>Surgery</t>
  </si>
  <si>
    <t>Other specialty or multiple specialty groups</t>
  </si>
  <si>
    <t>Not recorded on the specialist register</t>
  </si>
  <si>
    <t>Table 62</t>
  </si>
  <si>
    <t>20-29</t>
  </si>
  <si>
    <t>30-49</t>
  </si>
  <si>
    <t>50 or more</t>
  </si>
  <si>
    <t>Table 63</t>
  </si>
  <si>
    <t>Female</t>
  </si>
  <si>
    <t>Male</t>
  </si>
  <si>
    <t>Table 64</t>
  </si>
  <si>
    <t>UK</t>
  </si>
  <si>
    <t>EEA</t>
  </si>
  <si>
    <t>IMG</t>
  </si>
  <si>
    <t>Table 65</t>
  </si>
  <si>
    <t>BME</t>
  </si>
  <si>
    <t>White</t>
  </si>
  <si>
    <t>Not recorded</t>
  </si>
  <si>
    <t>Table 66</t>
  </si>
  <si>
    <t>GP, 20-29</t>
  </si>
  <si>
    <t>GP, 30-49</t>
  </si>
  <si>
    <t>GP, 50 or more</t>
  </si>
  <si>
    <t>Specialist, 20-29</t>
  </si>
  <si>
    <t>Specialist, 30-49</t>
  </si>
  <si>
    <t>Specialist, 50 or more</t>
  </si>
  <si>
    <t>GP and specialist, 30-49</t>
  </si>
  <si>
    <t>GP and specialist, 50 or more</t>
  </si>
  <si>
    <t>SAS and LE doctors, 20-29</t>
  </si>
  <si>
    <t>SAS and LE doctors, 30-49</t>
  </si>
  <si>
    <t>SAS and LE doctors, 50 or more</t>
  </si>
  <si>
    <t>Neither and in training, 20-29</t>
  </si>
  <si>
    <t>Neither and in training, 30-49</t>
  </si>
  <si>
    <t>Neither and in training, 50 or more</t>
  </si>
  <si>
    <t>Table 67</t>
  </si>
  <si>
    <t>GP, Female</t>
  </si>
  <si>
    <t>GP, Male</t>
  </si>
  <si>
    <t>Specialist, Female</t>
  </si>
  <si>
    <t>Specialist, Male</t>
  </si>
  <si>
    <t>GP and specialist, Female</t>
  </si>
  <si>
    <t>GP and specialist, Male</t>
  </si>
  <si>
    <t>SAS and LE doctors, Female</t>
  </si>
  <si>
    <t>SAS and LE doctors, Male</t>
  </si>
  <si>
    <t>Neither and in training, Female</t>
  </si>
  <si>
    <t>Neither and in training, Male</t>
  </si>
  <si>
    <t>Table 68</t>
  </si>
  <si>
    <t>GP, UK</t>
  </si>
  <si>
    <t>GP, EEA</t>
  </si>
  <si>
    <t>GP, IMG</t>
  </si>
  <si>
    <t>Specialist, UK</t>
  </si>
  <si>
    <t>Specialist, EEA</t>
  </si>
  <si>
    <t>Specialist, IMG</t>
  </si>
  <si>
    <t>GP and specialist, UK</t>
  </si>
  <si>
    <t>GP and specialist, EEA</t>
  </si>
  <si>
    <t>GP and specialist, IMG</t>
  </si>
  <si>
    <t>SAS and LE doctors, UK</t>
  </si>
  <si>
    <t>SAS and LE doctors, EEA</t>
  </si>
  <si>
    <t>SAS and LE doctors, IMG</t>
  </si>
  <si>
    <t>Neither and in training, UK</t>
  </si>
  <si>
    <t>Neither and in training, EEA</t>
  </si>
  <si>
    <t>Neither and in training, IMG</t>
  </si>
  <si>
    <t>Table 69</t>
  </si>
  <si>
    <t>GP, BME</t>
  </si>
  <si>
    <t>GP, White</t>
  </si>
  <si>
    <t>GP, Not recorded</t>
  </si>
  <si>
    <t>Specialist, BME</t>
  </si>
  <si>
    <t>Specialist, White</t>
  </si>
  <si>
    <t>Specialist, Not recorded</t>
  </si>
  <si>
    <t>GP and specialist, BME</t>
  </si>
  <si>
    <t>GP and specialist, White</t>
  </si>
  <si>
    <t>GP and specialist, Not recorded</t>
  </si>
  <si>
    <t>SAS and LE doctors, BME</t>
  </si>
  <si>
    <t>SAS and LE doctors, White</t>
  </si>
  <si>
    <t>SAS and LE doctors, Not recorded</t>
  </si>
  <si>
    <t>Neither and in training, BME</t>
  </si>
  <si>
    <t>Neither and in training, White</t>
  </si>
  <si>
    <t>Neither and in training, Not recorded</t>
  </si>
  <si>
    <t>Table 70</t>
  </si>
  <si>
    <t>Medicine, 20-29</t>
  </si>
  <si>
    <t>Medicine, 30-49</t>
  </si>
  <si>
    <t>Medicine, 50 or more</t>
  </si>
  <si>
    <t>Anaesthetics and Intensive Care Medicine, 20-29</t>
  </si>
  <si>
    <t>Anaesthetics and Intensive Care Medicine, 30-49</t>
  </si>
  <si>
    <t>Anaesthetics and Intensive Care Medicine, 50 or more</t>
  </si>
  <si>
    <t>Emergency Medicine, 30-49</t>
  </si>
  <si>
    <t>Emergency Medicine, 50 or more</t>
  </si>
  <si>
    <t>Obstetrics and Gynaecology, 30-49</t>
  </si>
  <si>
    <t>Obstetrics and Gynaecology, 50 or more</t>
  </si>
  <si>
    <t>Occupational medicine, 30-49</t>
  </si>
  <si>
    <t>Occupational medicine, 50 or more</t>
  </si>
  <si>
    <t>Ophthalmology, 20-29</t>
  </si>
  <si>
    <t>Ophthalmology, 30-49</t>
  </si>
  <si>
    <t>Ophthalmology, 50 or more</t>
  </si>
  <si>
    <t>Paediatrics, 20-29</t>
  </si>
  <si>
    <t>Paediatrics, 30-49</t>
  </si>
  <si>
    <t>Paediatrics, 50 or more</t>
  </si>
  <si>
    <t>Pathology, 30-49</t>
  </si>
  <si>
    <t>Pathology, 50 or more</t>
  </si>
  <si>
    <t>Psychiatry, 30-49</t>
  </si>
  <si>
    <t>Psychiatry, 50 or more</t>
  </si>
  <si>
    <t>Public Health, 30-49</t>
  </si>
  <si>
    <t>Public Health, 50 or more</t>
  </si>
  <si>
    <t>Radiology, 20-29</t>
  </si>
  <si>
    <t>Radiology, 30-49</t>
  </si>
  <si>
    <t>Radiology, 50 or more</t>
  </si>
  <si>
    <t>Surgery, 20-29</t>
  </si>
  <si>
    <t>Surgery, 30-49</t>
  </si>
  <si>
    <t>Surgery, 50 or more</t>
  </si>
  <si>
    <t>Other specialty or multiple specialty groups, 30-49</t>
  </si>
  <si>
    <t>Other specialty or multiple specialty groups, 50 or more</t>
  </si>
  <si>
    <t>Not recorded on the specialist register, 20-29</t>
  </si>
  <si>
    <t>Not recorded on the specialist register, 30-49</t>
  </si>
  <si>
    <t>Not recorded on the specialist register, 50 or more</t>
  </si>
  <si>
    <t>Table 71</t>
  </si>
  <si>
    <t>Medicine, Female</t>
  </si>
  <si>
    <t>Medicine, Male</t>
  </si>
  <si>
    <t>Anaesthetics and Intensive Care Medicine, Female</t>
  </si>
  <si>
    <t>Anaesthetics and Intensive Care Medicine, Male</t>
  </si>
  <si>
    <t>Emergency Medicine, Female</t>
  </si>
  <si>
    <t>Emergency Medicine, Male</t>
  </si>
  <si>
    <t>Obstetrics and Gynaecology, Female</t>
  </si>
  <si>
    <t>Obstetrics and Gynaecology, Male</t>
  </si>
  <si>
    <t>Occupational medicine, Female</t>
  </si>
  <si>
    <t>Occupational medicine, Male</t>
  </si>
  <si>
    <t>Ophthalmology, Female</t>
  </si>
  <si>
    <t>Ophthalmology, Male</t>
  </si>
  <si>
    <t>Paediatrics, Female</t>
  </si>
  <si>
    <t>Paediatrics, Male</t>
  </si>
  <si>
    <t>Pathology, Female</t>
  </si>
  <si>
    <t>Pathology, Male</t>
  </si>
  <si>
    <t>Psychiatry, Female</t>
  </si>
  <si>
    <t>Psychiatry, Male</t>
  </si>
  <si>
    <t>Public Health, Female</t>
  </si>
  <si>
    <t>Public Health, Male</t>
  </si>
  <si>
    <t>Radiology, Female</t>
  </si>
  <si>
    <t>Radiology, Male</t>
  </si>
  <si>
    <t>Surgery, Female</t>
  </si>
  <si>
    <t>Surgery, Male</t>
  </si>
  <si>
    <t>Other specialty or multiple specialty groups, Female</t>
  </si>
  <si>
    <t>Other specialty or multiple specialty groups, Male</t>
  </si>
  <si>
    <t>Not recorded on the specialist register, Female</t>
  </si>
  <si>
    <t>Not recorded on the specialist register, Male</t>
  </si>
  <si>
    <t>Table 72</t>
  </si>
  <si>
    <t>Medicine, UK</t>
  </si>
  <si>
    <t>Medicine, EEA</t>
  </si>
  <si>
    <t>Medicine, IMG</t>
  </si>
  <si>
    <t>Anaesthetics and Intensive Care Medicine, UK</t>
  </si>
  <si>
    <t>Anaesthetics and Intensive Care Medicine, EEA</t>
  </si>
  <si>
    <t>Anaesthetics and Intensive Care Medicine, IMG</t>
  </si>
  <si>
    <t>Emergency Medicine, UK</t>
  </si>
  <si>
    <t>Emergency Medicine, EEA</t>
  </si>
  <si>
    <t>Emergency Medicine, IMG</t>
  </si>
  <si>
    <t>Obstetrics and Gynaecology, UK</t>
  </si>
  <si>
    <t>Obstetrics and Gynaecology, EEA</t>
  </si>
  <si>
    <t>Obstetrics and Gynaecology, IMG</t>
  </si>
  <si>
    <t>Occupational medicine, UK</t>
  </si>
  <si>
    <t>Occupational medicine, EEA</t>
  </si>
  <si>
    <t>Occupational medicine, IMG</t>
  </si>
  <si>
    <t>Ophthalmology, UK</t>
  </si>
  <si>
    <t>Ophthalmology, EEA</t>
  </si>
  <si>
    <t>Ophthalmology, IMG</t>
  </si>
  <si>
    <t>Paediatrics, UK</t>
  </si>
  <si>
    <t>Paediatrics, EEA</t>
  </si>
  <si>
    <t>Paediatrics, IMG</t>
  </si>
  <si>
    <t>Pathology, UK</t>
  </si>
  <si>
    <t>Pathology, EEA</t>
  </si>
  <si>
    <t>Pathology, IMG</t>
  </si>
  <si>
    <t>Psychiatry, UK</t>
  </si>
  <si>
    <t>Psychiatry, EEA</t>
  </si>
  <si>
    <t>Psychiatry, IMG</t>
  </si>
  <si>
    <t>Public Health, UK</t>
  </si>
  <si>
    <t>Public Health, EEA</t>
  </si>
  <si>
    <t>Public Health, IMG</t>
  </si>
  <si>
    <t>Radiology, UK</t>
  </si>
  <si>
    <t>Radiology, EEA</t>
  </si>
  <si>
    <t>Radiology, IMG</t>
  </si>
  <si>
    <t>Surgery, UK</t>
  </si>
  <si>
    <t>Surgery, EEA</t>
  </si>
  <si>
    <t>Surgery, IMG</t>
  </si>
  <si>
    <t>Other specialty or multiple specialty groups, UK</t>
  </si>
  <si>
    <t>Other specialty or multiple specialty groups, EEA</t>
  </si>
  <si>
    <t>Other specialty or multiple specialty groups, IMG</t>
  </si>
  <si>
    <t>Not recorded on the specialist register, UK</t>
  </si>
  <si>
    <t>Not recorded on the specialist register, EEA</t>
  </si>
  <si>
    <t>Not recorded on the specialist register, IMG</t>
  </si>
  <si>
    <t>Table 73</t>
  </si>
  <si>
    <t>Medicine, BME</t>
  </si>
  <si>
    <t>Medicine, White</t>
  </si>
  <si>
    <t>Medicine, Not recorded</t>
  </si>
  <si>
    <t>Anaesthetics and Intensive Care Medicine, BME</t>
  </si>
  <si>
    <t>Anaesthetics and Intensive Care Medicine, White</t>
  </si>
  <si>
    <t>Anaesthetics and Intensive Care Medicine, Not recorded</t>
  </si>
  <si>
    <t>Emergency Medicine, BME</t>
  </si>
  <si>
    <t>Emergency Medicine, White</t>
  </si>
  <si>
    <t>Emergency Medicine, Not recorded</t>
  </si>
  <si>
    <t>Obstetrics and Gynaecology, BME</t>
  </si>
  <si>
    <t>Obstetrics and Gynaecology, White</t>
  </si>
  <si>
    <t>Obstetrics and Gynaecology, Not recorded</t>
  </si>
  <si>
    <t>Occupational medicine, BME</t>
  </si>
  <si>
    <t>Occupational medicine, White</t>
  </si>
  <si>
    <t>Occupational medicine, Not recorded</t>
  </si>
  <si>
    <t>Ophthalmology, BME</t>
  </si>
  <si>
    <t>Ophthalmology, White</t>
  </si>
  <si>
    <t>Ophthalmology, Not recorded</t>
  </si>
  <si>
    <t>Paediatrics, BME</t>
  </si>
  <si>
    <t>Paediatrics, White</t>
  </si>
  <si>
    <t>Paediatrics, Not recorded</t>
  </si>
  <si>
    <t>Pathology, BME</t>
  </si>
  <si>
    <t>Pathology, White</t>
  </si>
  <si>
    <t>Pathology, Not recorded</t>
  </si>
  <si>
    <t>Psychiatry, BME</t>
  </si>
  <si>
    <t>Psychiatry, White</t>
  </si>
  <si>
    <t>Psychiatry, Not recorded</t>
  </si>
  <si>
    <t>Public Health, BME</t>
  </si>
  <si>
    <t>Public Health, White</t>
  </si>
  <si>
    <t>Public Health, Not recorded</t>
  </si>
  <si>
    <t>Radiology, BME</t>
  </si>
  <si>
    <t>Radiology, White</t>
  </si>
  <si>
    <t>Radiology, Not recorded</t>
  </si>
  <si>
    <t>Surgery, BME</t>
  </si>
  <si>
    <t>Surgery, White</t>
  </si>
  <si>
    <t>Surgery, Not recorded</t>
  </si>
  <si>
    <t>Other specialty or multiple specialty groups, BME</t>
  </si>
  <si>
    <t>Other specialty or multiple specialty groups, White</t>
  </si>
  <si>
    <t>Other specialty or multiple specialty groups, Not recorded</t>
  </si>
  <si>
    <t>Not recorded on the specialist register, BME</t>
  </si>
  <si>
    <t>Not recorded on the specialist register, White</t>
  </si>
  <si>
    <t>Not recorded on the specialist register, Not recorded</t>
  </si>
  <si>
    <t>Table 74</t>
  </si>
  <si>
    <t>Female, 20-29</t>
  </si>
  <si>
    <t>Female, 30-49</t>
  </si>
  <si>
    <t>Female, 50 or more</t>
  </si>
  <si>
    <t>Male, 20-29</t>
  </si>
  <si>
    <t>Male, 30-49</t>
  </si>
  <si>
    <t>Male, 50 or more</t>
  </si>
  <si>
    <t>Table 75</t>
  </si>
  <si>
    <t>20-29, UK</t>
  </si>
  <si>
    <t>20-29, EEA</t>
  </si>
  <si>
    <t>20-29, IMG</t>
  </si>
  <si>
    <t>30-49, UK</t>
  </si>
  <si>
    <t>30-49, EEA</t>
  </si>
  <si>
    <t>30-49, IMG</t>
  </si>
  <si>
    <t>50 or more, UK</t>
  </si>
  <si>
    <t>50 or more, EEA</t>
  </si>
  <si>
    <t>50 or more, IMG</t>
  </si>
  <si>
    <t>Table 76</t>
  </si>
  <si>
    <t>20-29, BME</t>
  </si>
  <si>
    <t>20-29, White</t>
  </si>
  <si>
    <t>20-29, Not recorded</t>
  </si>
  <si>
    <t>30-49, BME</t>
  </si>
  <si>
    <t>30-49, White</t>
  </si>
  <si>
    <t>30-49, Not recorded</t>
  </si>
  <si>
    <t>50 or more, BME</t>
  </si>
  <si>
    <t>50 or more, White</t>
  </si>
  <si>
    <t>50 or more, Not recorded</t>
  </si>
  <si>
    <t>Table 77</t>
  </si>
  <si>
    <t>Female, UK</t>
  </si>
  <si>
    <t>Female, EEA</t>
  </si>
  <si>
    <t>Female, IMG</t>
  </si>
  <si>
    <t>Male, UK</t>
  </si>
  <si>
    <t>Male, EEA</t>
  </si>
  <si>
    <t>Male, IMG</t>
  </si>
  <si>
    <t>Table 78</t>
  </si>
  <si>
    <t>Female, BME</t>
  </si>
  <si>
    <t>Female, White</t>
  </si>
  <si>
    <t>Female, Not recorded</t>
  </si>
  <si>
    <t>Male, BME</t>
  </si>
  <si>
    <t>Male, White</t>
  </si>
  <si>
    <t>Male, Not recorded</t>
  </si>
  <si>
    <t>Table 79</t>
  </si>
  <si>
    <t>UK, BME</t>
  </si>
  <si>
    <t>UK, White</t>
  </si>
  <si>
    <t>UK, Not recorded</t>
  </si>
  <si>
    <t>EEA, BME</t>
  </si>
  <si>
    <t>EEA, White</t>
  </si>
  <si>
    <t>EEA, Not recorded</t>
  </si>
  <si>
    <t>IMG, BME</t>
  </si>
  <si>
    <t>IMG, White</t>
  </si>
  <si>
    <t>IMG, Not recorded</t>
  </si>
  <si>
    <t>Table 80</t>
  </si>
  <si>
    <t>Public, GP</t>
  </si>
  <si>
    <t>Public, Specialist</t>
  </si>
  <si>
    <t>Public, GP and specialist</t>
  </si>
  <si>
    <t>Public, SAS and LE doctors</t>
  </si>
  <si>
    <t>Public, Neither and in training</t>
  </si>
  <si>
    <t>Employer, GP</t>
  </si>
  <si>
    <t>Employer, Specialist</t>
  </si>
  <si>
    <t>Employer, GP and specialist</t>
  </si>
  <si>
    <t>Employer, SAS and LE doctors</t>
  </si>
  <si>
    <t>Employer, Neither and in training</t>
  </si>
  <si>
    <t>Doctor self referral, GP</t>
  </si>
  <si>
    <t>Doctor self referral, Specialist</t>
  </si>
  <si>
    <t>Doctor self referral, GP and specialist</t>
  </si>
  <si>
    <t>Doctor self referral, SAS and LE doctors</t>
  </si>
  <si>
    <t>Doctor self referral, Neither and in training</t>
  </si>
  <si>
    <t>Other doctor, GP</t>
  </si>
  <si>
    <t>Other doctor, Specialist</t>
  </si>
  <si>
    <t>Other doctor, GP and specialist</t>
  </si>
  <si>
    <t>Other doctor, SAS and LE doctors</t>
  </si>
  <si>
    <t>Other doctor, Neither and in training</t>
  </si>
  <si>
    <t>Police, GP</t>
  </si>
  <si>
    <t>Police, Specialist</t>
  </si>
  <si>
    <t>Police, GP and specialist</t>
  </si>
  <si>
    <t>Police, SAS and LE doctors</t>
  </si>
  <si>
    <t>Police, Neither and in training</t>
  </si>
  <si>
    <t>GMC Media Scanning, GP</t>
  </si>
  <si>
    <t>GMC Media Scanning, Specialist</t>
  </si>
  <si>
    <t>GMC Media Scanning, GP and specialist</t>
  </si>
  <si>
    <t>GMC Media Scanning, SAS and LE doctors</t>
  </si>
  <si>
    <t>GMC Media Scanning, Neither and in training</t>
  </si>
  <si>
    <t>GMC other, GP</t>
  </si>
  <si>
    <t>GMC other, Specialist</t>
  </si>
  <si>
    <t>GMC other, GP and specialist</t>
  </si>
  <si>
    <t>GMC other, SAS and LE doctors</t>
  </si>
  <si>
    <t>GMC other, Neither and in training</t>
  </si>
  <si>
    <t>Other, GP</t>
  </si>
  <si>
    <t>Other, Specialist</t>
  </si>
  <si>
    <t>Other, GP and specialist</t>
  </si>
  <si>
    <t>Other, SAS and LE doctors</t>
  </si>
  <si>
    <t>Other, Neither and in training</t>
  </si>
  <si>
    <t>Table 81</t>
  </si>
  <si>
    <t>Public, Medicine</t>
  </si>
  <si>
    <t>Public, Anaesthetics and Intensive Care Medicine</t>
  </si>
  <si>
    <t>Public, Emergency Medicine</t>
  </si>
  <si>
    <t>Public, Obstetrics and Gynaecology</t>
  </si>
  <si>
    <t>Public, Occupational medicine</t>
  </si>
  <si>
    <t>Public, Ophthalmology</t>
  </si>
  <si>
    <t>Public, Paediatrics</t>
  </si>
  <si>
    <t>Public, Pathology</t>
  </si>
  <si>
    <t>Public, Psychiatry</t>
  </si>
  <si>
    <t>Public, Public Health</t>
  </si>
  <si>
    <t>Public, Radiology</t>
  </si>
  <si>
    <t>Public, Surgery</t>
  </si>
  <si>
    <t>Public, Other specialty or multiple specialty groups</t>
  </si>
  <si>
    <t>Public, Not recorded on the specialist register</t>
  </si>
  <si>
    <t>Employer, Medicine</t>
  </si>
  <si>
    <t>Employer, Anaesthetics and Intensive Care Medicine</t>
  </si>
  <si>
    <t>Employer, Emergency Medicine</t>
  </si>
  <si>
    <t>Employer, Obstetrics and Gynaecology</t>
  </si>
  <si>
    <t>Employer, Occupational medicine</t>
  </si>
  <si>
    <t>Employer, Ophthalmology</t>
  </si>
  <si>
    <t>Employer, Paediatrics</t>
  </si>
  <si>
    <t>Employer, Pathology</t>
  </si>
  <si>
    <t>Employer, Psychiatry</t>
  </si>
  <si>
    <t>Employer, Public Health</t>
  </si>
  <si>
    <t>Employer, Radiology</t>
  </si>
  <si>
    <t>Employer, Surgery</t>
  </si>
  <si>
    <t>Employer, Other specialty or multiple specialty groups</t>
  </si>
  <si>
    <t>Employer, Not recorded on the specialist register</t>
  </si>
  <si>
    <t>Doctor self referral, Medicine</t>
  </si>
  <si>
    <t>Doctor self referral, Anaesthetics and Intensive Care Medicine</t>
  </si>
  <si>
    <t>Doctor self referral, Emergency Medicine</t>
  </si>
  <si>
    <t>Doctor self referral, Obstetrics and Gynaecology</t>
  </si>
  <si>
    <t>Doctor self referral, Occupational medicine</t>
  </si>
  <si>
    <t>Doctor self referral, Ophthalmology</t>
  </si>
  <si>
    <t>Doctor self referral, Paediatrics</t>
  </si>
  <si>
    <t>Doctor self referral, Pathology</t>
  </si>
  <si>
    <t>Doctor self referral, Psychiatry</t>
  </si>
  <si>
    <t>Doctor self referral, Public Health</t>
  </si>
  <si>
    <t>Doctor self referral, Radiology</t>
  </si>
  <si>
    <t>Doctor self referral, Surgery</t>
  </si>
  <si>
    <t>Doctor self referral, Other specialty or multiple specialty groups</t>
  </si>
  <si>
    <t>Doctor self referral, Not recorded on the specialist register</t>
  </si>
  <si>
    <t>Other doctor, Medicine</t>
  </si>
  <si>
    <t>Other doctor, Anaesthetics and Intensive Care Medicine</t>
  </si>
  <si>
    <t>Other doctor, Emergency Medicine</t>
  </si>
  <si>
    <t>Other doctor, Obstetrics and Gynaecology</t>
  </si>
  <si>
    <t>Other doctor, Occupational medicine</t>
  </si>
  <si>
    <t>Other doctor, Ophthalmology</t>
  </si>
  <si>
    <t>Other doctor, Paediatrics</t>
  </si>
  <si>
    <t>Other doctor, Pathology</t>
  </si>
  <si>
    <t>Other doctor, Psychiatry</t>
  </si>
  <si>
    <t>Other doctor, Public Health</t>
  </si>
  <si>
    <t>Other doctor, Radiology</t>
  </si>
  <si>
    <t>Other doctor, Surgery</t>
  </si>
  <si>
    <t>Other doctor, Other specialty or multiple specialty groups</t>
  </si>
  <si>
    <t>Other doctor, Not recorded on the specialist register</t>
  </si>
  <si>
    <t>Police, Medicine</t>
  </si>
  <si>
    <t>Police, Anaesthetics and Intensive Care Medicine</t>
  </si>
  <si>
    <t>Police, Emergency Medicine</t>
  </si>
  <si>
    <t>Police, Obstetrics and Gynaecology</t>
  </si>
  <si>
    <t>Police, Occupational medicine</t>
  </si>
  <si>
    <t>Police, Ophthalmology</t>
  </si>
  <si>
    <t>Police, Paediatrics</t>
  </si>
  <si>
    <t>Police, Pathology</t>
  </si>
  <si>
    <t>Police, Psychiatry</t>
  </si>
  <si>
    <t>Police, Public Health</t>
  </si>
  <si>
    <t>Police, Radiology</t>
  </si>
  <si>
    <t>Police, Surgery</t>
  </si>
  <si>
    <t>Police, Not recorded on the specialist register</t>
  </si>
  <si>
    <t>GMC Media Scanning, Medicine</t>
  </si>
  <si>
    <t>GMC Media Scanning, Anaesthetics and Intensive Care Medicine</t>
  </si>
  <si>
    <t>GMC Media Scanning, Emergency Medicine</t>
  </si>
  <si>
    <t>GMC Media Scanning, Obstetrics and Gynaecology</t>
  </si>
  <si>
    <t>GMC Media Scanning, Occupational medicine</t>
  </si>
  <si>
    <t>GMC Media Scanning, Ophthalmology</t>
  </si>
  <si>
    <t>GMC Media Scanning, Paediatrics</t>
  </si>
  <si>
    <t>GMC Media Scanning, Pathology</t>
  </si>
  <si>
    <t>GMC Media Scanning, Psychiatry</t>
  </si>
  <si>
    <t>GMC Media Scanning, Public Health</t>
  </si>
  <si>
    <t>GMC Media Scanning, Radiology</t>
  </si>
  <si>
    <t>GMC Media Scanning, Surgery</t>
  </si>
  <si>
    <t>GMC Media Scanning, Not recorded on the specialist register</t>
  </si>
  <si>
    <t>GMC other, Medicine</t>
  </si>
  <si>
    <t>Other, Other specialty or multiple specialty groups</t>
  </si>
  <si>
    <t>GMC other, Anaesthetics and Intensive Care Medicine</t>
  </si>
  <si>
    <t>GMC other, Emergency Medicine</t>
  </si>
  <si>
    <t>GMC other, Obstetrics and Gynaecology</t>
  </si>
  <si>
    <t>GMC other, Occupational medicine</t>
  </si>
  <si>
    <t>GMC other, Ophthalmology</t>
  </si>
  <si>
    <t>GMC other, Paediatrics</t>
  </si>
  <si>
    <t>GMC other, Pathology</t>
  </si>
  <si>
    <t>GMC other, Psychiatry</t>
  </si>
  <si>
    <t>GMC other, Public Health</t>
  </si>
  <si>
    <t>GMC other, Radiology</t>
  </si>
  <si>
    <t>GMC other, Surgery</t>
  </si>
  <si>
    <t>GMC other, Other specialty or multiple specialty groups</t>
  </si>
  <si>
    <t>GMC other, Not recorded on the specialist register</t>
  </si>
  <si>
    <t>Other, Medicine</t>
  </si>
  <si>
    <t>Other, Anaesthetics and Intensive Care Medicine</t>
  </si>
  <si>
    <t>Other, Emergency Medicine</t>
  </si>
  <si>
    <t>Other, Obstetrics and Gynaecology</t>
  </si>
  <si>
    <t>Other, Occupational medicine</t>
  </si>
  <si>
    <t>Other, Ophthalmology</t>
  </si>
  <si>
    <t>Other, Paediatrics</t>
  </si>
  <si>
    <t>Other, Pathology</t>
  </si>
  <si>
    <t>Other, Psychiatry</t>
  </si>
  <si>
    <t>Other, Public Health</t>
  </si>
  <si>
    <t>Other, Radiology</t>
  </si>
  <si>
    <t>Other, Surgery</t>
  </si>
  <si>
    <t>Other, Not recorded on the specialist register</t>
  </si>
  <si>
    <t>Table 82</t>
  </si>
  <si>
    <t>Public, 20-29</t>
  </si>
  <si>
    <t>Public, 30-49</t>
  </si>
  <si>
    <t>Public, 50 or more</t>
  </si>
  <si>
    <t>Employer, 20-29</t>
  </si>
  <si>
    <t>Employer, 30-49</t>
  </si>
  <si>
    <t>Employer, 50 or more</t>
  </si>
  <si>
    <t>Doctor self referral, 20-29</t>
  </si>
  <si>
    <t>Doctor self referral, 30-49</t>
  </si>
  <si>
    <t>Doctor self referral, 50 or more</t>
  </si>
  <si>
    <t>Other doctor, 20-29</t>
  </si>
  <si>
    <t>Other doctor, 30-49</t>
  </si>
  <si>
    <t>Other doctor, 50 or more</t>
  </si>
  <si>
    <t>Police, 20-29</t>
  </si>
  <si>
    <t>Police, 30-49</t>
  </si>
  <si>
    <t>Police, 50 or more</t>
  </si>
  <si>
    <t>GMC Media Scanning, 20-29</t>
  </si>
  <si>
    <t>GMC Media Scanning, 30-49</t>
  </si>
  <si>
    <t>GMC Media Scanning, 50 or more</t>
  </si>
  <si>
    <t>GMC other, 20-29</t>
  </si>
  <si>
    <t>GMC other, 30-49</t>
  </si>
  <si>
    <t>GMC other, 50 or more</t>
  </si>
  <si>
    <t>Other, 20-29</t>
  </si>
  <si>
    <t>Other, 30-49</t>
  </si>
  <si>
    <t>Other, 50 or more</t>
  </si>
  <si>
    <t>Table 83</t>
  </si>
  <si>
    <t>Public, Female</t>
  </si>
  <si>
    <t>Public, Male</t>
  </si>
  <si>
    <t>Employer, Female</t>
  </si>
  <si>
    <t>Employer, Male</t>
  </si>
  <si>
    <t>Doctor self referral, Female</t>
  </si>
  <si>
    <t>Doctor self referral, Male</t>
  </si>
  <si>
    <t>Other doctor, Female</t>
  </si>
  <si>
    <t>Other doctor, Male</t>
  </si>
  <si>
    <t>Police, Female</t>
  </si>
  <si>
    <t>Police, Male</t>
  </si>
  <si>
    <t>GMC Media Scanning, Female</t>
  </si>
  <si>
    <t>GMC Media Scanning, Male</t>
  </si>
  <si>
    <t>GMC other, Female</t>
  </si>
  <si>
    <t>GMC other, Male</t>
  </si>
  <si>
    <t>Other, Female</t>
  </si>
  <si>
    <t>Other, Male</t>
  </si>
  <si>
    <t>Table 84</t>
  </si>
  <si>
    <t>Public, UK</t>
  </si>
  <si>
    <t>Public, EEA</t>
  </si>
  <si>
    <t>Public, IMG</t>
  </si>
  <si>
    <t>Employer, UK</t>
  </si>
  <si>
    <t>Employer, EEA</t>
  </si>
  <si>
    <t>Employer, IMG</t>
  </si>
  <si>
    <t>Doctor self referral, UK</t>
  </si>
  <si>
    <t>Doctor self referral, EEA</t>
  </si>
  <si>
    <t>Doctor self referral, IMG</t>
  </si>
  <si>
    <t>Other doctor, UK</t>
  </si>
  <si>
    <t>Other doctor, EEA</t>
  </si>
  <si>
    <t>Other doctor, IMG</t>
  </si>
  <si>
    <t>Police, UK</t>
  </si>
  <si>
    <t>Police, EEA</t>
  </si>
  <si>
    <t>Police, IMG</t>
  </si>
  <si>
    <t>GMC Media Scanning, UK</t>
  </si>
  <si>
    <t>GMC Media Scanning, EEA</t>
  </si>
  <si>
    <t>GMC Media Scanning, IMG</t>
  </si>
  <si>
    <t>GMC other, UK</t>
  </si>
  <si>
    <t>GMC other, EEA</t>
  </si>
  <si>
    <t>GMC other, IMG</t>
  </si>
  <si>
    <t>Other, UK</t>
  </si>
  <si>
    <t>Other, EEA</t>
  </si>
  <si>
    <t>Other, IMG</t>
  </si>
  <si>
    <t>Table 85</t>
  </si>
  <si>
    <t>Public, BME</t>
  </si>
  <si>
    <t>Public, White</t>
  </si>
  <si>
    <t>Public, Not recorded</t>
  </si>
  <si>
    <t>Employer, BME</t>
  </si>
  <si>
    <t>Employer, White</t>
  </si>
  <si>
    <t>Employer, Not recorded</t>
  </si>
  <si>
    <t>Doctor self referral, BME</t>
  </si>
  <si>
    <t>Doctor self referral, White</t>
  </si>
  <si>
    <t>Doctor self referral, Not recorded</t>
  </si>
  <si>
    <t>Other doctor, BME</t>
  </si>
  <si>
    <t>Other doctor, Not recorded</t>
  </si>
  <si>
    <t>Other doctor, White</t>
  </si>
  <si>
    <t>Police, BME</t>
  </si>
  <si>
    <t>Police, Not recorded</t>
  </si>
  <si>
    <t>Police, White</t>
  </si>
  <si>
    <t>GMC Media Scanning, BME</t>
  </si>
  <si>
    <t>GMC Media Scanning, White</t>
  </si>
  <si>
    <t>GMC Media Scanning, Not recorded</t>
  </si>
  <si>
    <t>GMC other, BME</t>
  </si>
  <si>
    <t>GMC other, White</t>
  </si>
  <si>
    <t>GMC other, Not recorded</t>
  </si>
  <si>
    <t>Other, BME</t>
  </si>
  <si>
    <t>Other, White</t>
  </si>
  <si>
    <t>Other, Not recorded</t>
  </si>
  <si>
    <t>Table 86</t>
  </si>
  <si>
    <t>Public, Doctor's health</t>
  </si>
  <si>
    <t>Public, Criminality, but not health</t>
  </si>
  <si>
    <t>Public, Honesty or fairness (only)</t>
  </si>
  <si>
    <t>Public, Honesty or fairness, but not health, criminality or competence</t>
  </si>
  <si>
    <t>Public, Honesty or fairness and clinical competence</t>
  </si>
  <si>
    <t>Public, Clinical competence (only)</t>
  </si>
  <si>
    <t>Public, Clinical competence and communication or respect</t>
  </si>
  <si>
    <t>Public, Communication or respect (only)</t>
  </si>
  <si>
    <t>Public, Professional performance but not health or honesty or probity</t>
  </si>
  <si>
    <t>Public, Other combinations of allegations</t>
  </si>
  <si>
    <t>Public, No allegation type recorded</t>
  </si>
  <si>
    <t>Employer, Doctor's health</t>
  </si>
  <si>
    <t>Employer, Criminality, but not health</t>
  </si>
  <si>
    <t>Employer, Honesty or fairness (only)</t>
  </si>
  <si>
    <t>Employer, Honesty or fairness, but not health, criminality or competence</t>
  </si>
  <si>
    <t>Employer, Honesty or fairness and clinical competence</t>
  </si>
  <si>
    <t>Employer, Clinical competence (only)</t>
  </si>
  <si>
    <t>Employer, Clinical competence and communication or respect</t>
  </si>
  <si>
    <t>Employer, Communication or respect (only)</t>
  </si>
  <si>
    <t>Employer, Professional performance but not health or honesty or probity</t>
  </si>
  <si>
    <t>Employer, Other combinations of allegations</t>
  </si>
  <si>
    <t>Employer, No allegation type recorded</t>
  </si>
  <si>
    <t>Doctor self referral, Doctor's health</t>
  </si>
  <si>
    <t>Doctor self referral, Criminality, but not health</t>
  </si>
  <si>
    <t>Doctor self referral, Honesty or fairness (only)</t>
  </si>
  <si>
    <t>Doctor self referral, Honesty or fairness, but not health, criminality or competence</t>
  </si>
  <si>
    <t>Doctor self referral, Honesty or fairness and clinical competence</t>
  </si>
  <si>
    <t>Doctor self referral, Clinical competence (only)</t>
  </si>
  <si>
    <t>Doctor self referral, Clinical competence and communication or respect</t>
  </si>
  <si>
    <t>Doctor self referral, Communication or respect (only)</t>
  </si>
  <si>
    <t>Doctor self referral, Professional performance but not health or honesty or probity</t>
  </si>
  <si>
    <t>Doctor self referral, Other combinations of allegations</t>
  </si>
  <si>
    <t>Doctor self referral, No allegation type recorded</t>
  </si>
  <si>
    <t>Other doctor, Doctor's health</t>
  </si>
  <si>
    <t>Other doctor, Criminality, but not health</t>
  </si>
  <si>
    <t>Other doctor, Honesty or fairness (only)</t>
  </si>
  <si>
    <t>Other doctor, Honesty or fairness, but not health, criminality or competence</t>
  </si>
  <si>
    <t>Other doctor, Honesty or fairness and clinical competence</t>
  </si>
  <si>
    <t>Other doctor, Clinical competence (only)</t>
  </si>
  <si>
    <t>Other doctor, Clinical competence and communication or respect</t>
  </si>
  <si>
    <t>Other doctor, Communication or respect (only)</t>
  </si>
  <si>
    <t>Other doctor, Professional performance but not health or honesty or probity</t>
  </si>
  <si>
    <t>Other doctor, Other combinations of allegations</t>
  </si>
  <si>
    <t>Other doctor, No allegation type recorded</t>
  </si>
  <si>
    <t>Police, Doctor's health</t>
  </si>
  <si>
    <t>Police, Criminality, but not health</t>
  </si>
  <si>
    <t>Police, Honesty or fairness (only)</t>
  </si>
  <si>
    <t>Police, Honesty or fairness and clinical competence</t>
  </si>
  <si>
    <t>Police, Clinical competence (only)</t>
  </si>
  <si>
    <t>Police, Honesty or fairness, but not health, criminality or competence</t>
  </si>
  <si>
    <t>Police, Clinical competence and communication or respect</t>
  </si>
  <si>
    <t>Police, Communication or respect (only)</t>
  </si>
  <si>
    <t>Police, Professional performance but not health or honesty or probity</t>
  </si>
  <si>
    <t>Police, Other combinations of allegations</t>
  </si>
  <si>
    <t>Police, No allegation type recorded</t>
  </si>
  <si>
    <t>GMC Media Scanning, Doctor's health</t>
  </si>
  <si>
    <t>GMC Media Scanning, Criminality, but not health</t>
  </si>
  <si>
    <t>GMC Media Scanning, Honesty or fairness (only)</t>
  </si>
  <si>
    <t>GMC Media Scanning, Honesty or fairness, but not health, criminality or competence</t>
  </si>
  <si>
    <t>GMC Media Scanning, Honesty or fairness and clinical competence</t>
  </si>
  <si>
    <t>GMC Media Scanning, Clinical competence (only)</t>
  </si>
  <si>
    <t>GMC Media Scanning, Clinical competence and communication or respect</t>
  </si>
  <si>
    <t>GMC Media Scanning, Communication or respect (only)</t>
  </si>
  <si>
    <t>GMC Media Scanning, Professional performance but not health or honesty or probity</t>
  </si>
  <si>
    <t>GMC Media Scanning, Other combinations of allegations</t>
  </si>
  <si>
    <t>GMC other, Doctor's health</t>
  </si>
  <si>
    <t>GMC other, Criminality, but not health</t>
  </si>
  <si>
    <t>GMC other, Honesty or fairness (only)</t>
  </si>
  <si>
    <t>GMC other, Honesty or fairness, but not health, criminality or competence</t>
  </si>
  <si>
    <t>GMC other, Honesty or fairness and clinical competence</t>
  </si>
  <si>
    <t>GMC other, Clinical competence (only)</t>
  </si>
  <si>
    <t>GMC other, Clinical competence and communication or respect</t>
  </si>
  <si>
    <t>GMC other, Communication or respect (only)</t>
  </si>
  <si>
    <t>GMC other, Professional performance but not health or honesty or probity</t>
  </si>
  <si>
    <t>GMC other, Other combinations of allegations</t>
  </si>
  <si>
    <t>Other, Doctor's health</t>
  </si>
  <si>
    <t>Other, Criminality, but not health</t>
  </si>
  <si>
    <t>Other, Honesty or fairness (only)</t>
  </si>
  <si>
    <t>Other, Honesty or fairness, but not health, criminality or competence</t>
  </si>
  <si>
    <t>Other, Honesty or fairness and clinical competence</t>
  </si>
  <si>
    <t>Other, Clinical competence (only)</t>
  </si>
  <si>
    <t>Other, Clinical competence and communication or respect</t>
  </si>
  <si>
    <t>Other, Communication or respect (only)</t>
  </si>
  <si>
    <t>Other, Professional performance but not health or honesty or probity</t>
  </si>
  <si>
    <t>Other, Other combinations of allegations</t>
  </si>
  <si>
    <t>Other, No allegation type recorded</t>
  </si>
  <si>
    <t>Table 87</t>
  </si>
  <si>
    <t>Doctor's health, GP</t>
  </si>
  <si>
    <t>Doctor's health, Specialist</t>
  </si>
  <si>
    <t>Doctor's health, GP and specialist</t>
  </si>
  <si>
    <t>Doctor's health, SAS and LE doctors</t>
  </si>
  <si>
    <t>Doctor's health, Neither and in training</t>
  </si>
  <si>
    <t>Criminality, but not health, GP</t>
  </si>
  <si>
    <t>Criminality, but not health, Specialist</t>
  </si>
  <si>
    <t>Criminality, but not health, GP and specialist</t>
  </si>
  <si>
    <t>Criminality, but not health, SAS and LE doctors</t>
  </si>
  <si>
    <t>Criminality, but not health, Neither and in training</t>
  </si>
  <si>
    <t>Honesty or fairness (only), GP</t>
  </si>
  <si>
    <t>Honesty or fairness (only), Specialist</t>
  </si>
  <si>
    <t>Honesty or fairness (only), GP and specialist</t>
  </si>
  <si>
    <t>Honesty or fairness (only), SAS and LE doctors</t>
  </si>
  <si>
    <t>Honesty or fairness (only), Neither and in training</t>
  </si>
  <si>
    <t>Honesty or fairness, but not health, criminality or competence, GP</t>
  </si>
  <si>
    <t>Honesty or fairness, but not health, criminality or competence, Specialist</t>
  </si>
  <si>
    <t>Honesty or fairness, but not health, criminality or competence, GP and specialist</t>
  </si>
  <si>
    <t>Honesty or fairness, but not health, criminality or competence, SAS and LE doctors</t>
  </si>
  <si>
    <t>Honesty or fairness, but not health, criminality or competence, Neither and in training</t>
  </si>
  <si>
    <t>Honesty or fairness and clinical competence, GP</t>
  </si>
  <si>
    <t>Honesty or fairness and clinical competence, Specialist</t>
  </si>
  <si>
    <t>Honesty or fairness and clinical competence, GP and specialist</t>
  </si>
  <si>
    <t>Honesty or fairness and clinical competence, SAS and LE doctors</t>
  </si>
  <si>
    <t>Honesty or fairness and clinical competence, Neither and in training</t>
  </si>
  <si>
    <t>Clinical competence (only), GP</t>
  </si>
  <si>
    <t>Clinical competence (only), Specialist</t>
  </si>
  <si>
    <t>Clinical competence (only), GP and specialist</t>
  </si>
  <si>
    <t>Clinical competence (only), SAS and LE doctors</t>
  </si>
  <si>
    <t>Clinical competence (only), Neither and in training</t>
  </si>
  <si>
    <t>Clinical competence and communication or respect, GP</t>
  </si>
  <si>
    <t>Clinical competence and communication or respect, Specialist</t>
  </si>
  <si>
    <t>Clinical competence and communication or respect, GP and specialist</t>
  </si>
  <si>
    <t>Clinical competence and communication or respect, SAS and LE doctors</t>
  </si>
  <si>
    <t>Clinical competence and communication or respect, Neither and in training</t>
  </si>
  <si>
    <t>Communication or respect (only), GP</t>
  </si>
  <si>
    <t>Communication or respect (only), Specialist</t>
  </si>
  <si>
    <t>Communication or respect (only), GP and specialist</t>
  </si>
  <si>
    <t>Communication or respect (only), SAS and LE doctors</t>
  </si>
  <si>
    <t>Communication or respect (only), Neither and in training</t>
  </si>
  <si>
    <t>Professional performance but not health or honesty or probity, GP</t>
  </si>
  <si>
    <t>Professional performance but not health or honesty or probity, Specialist</t>
  </si>
  <si>
    <t>Professional performance but not health or honesty or probity, GP and specialist</t>
  </si>
  <si>
    <t>Professional performance but not health or honesty or probity, SAS and LE doctors</t>
  </si>
  <si>
    <t>Professional performance but not health or honesty or probity, Neither and in training</t>
  </si>
  <si>
    <t>Other combinations of allegations, GP</t>
  </si>
  <si>
    <t>Other combinations of allegations, Specialist</t>
  </si>
  <si>
    <t>Other combinations of allegations, GP and specialist</t>
  </si>
  <si>
    <t>Other combinations of allegations, SAS and LE doctors</t>
  </si>
  <si>
    <t>Other combinations of allegations, Neither and in training</t>
  </si>
  <si>
    <t>No allegation type recorded, GP</t>
  </si>
  <si>
    <t>No allegation type recorded, Specialist</t>
  </si>
  <si>
    <t>No allegation type recorded, SAS and LE doctors</t>
  </si>
  <si>
    <t>No allegation type recorded, Neither and in training</t>
  </si>
  <si>
    <t>Table 88</t>
  </si>
  <si>
    <t>Doctor's health, Medicine</t>
  </si>
  <si>
    <t>Doctor's health, Anaesthetics and Intensive Care Medicine</t>
  </si>
  <si>
    <t>Doctor's health, Emergency Medicine</t>
  </si>
  <si>
    <t>Doctor's health, Obstetrics and Gynaecology</t>
  </si>
  <si>
    <t>Doctor's health, Occupational medicine</t>
  </si>
  <si>
    <t>Doctor's health, Ophthalmology</t>
  </si>
  <si>
    <t>Doctor's health, Paediatrics</t>
  </si>
  <si>
    <t>Doctor's health, Pathology</t>
  </si>
  <si>
    <t>Doctor's health, Psychiatry</t>
  </si>
  <si>
    <t>Doctor's health, Public Health</t>
  </si>
  <si>
    <t>Doctor's health, Radiology</t>
  </si>
  <si>
    <t>Doctor's health, Surgery</t>
  </si>
  <si>
    <t>Doctor's health, Other specialty or multiple specialty groups</t>
  </si>
  <si>
    <t>Doctor's health, Not recorded on the specialist register</t>
  </si>
  <si>
    <t>Criminality, but not health, Medicine</t>
  </si>
  <si>
    <t>Criminality, but not health, Anaesthetics and Intensive Care Medicine</t>
  </si>
  <si>
    <t>Criminality, but not health, Emergency Medicine</t>
  </si>
  <si>
    <t>Criminality, but not health, Obstetrics and Gynaecology</t>
  </si>
  <si>
    <t>Criminality, but not health, Occupational medicine</t>
  </si>
  <si>
    <t>Criminality, but not health, Ophthalmology</t>
  </si>
  <si>
    <t>Criminality, but not health, Paediatrics</t>
  </si>
  <si>
    <t>Criminality, but not health, Pathology</t>
  </si>
  <si>
    <t>Criminality, but not health, Psychiatry</t>
  </si>
  <si>
    <t>Criminality, but not health, Public Health</t>
  </si>
  <si>
    <t>Criminality, but not health, Radiology</t>
  </si>
  <si>
    <t>Criminality, but not health, Surgery</t>
  </si>
  <si>
    <t>Criminality, but not health, Other specialty or multiple specialty groups</t>
  </si>
  <si>
    <t>Criminality, but not health, Not recorded on the specialist register</t>
  </si>
  <si>
    <t>Honesty or fairness (only), Medicine</t>
  </si>
  <si>
    <t>Honesty or fairness (only), Anaesthetics and Intensive Care Medicine</t>
  </si>
  <si>
    <t>Honesty or fairness (only), Emergency Medicine</t>
  </si>
  <si>
    <t>Honesty or fairness (only), Obstetrics and Gynaecology</t>
  </si>
  <si>
    <t>Honesty or fairness (only), Occupational medicine</t>
  </si>
  <si>
    <t>Honesty or fairness (only), Ophthalmology</t>
  </si>
  <si>
    <t>Honesty or fairness (only), Paediatrics</t>
  </si>
  <si>
    <t>Honesty or fairness (only), Pathology</t>
  </si>
  <si>
    <t>Honesty or fairness (only), Psychiatry</t>
  </si>
  <si>
    <t>Honesty or fairness (only), Public Health</t>
  </si>
  <si>
    <t>Honesty or fairness (only), Radiology</t>
  </si>
  <si>
    <t>Honesty or fairness (only), Surgery</t>
  </si>
  <si>
    <t>Honesty or fairness (only), Other specialty or multiple specialty groups</t>
  </si>
  <si>
    <t>Honesty or fairness (only), Not recorded on the specialist register</t>
  </si>
  <si>
    <t>Honesty or fairness, but not health, criminality or competence, Medicine</t>
  </si>
  <si>
    <t>Honesty or fairness, but not health, criminality or competence, Anaesthetics and Intensive Care Medicine</t>
  </si>
  <si>
    <t>Honesty or fairness, but not health, criminality or competence, Emergency Medicine</t>
  </si>
  <si>
    <t>Honesty or fairness, but not health, criminality or competence, Obstetrics and Gynaecology</t>
  </si>
  <si>
    <t>Honesty or fairness, but not health, criminality or competence, Occupational medicine</t>
  </si>
  <si>
    <t>Honesty or fairness, but not health, criminality or competence, Ophthalmology</t>
  </si>
  <si>
    <t>Honesty or fairness, but not health, criminality or competence, Paediatrics</t>
  </si>
  <si>
    <t>Honesty or fairness, but not health, criminality or competence, Pathology</t>
  </si>
  <si>
    <t>Honesty or fairness, but not health, criminality or competence, Psychiatry</t>
  </si>
  <si>
    <t>Honesty or fairness, but not health, criminality or competence, Public Health</t>
  </si>
  <si>
    <t>Honesty or fairness, but not health, criminality or competence, Radiology</t>
  </si>
  <si>
    <t>Honesty or fairness, but not health, criminality or competence, Surgery</t>
  </si>
  <si>
    <t>Honesty or fairness, but not health, criminality or competence, Other specialty or multiple specialty groups</t>
  </si>
  <si>
    <t>Honesty or fairness, but not health, criminality or competence, Not recorded on the specialist register</t>
  </si>
  <si>
    <t>Honesty or fairness and clinical competence, Medicine</t>
  </si>
  <si>
    <t>Honesty or fairness and clinical competence, Anaesthetics and Intensive Care Medicine</t>
  </si>
  <si>
    <t>Honesty or fairness and clinical competence, Emergency Medicine</t>
  </si>
  <si>
    <t>Honesty or fairness and clinical competence, Obstetrics and Gynaecology</t>
  </si>
  <si>
    <t>Honesty or fairness and clinical competence, Occupational medicine</t>
  </si>
  <si>
    <t>Honesty or fairness and clinical competence, Ophthalmology</t>
  </si>
  <si>
    <t>Honesty or fairness and clinical competence, Paediatrics</t>
  </si>
  <si>
    <t>Honesty or fairness and clinical competence, Pathology</t>
  </si>
  <si>
    <t>Honesty or fairness and clinical competence, Psychiatry</t>
  </si>
  <si>
    <t>Honesty or fairness and clinical competence, Radiology</t>
  </si>
  <si>
    <t>Honesty or fairness and clinical competence, Surgery</t>
  </si>
  <si>
    <t>Honesty or fairness and clinical competence, Not recorded on the specialist register</t>
  </si>
  <si>
    <t>Clinical competence (only), Medicine</t>
  </si>
  <si>
    <t>Clinical competence (only), Anaesthetics and Intensive Care Medicine</t>
  </si>
  <si>
    <t>Clinical competence (only), Emergency Medicine</t>
  </si>
  <si>
    <t>Clinical competence (only), Obstetrics and Gynaecology</t>
  </si>
  <si>
    <t>Clinical competence (only), Occupational medicine</t>
  </si>
  <si>
    <t>Clinical competence (only), Ophthalmology</t>
  </si>
  <si>
    <t>Clinical competence (only), Paediatrics</t>
  </si>
  <si>
    <t>Clinical competence (only), Pathology</t>
  </si>
  <si>
    <t>Clinical competence (only), Psychiatry</t>
  </si>
  <si>
    <t>Clinical competence (only), Public Health</t>
  </si>
  <si>
    <t>Clinical competence (only), Radiology</t>
  </si>
  <si>
    <t>Clinical competence (only), Surgery</t>
  </si>
  <si>
    <t>Clinical competence (only), Other specialty or multiple specialty groups</t>
  </si>
  <si>
    <t>Clinical competence (only), Not recorded on the specialist register</t>
  </si>
  <si>
    <t>Clinical competence and communication or respect, Medicine</t>
  </si>
  <si>
    <t>Clinical competence and communication or respect, Anaesthetics and Intensive Care Medicine</t>
  </si>
  <si>
    <t>Clinical competence and communication or respect, Emergency Medicine</t>
  </si>
  <si>
    <t>Clinical competence and communication or respect, Obstetrics and Gynaecology</t>
  </si>
  <si>
    <t>Clinical competence and communication or respect, Occupational medicine</t>
  </si>
  <si>
    <t>Clinical competence and communication or respect, Ophthalmology</t>
  </si>
  <si>
    <t>Clinical competence and communication or respect, Paediatrics</t>
  </si>
  <si>
    <t>Clinical competence and communication or respect, Pathology</t>
  </si>
  <si>
    <t>Clinical competence and communication or respect, Psychiatry</t>
  </si>
  <si>
    <t>Clinical competence and communication or respect, Radiology</t>
  </si>
  <si>
    <t>Clinical competence and communication or respect, Surgery</t>
  </si>
  <si>
    <t>Clinical competence and communication or respect, Other specialty or multiple specialty groups</t>
  </si>
  <si>
    <t>Clinical competence and communication or respect, Not recorded on the specialist register</t>
  </si>
  <si>
    <t>Communication or respect (only), Medicine</t>
  </si>
  <si>
    <t>Communication or respect (only), Anaesthetics and Intensive Care Medicine</t>
  </si>
  <si>
    <t>Communication or respect (only), Emergency Medicine</t>
  </si>
  <si>
    <t>Communication or respect (only), Obstetrics and Gynaecology</t>
  </si>
  <si>
    <t>Communication or respect (only), Occupational medicine</t>
  </si>
  <si>
    <t>Communication or respect (only), Ophthalmology</t>
  </si>
  <si>
    <t>Communication or respect (only), Paediatrics</t>
  </si>
  <si>
    <t>Communication or respect (only), Psychiatry</t>
  </si>
  <si>
    <t>Communication or respect (only), Radiology</t>
  </si>
  <si>
    <t>Communication or respect (only), Surgery</t>
  </si>
  <si>
    <t>Communication or respect (only), Not recorded on the specialist register</t>
  </si>
  <si>
    <t>Professional performance but not health or honesty or probity, Medicine</t>
  </si>
  <si>
    <t>Professional performance but not health or honesty or probity, Anaesthetics and Intensive Care Medicine</t>
  </si>
  <si>
    <t>Professional performance but not health or honesty or probity, Emergency Medicine</t>
  </si>
  <si>
    <t>Professional performance but not health or honesty or probity, Obstetrics and Gynaecology</t>
  </si>
  <si>
    <t>Professional performance but not health or honesty or probity, Occupational medicine</t>
  </si>
  <si>
    <t>Professional performance but not health or honesty or probity, Ophthalmology</t>
  </si>
  <si>
    <t>Professional performance but not health or honesty or probity, Paediatrics</t>
  </si>
  <si>
    <t>Professional performance but not health or honesty or probity, Pathology</t>
  </si>
  <si>
    <t>Professional performance but not health or honesty or probity, Psychiatry</t>
  </si>
  <si>
    <t>Professional performance but not health or honesty or probity, Public Health</t>
  </si>
  <si>
    <t>Professional performance but not health or honesty or probity, Radiology</t>
  </si>
  <si>
    <t>Professional performance but not health or honesty or probity, Surgery</t>
  </si>
  <si>
    <t>Professional performance but not health or honesty or probity, Other specialty or multiple specialty groups</t>
  </si>
  <si>
    <t>Professional performance but not health or honesty or probity, Not recorded on the specialist register</t>
  </si>
  <si>
    <t>Other combinations of allegations, Medicine</t>
  </si>
  <si>
    <t>Other combinations of allegations, Anaesthetics and Intensive Care Medicine</t>
  </si>
  <si>
    <t>Other combinations of allegations, Emergency Medicine</t>
  </si>
  <si>
    <t>Other combinations of allegations, Obstetrics and Gynaecology</t>
  </si>
  <si>
    <t>Other combinations of allegations, Occupational medicine</t>
  </si>
  <si>
    <t>Other combinations of allegations, Ophthalmology</t>
  </si>
  <si>
    <t>Other combinations of allegations, Paediatrics</t>
  </si>
  <si>
    <t>Other combinations of allegations, Pathology</t>
  </si>
  <si>
    <t>Other combinations of allegations, Psychiatry</t>
  </si>
  <si>
    <t>Other combinations of allegations, Public Health</t>
  </si>
  <si>
    <t>Other combinations of allegations, Radiology</t>
  </si>
  <si>
    <t>Other combinations of allegations, Surgery</t>
  </si>
  <si>
    <t>Other combinations of allegations, Not recorded on the specialist register</t>
  </si>
  <si>
    <t>No allegation type recorded, Obstetrics and Gynaecology</t>
  </si>
  <si>
    <t>No allegation type recorded, Surgery</t>
  </si>
  <si>
    <t>No allegation type recorded, Other specialty or multiple specialty groups</t>
  </si>
  <si>
    <t>No allegation type recorded, Not recorded on the specialist register</t>
  </si>
  <si>
    <t>Table 89</t>
  </si>
  <si>
    <t>Doctor's health, 20-29</t>
  </si>
  <si>
    <t>Doctor's health, 30-49</t>
  </si>
  <si>
    <t>Doctor's health, 50 or more</t>
  </si>
  <si>
    <t>Criminality, but not health, 20-29</t>
  </si>
  <si>
    <t>Criminality, but not health, 30-49</t>
  </si>
  <si>
    <t>Criminality, but not health, 50 or more</t>
  </si>
  <si>
    <t>Honesty or fairness (only), 20-29</t>
  </si>
  <si>
    <t>Honesty or fairness (only), 30-49</t>
  </si>
  <si>
    <t>Honesty or fairness (only), 50 or more</t>
  </si>
  <si>
    <t>Honesty or fairness, but not health, criminality or competence, 20-29</t>
  </si>
  <si>
    <t>Honesty or fairness, but not health, criminality or competence, 30-49</t>
  </si>
  <si>
    <t>Honesty or fairness, but not health, criminality or competence, 50 or more</t>
  </si>
  <si>
    <t>Honesty or fairness and clinical competence, 20-29</t>
  </si>
  <si>
    <t>Honesty or fairness and clinical competence, 30-49</t>
  </si>
  <si>
    <t>Honesty or fairness and clinical competence, 50 or more</t>
  </si>
  <si>
    <t>Clinical competence (only), 20-29</t>
  </si>
  <si>
    <t>Clinical competence (only), 30-49</t>
  </si>
  <si>
    <t>Clinical competence (only), 50 or more</t>
  </si>
  <si>
    <t>Clinical competence and communication or respect, 20-29</t>
  </si>
  <si>
    <t>Clinical competence and communication or respect, 30-49</t>
  </si>
  <si>
    <t>Clinical competence and communication or respect, 50 or more</t>
  </si>
  <si>
    <t>Communication or respect (only), 20-29</t>
  </si>
  <si>
    <t>Communication or respect (only), 30-49</t>
  </si>
  <si>
    <t>Communication or respect (only), 50 or more</t>
  </si>
  <si>
    <t>Professional performance but not health or honesty or probity, 20-29</t>
  </si>
  <si>
    <t>Professional performance but not health or honesty or probity, 30-49</t>
  </si>
  <si>
    <t>Professional performance but not health or honesty or probity, 50 or more</t>
  </si>
  <si>
    <t>Other combinations of allegations, 20-29</t>
  </si>
  <si>
    <t>Other combinations of allegations, 30-49</t>
  </si>
  <si>
    <t>Other combinations of allegations, 50 or more</t>
  </si>
  <si>
    <t>No allegation type recorded, 30-49</t>
  </si>
  <si>
    <t>No allegation type recorded, 50 or more</t>
  </si>
  <si>
    <t>Table 90</t>
  </si>
  <si>
    <t>Doctor's health, Female</t>
  </si>
  <si>
    <t>Doctor's health, Male</t>
  </si>
  <si>
    <t>Criminality, but not health, Female</t>
  </si>
  <si>
    <t>Criminality, but not health, Male</t>
  </si>
  <si>
    <t>Honesty or fairness (only), Female</t>
  </si>
  <si>
    <t>Honesty or fairness (only), Male</t>
  </si>
  <si>
    <t>Honesty or fairness, but not health, criminality or competence, Female</t>
  </si>
  <si>
    <t>Honesty or fairness, but not health, criminality or competence, Male</t>
  </si>
  <si>
    <t>Honesty or fairness and clinical competence, Female</t>
  </si>
  <si>
    <t>Honesty or fairness and clinical competence, Male</t>
  </si>
  <si>
    <t>Clinical competence (only), Female</t>
  </si>
  <si>
    <t>Clinical competence (only), Male</t>
  </si>
  <si>
    <t>Clinical competence and communication or respect, Female</t>
  </si>
  <si>
    <t>Clinical competence and communication or respect, Male</t>
  </si>
  <si>
    <t>Communication or respect (only), Female</t>
  </si>
  <si>
    <t>Communication or respect (only), Male</t>
  </si>
  <si>
    <t>Professional performance but not health or honesty or probity, Female</t>
  </si>
  <si>
    <t>Professional performance but not health or honesty or probity, Male</t>
  </si>
  <si>
    <t>Other combinations of allegations, Female</t>
  </si>
  <si>
    <t>Other combinations of allegations, Male</t>
  </si>
  <si>
    <t>No allegation type recorded, Female</t>
  </si>
  <si>
    <t>No allegation type recorded, Male</t>
  </si>
  <si>
    <t>Table 91</t>
  </si>
  <si>
    <t>Doctor's health, UK</t>
  </si>
  <si>
    <t>Doctor's health, EEA</t>
  </si>
  <si>
    <t>Doctor's health, IMG</t>
  </si>
  <si>
    <t>Criminality, but not health, UK</t>
  </si>
  <si>
    <t>Criminality, but not health, EEA</t>
  </si>
  <si>
    <t>Criminality, but not health, IMG</t>
  </si>
  <si>
    <t>Honesty or fairness (only), UK</t>
  </si>
  <si>
    <t>Honesty or fairness (only), EEA</t>
  </si>
  <si>
    <t>Honesty or fairness (only), IMG</t>
  </si>
  <si>
    <t>Honesty or fairness, but not health, criminality or competence, UK</t>
  </si>
  <si>
    <t>Honesty or fairness, but not health, criminality or competence, EEA</t>
  </si>
  <si>
    <t>Honesty or fairness, but not health, criminality or competence, IMG</t>
  </si>
  <si>
    <t>Honesty or fairness and clinical competence, UK</t>
  </si>
  <si>
    <t>Honesty or fairness and clinical competence, EEA</t>
  </si>
  <si>
    <t>Honesty or fairness and clinical competence, IMG</t>
  </si>
  <si>
    <t>Clinical competence (only), UK</t>
  </si>
  <si>
    <t>Clinical competence (only), EEA</t>
  </si>
  <si>
    <t>Clinical competence (only), IMG</t>
  </si>
  <si>
    <t>Clinical competence and communication or respect, UK</t>
  </si>
  <si>
    <t>Clinical competence and communication or respect, EEA</t>
  </si>
  <si>
    <t>Clinical competence and communication or respect, IMG</t>
  </si>
  <si>
    <t>Communication or respect (only), UK</t>
  </si>
  <si>
    <t>Communication or respect (only), EEA</t>
  </si>
  <si>
    <t>Communication or respect (only), IMG</t>
  </si>
  <si>
    <t>Professional performance but not health or honesty or probity, UK</t>
  </si>
  <si>
    <t>Professional performance but not health or honesty or probity, EEA</t>
  </si>
  <si>
    <t>Professional performance but not health or honesty or probity, IMG</t>
  </si>
  <si>
    <t>Other combinations of allegations, UK</t>
  </si>
  <si>
    <t>Other combinations of allegations, EEA</t>
  </si>
  <si>
    <t>Other combinations of allegations, IMG</t>
  </si>
  <si>
    <t>No allegation type recorded, UK</t>
  </si>
  <si>
    <t>No allegation type recorded, EEA</t>
  </si>
  <si>
    <t>No allegation type recorded, IMG</t>
  </si>
  <si>
    <t>Table 92</t>
  </si>
  <si>
    <t>Doctor's health, BME</t>
  </si>
  <si>
    <t>Doctor's health, White</t>
  </si>
  <si>
    <t>Doctor's health, Not recorded</t>
  </si>
  <si>
    <t>Criminality, but not health, BME</t>
  </si>
  <si>
    <t>Criminality, but not health, White</t>
  </si>
  <si>
    <t>Criminality, but not health, Not recorded</t>
  </si>
  <si>
    <t>Honesty or fairness (only), BME</t>
  </si>
  <si>
    <t>Honesty or fairness (only), White</t>
  </si>
  <si>
    <t>Honesty or fairness (only), Not recorded</t>
  </si>
  <si>
    <t>Honesty or fairness, but not health, criminality or competence, BME</t>
  </si>
  <si>
    <t>Honesty or fairness, but not health, criminality or competence, White</t>
  </si>
  <si>
    <t>Honesty or fairness, but not health, criminality or competence, Not recorded</t>
  </si>
  <si>
    <t>Honesty or fairness and clinical competence, BME</t>
  </si>
  <si>
    <t>Honesty or fairness and clinical competence, White</t>
  </si>
  <si>
    <t>Honesty or fairness and clinical competence, Not recorded</t>
  </si>
  <si>
    <t>Clinical competence (only), BME</t>
  </si>
  <si>
    <t>Clinical competence (only), White</t>
  </si>
  <si>
    <t>Clinical competence (only), Not recorded</t>
  </si>
  <si>
    <t>Clinical competence and communication or respect, BME</t>
  </si>
  <si>
    <t>Clinical competence and communication or respect, White</t>
  </si>
  <si>
    <t>Clinical competence and communication or respect, Not recorded</t>
  </si>
  <si>
    <t>Communication or respect (only), BME</t>
  </si>
  <si>
    <t>Communication or respect (only), White</t>
  </si>
  <si>
    <t>Communication or respect (only), Not recorded</t>
  </si>
  <si>
    <t>Professional performance but not health or honesty or probity, BME</t>
  </si>
  <si>
    <t>Professional performance but not health or honesty or probity, White</t>
  </si>
  <si>
    <t>Professional performance but not health or honesty or probity, Not recorded</t>
  </si>
  <si>
    <t>Other combinations of allegations, BME</t>
  </si>
  <si>
    <t>Other combinations of allegations, White</t>
  </si>
  <si>
    <t>Other combinations of allegations, Not recorded</t>
  </si>
  <si>
    <t>No allegation type recorded, BME</t>
  </si>
  <si>
    <t>No allegation type recorded, White</t>
  </si>
  <si>
    <t>No allegation type recorded, Not recorded</t>
  </si>
  <si>
    <t>Table 93</t>
  </si>
  <si>
    <t>Enquiries received, by type of enquiry</t>
  </si>
  <si>
    <t>Table of contents</t>
  </si>
  <si>
    <t>Enquiries received, by type of enquiry, by source</t>
  </si>
  <si>
    <t>Complaints received, by outcome of complaint</t>
  </si>
  <si>
    <t>Complaints received, by outcome of complaint, by source</t>
  </si>
  <si>
    <t>Complaints received, by outcome of complaint, by triage allegation type</t>
  </si>
  <si>
    <t>Outcome of provisional enquiry, by outcome of provisional enquiry</t>
  </si>
  <si>
    <t>Outcome of provisional enquiry, by outcome of provisional enquiry, by source</t>
  </si>
  <si>
    <t>Investigations conducted, by outcome of investigation</t>
  </si>
  <si>
    <t>Outcome of provisional enquiry investigated, by outcome of provisional enquiry</t>
  </si>
  <si>
    <t>Outcome of investigation, by outcome of investigation, by source</t>
  </si>
  <si>
    <t>Outcome of investigation, by outcome of investigation, by allegation type</t>
  </si>
  <si>
    <t>Cases concluded at MPTS hearings, by outcome of hearing</t>
  </si>
  <si>
    <t>Cases concluded at MPTS hearings, by outcome of hearing, by source</t>
  </si>
  <si>
    <t>Cases concluded at MPTS hearings, by outcome of hearing, by allegation type</t>
  </si>
  <si>
    <t>Investigations concluded, by outcome of investigation</t>
  </si>
  <si>
    <t>Investigations with provisional enquiries concluded, by outcome of investigation</t>
  </si>
  <si>
    <t>Investigations concluded, by outcome of investigation, by source</t>
  </si>
  <si>
    <t>Investigations with provisional enquiries concluded, by outcome of investigation, by source</t>
  </si>
  <si>
    <t>Investigations concluded, by outcome of investigation, by allegation type</t>
  </si>
  <si>
    <t>Investigations with provisional enquiries concluded, by outcome of investigation, by allegation type</t>
  </si>
  <si>
    <t>Investigations with IOT hearings, by outcome of hearing</t>
  </si>
  <si>
    <t>Investigations with IOT hearings, by outcome of hearing, by source</t>
  </si>
  <si>
    <t>Investigations with IOT hearings, by outcome of hearing, by allegation type</t>
  </si>
  <si>
    <t>Licensed doctors complained about, by most serious outcome of complaints</t>
  </si>
  <si>
    <t>Licensed doctors complained about, by source, by most serious outcome of complaints</t>
  </si>
  <si>
    <t>Licensed doctors complained about, by triage allegation type, by most serious outcome of complaints</t>
  </si>
  <si>
    <t>Licensed doctors complained about, by register type, by most serious outcome of complaints</t>
  </si>
  <si>
    <t>Licensed doctors complained about, by gender, by most serious outcome of complaints</t>
  </si>
  <si>
    <t>Licensed doctors complained about, by age, by most serious outcome of complaints</t>
  </si>
  <si>
    <t>Licensed doctors complained about, by PMQ, by most serious outcome of complaints</t>
  </si>
  <si>
    <t>Licensed doctors complained about, by ethnicity, by most serious outcome of complaints</t>
  </si>
  <si>
    <t>Licensed doctors complained about, by specialty group, by most serious outcome of complaints</t>
  </si>
  <si>
    <t>Licensed doctors investigated, by most serious outcome of investigations</t>
  </si>
  <si>
    <t>Licensed doctors investigated, by allegation type, by most serious outcome of investigations</t>
  </si>
  <si>
    <t>Licensed doctors investigated, by register type, by most serious outcome of investigations</t>
  </si>
  <si>
    <t>Licensed doctors investigated, by gender, by most serious outcome of investigations</t>
  </si>
  <si>
    <t>Licensed doctors investigated, by age, by most serious outcome of investigations</t>
  </si>
  <si>
    <t>Licensed doctors investigated, by PMQ, by most serious outcome of investigations</t>
  </si>
  <si>
    <t>Licensed doctors investigated, by ethnicity, by most serious outcome of investigations</t>
  </si>
  <si>
    <t>Licensed doctors investigated, by specialty group, by most serious outcome of investigations</t>
  </si>
  <si>
    <t>Doctors (licensed at time of complaint) appearing before the MPT, by most serious outcome of hearings</t>
  </si>
  <si>
    <t>Doctors (licensed at time of complaint) appearing before the MPT, by allegation type, by most serious outcome of hearings</t>
  </si>
  <si>
    <t>Doctors (licensed at time of complaint) appearing before the MPT, by register type, by most serious outcome of hearings</t>
  </si>
  <si>
    <t>Doctors (licensed at time of complaint) appearing before the MPT, by gender, by most serious outcome of hearings</t>
  </si>
  <si>
    <t>Doctors (licensed at time of complaint) appearing before the MPT, by age, by most serious outcome of hearings</t>
  </si>
  <si>
    <t>Doctors (licensed at time of complaint) appearing before the MPT, by PMQ, by most serious outcome of hearings</t>
  </si>
  <si>
    <t>Doctors (licensed at time of complaint) appearing before the MPT, by ethnicity, by most serious outcome of hearings</t>
  </si>
  <si>
    <t>Doctors (licensed at time of complaint) appearing before the MPT, by specialty group, by most serious outcome of hearings</t>
  </si>
  <si>
    <t>Doctors (licensed at time of complaint) appearing before an IOP, by most serious outcome of hearings</t>
  </si>
  <si>
    <t>Doctors (licensed at time of complaint) appearing before an IOP, by allegation type, by most serious outcome of hearings</t>
  </si>
  <si>
    <t>Doctors (licensed at time of complaint) appearing before an IOP, by register type, by most serious outcome of hearings</t>
  </si>
  <si>
    <t>Doctors (licensed at time of complaint) appearing before an IOP, by gender, by most serious outcome of hearings</t>
  </si>
  <si>
    <t>Doctors (licensed at time of complaint) appearing before an IOP, by age, by most serious outcome of hearings</t>
  </si>
  <si>
    <t>Doctors (licensed at time of complaint) appearing before an IOP, by PMQ, by most serious outcome of hearings</t>
  </si>
  <si>
    <t>Doctors (licensed at time of complaint) appearing before an IOP, by ethnicity, by most serious outcome of hearings</t>
  </si>
  <si>
    <t>Doctors (licensed at time of complaint) appearing before an IOP, by specialty group, by most serious outcome of hearings</t>
  </si>
  <si>
    <t>Number/Proportion at different stages of our FtP processes, by register type</t>
  </si>
  <si>
    <t>Number/Proportion at different stages of our FtP processes, by specialty group</t>
  </si>
  <si>
    <t>Number/Proportion at different stages of our FtP processes, by age</t>
  </si>
  <si>
    <t>Number/Proportion at different stages of our FtP processes, by gender</t>
  </si>
  <si>
    <t>Number/Proportion at different stages of our FtP processes, by PMQ</t>
  </si>
  <si>
    <t>Number/Proportion at different stages of our FtP processes, by ethnicity</t>
  </si>
  <si>
    <t>Number/Proportion at different stages of our FtP processes, by register type, by age</t>
  </si>
  <si>
    <t>Number/Proportion at different stages of our FtP processes, by register type, by gender</t>
  </si>
  <si>
    <t>Number/Proportion at different stages of our FtP processes, by register type, by PMQ</t>
  </si>
  <si>
    <t>Number/Proportion at different stages of our FtP processes, by register type, by ethnicity</t>
  </si>
  <si>
    <t>Number/Proportion at different stages of our FtP processes, by specialty group, by age</t>
  </si>
  <si>
    <t>Number/Proportion at different stages of our FtP processes, by specialty group, by gender</t>
  </si>
  <si>
    <t>Number/Proportion at different stages of our FtP processes, by specialty group, by PMQ</t>
  </si>
  <si>
    <t>Number/Proportion at different stages of our FtP processes, by specialty group, by ethnicity</t>
  </si>
  <si>
    <t>Number/Proportion at different stages of our FtP processes, by gender, by age</t>
  </si>
  <si>
    <t>Number/Proportion at different stages of our FtP processes, by PMQ, by age</t>
  </si>
  <si>
    <t>Number/Proportion at different stages of our FtP processes, by ethnicity, by age</t>
  </si>
  <si>
    <t>Number/Proportion at different stages of our FtP processes, by PMQ, by gender</t>
  </si>
  <si>
    <t>Number/Proportion at different stages of our FtP processes, by gender, by ethnicity</t>
  </si>
  <si>
    <t>Number/Proportion at different stages of our FtP processes, by PMQ, by ethnicity</t>
  </si>
  <si>
    <t>Number/Proportion at different stages of our FtP processes, by source, by register type</t>
  </si>
  <si>
    <t>Number/Proportion at different stages of our FtP processes, by source, by specialty group</t>
  </si>
  <si>
    <t>Number/Proportion at different stages of our FtP processes, by source, by age</t>
  </si>
  <si>
    <t>Number/Proportion at different stages of our FtP processes, by source, by gender</t>
  </si>
  <si>
    <t>Number/Proportion at different stages of our FtP processes, by source, by PMQ</t>
  </si>
  <si>
    <t>Number/Proportion at different stages of our FtP processes, by source, by ethnicity</t>
  </si>
  <si>
    <t>Number/Proportion at different stages of our FtP processes, by source, by allegation type</t>
  </si>
  <si>
    <t>Number/Proportion at different stages of our FtP processes, by allegation type, by register type</t>
  </si>
  <si>
    <t>Number/Proportion at different stages of our FtP processes, by allegation type, by specialty group</t>
  </si>
  <si>
    <t>Number/Proportion at different stages of our FtP processes, by allegation type, by age</t>
  </si>
  <si>
    <t>Number/Proportion at different stages of our FtP processes, by allegation type, by gender</t>
  </si>
  <si>
    <t>Number/Proportion at different stages of our FtP processes, by allegation type, by PMQ</t>
  </si>
  <si>
    <t>Number/Proportion at different stages of our FtP processes, by allegation type, by ethnicity</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</si>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</sst>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
    <numFmt numFmtId="165" formatCode="0.0%;\-0.0%;\-"/>
  </numFmts>
  <fonts count="6" x14ac:knownFonts="1">
    <font>
      <sz val="10"/>
      <color rgb="FF000000"/>
      <name val="Tahoma"/>
    </font>
    <font>
      <sz val="10"/>
      <color theme="1"/>
      <name val="Tahoma"/>
      <family val="2"/>
    </font>
    <font>
      <b/>
      <sz val="10"/>
      <color rgb="FF000000"/>
      <name val="Tahoma"/>
    </font>
    <font>
      <b/>
      <sz val="12"/>
      <color rgb="FF000000"/>
      <name val="Tahoma"/>
    </font>
    <font>
      <sz val="10"/>
      <color rgb="FF0F267B"/>
      <name val="Tahoma"/>
    </font>
    <font>
      <b/>
      <sz val="12"/>
      <color theme="1"/>
      <name val="Tahoma"/>
      <family val="2"/>
    </font>
  </fonts>
  <fills count="5">
    <fill>
      <patternFill patternType="none"/>
    </fill>
    <fill>
      <patternFill patternType="gray125"/>
    </fill>
    <fill>
      <patternFill patternType="solid">
        <fgColor rgb="FFDDDDDD"/>
      </patternFill>
    </fill>
    <fill>
      <patternFill patternType="solid">
        <fgColor rgb="FFBFBFBF"/>
      </patternFill>
    </fill>
    <fill>
      <patternFill patternType="solid">
        <fgColor rgb="FFFFFFFF"/>
      </patternFill>
    </fill>
  </fills>
  <borders count="3">
    <border>
      <left/>
      <right/>
      <top/>
      <bottom/>
      <diagonal/>
    </border>
    <border>
      <left/>
      <right/>
      <top style="thin">
        <color rgb="FFFFFFFF"/>
      </top>
      <bottom style="thin">
        <color rgb="FFFFFFFF"/>
      </bottom>
      <diagonal/>
    </border>
    <border>
      <left/>
      <right/>
      <top/>
      <bottom style="thin">
        <color rgb="FF000000"/>
      </bottom>
      <diagonal/>
    </border>
  </borders>
  <cellStyleXfs count="3">
    <xf numFmtId="0" fontId="0" fillId="0" borderId="0"/>
    <xf numFmtId="0" fontId="1" fillId="0" borderId="0"/>
    <xf numFmtId="0" fontId="1" fillId="0" borderId="0">
      <alignment horizontal="left"/>
    </xf>
  </cellStyleXfs>
  <cellXfs count="26">
    <xf numFmtId="0" fontId="0" fillId="0" borderId="0" xfId="0"/>
    <xf numFmtId="164" fontId="0" fillId="2" borderId="1" xfId="0" applyNumberFormat="1" applyFont="1" applyFill="1" applyBorder="1" applyAlignment="1">
      <alignment horizontal="right"/>
    </xf>
    <xf numFmtId="165" fontId="0" fillId="2" borderId="1" xfId="0" applyNumberFormat="1" applyFont="1" applyFill="1" applyBorder="1" applyAlignment="1">
      <alignment horizontal="right"/>
    </xf>
    <xf numFmtId="165" fontId="0" fillId="3" borderId="1" xfId="0" applyNumberFormat="1" applyFont="1" applyFill="1" applyBorder="1" applyAlignment="1">
      <alignment horizontal="right"/>
    </xf>
    <xf numFmtId="164" fontId="0" fillId="3" borderId="1" xfId="0" applyNumberFormat="1" applyFont="1" applyFill="1" applyBorder="1" applyAlignment="1">
      <alignment horizontal="right"/>
    </xf>
    <xf numFmtId="1" fontId="2" fillId="4" borderId="2" xfId="0" applyNumberFormat="1" applyFont="1" applyFill="1" applyBorder="1" applyAlignment="1">
      <alignment horizontal="center"/>
    </xf>
    <xf numFmtId="0" fontId="2" fillId="4" borderId="0" xfId="0" applyFont="1" applyFill="1" applyAlignment="1">
      <alignment horizontal="center"/>
    </xf>
    <xf numFmtId="164" fontId="0" fillId="2" borderId="1" xfId="0" applyNumberFormat="1" applyFont="1" applyFill="1" applyBorder="1" applyAlignment="1">
      <alignment horizontal="left"/>
    </xf>
    <xf numFmtId="165" fontId="0" fillId="2" borderId="1" xfId="0" applyNumberFormat="1" applyFont="1" applyFill="1" applyBorder="1" applyAlignment="1">
      <alignment horizontal="left"/>
    </xf>
    <xf numFmtId="1" fontId="2" fillId="4" borderId="2" xfId="0" applyNumberFormat="1" applyFont="1" applyFill="1" applyBorder="1" applyAlignment="1">
      <alignment horizontal="left"/>
    </xf>
    <xf numFmtId="164" fontId="0" fillId="3" borderId="1" xfId="0" applyNumberFormat="1" applyFont="1" applyFill="1" applyBorder="1" applyAlignment="1">
      <alignment horizontal="left"/>
    </xf>
    <xf numFmtId="165" fontId="0" fillId="3" borderId="1" xfId="0" applyNumberFormat="1" applyFont="1" applyFill="1" applyBorder="1" applyAlignment="1">
      <alignment horizontal="left"/>
    </xf>
    <xf numFmtId="0" fontId="3" fillId="4" borderId="0" xfId="0" applyFont="1" applyFill="1" applyAlignment="1">
      <alignment horizontal="left"/>
    </xf>
    <xf numFmtId="0" fontId="2" fillId="4" borderId="0" xfId="0" applyFont="1" applyFill="1" applyAlignment="1">
      <alignment horizontal="left"/>
    </xf>
    <xf numFmtId="0" fontId="0" fillId="4" borderId="0" xfId="0" applyFont="1" applyFill="1" applyAlignment="1">
      <alignment horizontal="left"/>
    </xf>
    <xf numFmtId="0" fontId="0" fillId="0" borderId="0" xfId="0" applyFont="1" applyAlignment="1">
      <alignment horizontal="left"/>
    </xf>
    <xf numFmtId="164" fontId="0" fillId="2" borderId="1" xfId="0" applyNumberFormat="1" applyFont="1" applyFill="1" applyBorder="1" applyAlignment="1">
      <alignment horizontal="left"/>
    </xf>
    <xf numFmtId="0" fontId="2" fillId="4" borderId="0" xfId="0" applyFont="1" applyFill="1" applyAlignment="1">
      <alignment horizontal="center" wrapText="1"/>
    </xf>
    <xf numFmtId="0" fontId="2" fillId="4" borderId="0" xfId="0" applyFont="1" applyFill="1" applyAlignment="1">
      <alignment horizontal="left" wrapText="1"/>
    </xf>
    <xf numFmtId="0" fontId="4" fillId="4" borderId="0" xfId="0" applyFont="1" applyFill="1" applyAlignment="1">
      <alignment horizontal="left"/>
    </xf>
    <xf numFmtId="0" fontId="5" fillId="0" borderId="0" xfId="1" applyFont="1"/>
    <xf numFmtId="0" fontId="1" fillId="0" borderId="0" xfId="1"/>
    <xf numFmtId="0" fontId="1" fillId="0" borderId="0" xfId="2">
      <alignment horizontal="left"/>
    </xf>
    <xf numFmtId="0" fontId="2" fillId="4" borderId="0" xfId="0" applyFont="1" applyFill="1" applyAlignment="1">
      <alignment horizontal="center"/>
    </xf>
    <xf numFmtId="0" fontId="0" fillId="0" borderId="0" xfId="0"/>
    <xf numFmtId="0" fontId="2" fillId="4" borderId="0" xfId="0" applyFont="1" applyFill="1" applyAlignment="1">
      <alignment horizontal="center" wrapText="1"/>
    </xf>
  </cellXfs>
  <cellStyles count="3">
    <cellStyle name="Normal" xfId="0" builtinId="0"/>
    <cellStyle name="Normal 2 2" xfId="2" xr:uid="{EDB6D34B-AA9B-41A7-A1F2-FC7D8F9FBFD6}"/>
    <cellStyle name="Normal 3" xfId="1" xr:uid="{9046E5EE-9F3C-4672-A0CD-D09C7B4F837B}"/>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97" Type="http://schemas.openxmlformats.org/officeDocument/2006/relationships/styles" Target="style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6278880</xdr:colOff>
      <xdr:row>44</xdr:row>
      <xdr:rowOff>22860</xdr:rowOff>
    </xdr:to>
    <xdr:sp macro="" textlink="">
      <xdr:nvSpPr>
        <xdr:cNvPr id="2" name="TextBox 1">
          <a:extLst>
            <a:ext uri="{FF2B5EF4-FFF2-40B4-BE49-F238E27FC236}">
              <a16:creationId xmlns:a16="http://schemas.microsoft.com/office/drawing/2014/main" id="{BB1B2578-FA8F-4755-839B-AF28991D4302}"/>
            </a:ext>
          </a:extLst>
        </xdr:cNvPr>
        <xdr:cNvSpPr txBox="1"/>
      </xdr:nvSpPr>
      <xdr:spPr>
        <a:xfrm>
          <a:off x="0" y="0"/>
          <a:ext cx="7086600" cy="941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chemeClr val="dk1"/>
              </a:solidFill>
              <a:effectLst/>
              <a:latin typeface="Tahoma" panose="020B0604030504040204" pitchFamily="34" charset="0"/>
              <a:ea typeface="Tahoma" panose="020B0604030504040204" pitchFamily="34" charset="0"/>
              <a:cs typeface="Tahoma" panose="020B0604030504040204" pitchFamily="34" charset="0"/>
            </a:rPr>
            <a:t>Introduction</a:t>
          </a:r>
        </a:p>
        <a:p>
          <a:endPar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These reference tables support and supplement the General Medical Council (GMC) report The State of Medical Education and Practice in the UK: Workforce Report 2022. </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The tables are based on management information from the GMC's Fitness to Practise (FtP) activity that was extracted on 4 July 2022 but relate to the timeframes described below. The nature of our work means that counts of activities and their outcomes can, and do, change retrospectively and this should be considered when interpreting the most </a:t>
          </a:r>
          <a:r>
            <a:rPr lang="en-GB" sz="10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recent figures.</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rPr>
            <a:t>Activities reported</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The</a:t>
          </a:r>
          <a:r>
            <a:rPr lang="en-GB" sz="10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first 27 reference tables report FtP events and activities. Tables 1 to 15 report events that </a:t>
          </a:r>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arise out of enquiries </a:t>
          </a:r>
          <a:r>
            <a:rPr lang="en-GB" sz="10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received</a:t>
          </a:r>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between 1 January 2012 and 31 December 2021; these events form a cohort that illustrates the rate at which enquiries become complaints, then complaints become investigations and cases. Tables 16 to 27 report GMC activities that </a:t>
          </a:r>
          <a:r>
            <a:rPr lang="en-GB" sz="10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concluded</a:t>
          </a:r>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between 1 January 2012 and 31 December 2021; these allow meaningful year on year trend comparisons between numbers of activities to be made.</a:t>
          </a:r>
        </a:p>
        <a:p>
          <a:endPar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The small numbers of cases that were stilll under appeal when the data was downloaded have been excluded from these tables.</a:t>
          </a:r>
        </a:p>
        <a:p>
          <a:endPar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Doctors reported</a:t>
          </a:r>
        </a:p>
        <a:p>
          <a:endPar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Tables 28 to 60 report the number of </a:t>
          </a:r>
          <a:r>
            <a:rPr lang="en-GB" sz="10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doctors </a:t>
          </a:r>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who have been involved in FtP activities in the period from 1 January 2012 to 31 December 2021, by various characteristics. They include only doctors who held a licence to practise when the complaint starting the activity arrived.</a:t>
          </a:r>
        </a:p>
        <a:p>
          <a:endPar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Note that in each of the rows, counts in the overall 2017-2021 and 2012-21 columns are usually less than the sum of the counts in the individual 2012 or 2017 to 2021 columns. This is because, for a doctor who has more than one FtP involvement, only the one most serious outcome is counted in each period. A doctor with outcomes in more than one year will be counted in each of those years, but only once in the the overall 2012-20, or five-year (2017-2021), period.</a:t>
          </a:r>
        </a:p>
        <a:p>
          <a:endPar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baseline="0">
              <a:solidFill>
                <a:schemeClr val="dk1"/>
              </a:solidFill>
              <a:effectLst/>
              <a:latin typeface="Tahoma" panose="020B0604030504040204" pitchFamily="34" charset="0"/>
              <a:ea typeface="Tahoma" panose="020B0604030504040204" pitchFamily="34" charset="0"/>
              <a:cs typeface="Tahoma" panose="020B0604030504040204" pitchFamily="34" charset="0"/>
            </a:rPr>
            <a:t>Rates reported</a:t>
          </a:r>
        </a:p>
        <a:p>
          <a:endPar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eaLnBrk="1" fontAlgn="auto" latinLnBrk="0" hangingPunct="1"/>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Tables 61 onwards report the rate of doctors who have been involved in different FtP activities in the period from 1 January 2012 to 31 December 2021, by various characteristics. They include only doctors who held a licence to practise when the complaint starting the activity arrived. Each doctor was counted only once for the 2012-21 period. </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rPr>
            <a:t>Abbreviations</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The following abbreviations are used throughout the tables:</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BME - Black Minority Ethnic</a:t>
          </a: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EEA - European Economic Area</a:t>
          </a:r>
        </a:p>
        <a:p>
          <a:pPr marL="0" marR="0" indent="0" defTabSz="914400" eaLnBrk="1" fontAlgn="auto" latinLnBrk="0" hangingPunct="1">
            <a:lnSpc>
              <a:spcPct val="100000"/>
            </a:lnSpc>
            <a:spcBef>
              <a:spcPts val="0"/>
            </a:spcBef>
            <a:spcAft>
              <a:spcPts val="0"/>
            </a:spcAft>
            <a:buClrTx/>
            <a:buSzTx/>
            <a:buFontTx/>
            <a:buNone/>
            <a:tabLst/>
            <a:defRPr/>
          </a:pPr>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CE - Case Examiner</a:t>
          </a: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GP - General Practitioner</a:t>
          </a: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IMG - International Medical Graduate</a:t>
          </a: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IOT - Interim Orders Tribunal</a:t>
          </a: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MPT - Medical Practitioners Tribunal</a:t>
          </a: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PMQ - Primary Medical Qualification</a:t>
          </a:r>
        </a:p>
        <a:p>
          <a:r>
            <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rPr>
            <a:t>PE - Provisional Enquiry</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1">
              <a:solidFill>
                <a:schemeClr val="dk1"/>
              </a:solidFill>
              <a:effectLst/>
              <a:latin typeface="Tahoma" panose="020B0604030504040204" pitchFamily="34" charset="0"/>
              <a:ea typeface="Tahoma" panose="020B0604030504040204" pitchFamily="34" charset="0"/>
              <a:cs typeface="Tahoma" panose="020B0604030504040204" pitchFamily="34" charset="0"/>
            </a:rPr>
            <a:t>Further information</a:t>
          </a:r>
        </a:p>
        <a:p>
          <a:endParaRPr lang="en-GB"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r>
            <a:rPr lang="en-GB" sz="1000" b="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For assistance in using the tables, please contact Insight &amp; Research (insightandresearch@gmc-uk.org)</a:t>
          </a:r>
          <a:endParaRPr lang="en-GB" sz="1000">
            <a:latin typeface="Tahoma" panose="020B0604030504040204" pitchFamily="34" charset="0"/>
            <a:ea typeface="Tahoma" panose="020B0604030504040204" pitchFamily="34" charset="0"/>
            <a:cs typeface="Tahoma" panose="020B060403050404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70723-E071-4254-9B98-7AB8B870F242}">
  <sheetPr>
    <pageSetUpPr fitToPage="1"/>
  </sheetPr>
  <dimension ref="A1:B1"/>
  <sheetViews>
    <sheetView showGridLines="0" tabSelected="1" zoomScaleNormal="100" workbookViewId="0">
      <selection activeCell="C11" sqref="C11"/>
    </sheetView>
  </sheetViews>
  <sheetFormatPr defaultColWidth="9.21875" defaultRowHeight="17.100000000000001" customHeight="1" x14ac:dyDescent="0.25"/>
  <cols>
    <col min="1" max="1" width="11.77734375" style="21" customWidth="1"/>
    <col min="2" max="2" width="92.77734375" style="21" customWidth="1"/>
    <col min="3" max="4" width="10.5546875" style="22" customWidth="1"/>
    <col min="5" max="256" width="9.21875" style="22"/>
    <col min="257" max="257" width="11.77734375" style="22" customWidth="1"/>
    <col min="258" max="258" width="92.77734375" style="22" customWidth="1"/>
    <col min="259" max="260" width="10.5546875" style="22" customWidth="1"/>
    <col min="261" max="512" width="9.21875" style="22"/>
    <col min="513" max="513" width="11.77734375" style="22" customWidth="1"/>
    <col min="514" max="514" width="92.77734375" style="22" customWidth="1"/>
    <col min="515" max="516" width="10.5546875" style="22" customWidth="1"/>
    <col min="517" max="768" width="9.21875" style="22"/>
    <col min="769" max="769" width="11.77734375" style="22" customWidth="1"/>
    <col min="770" max="770" width="92.77734375" style="22" customWidth="1"/>
    <col min="771" max="772" width="10.5546875" style="22" customWidth="1"/>
    <col min="773" max="1024" width="9.21875" style="22"/>
    <col min="1025" max="1025" width="11.77734375" style="22" customWidth="1"/>
    <col min="1026" max="1026" width="92.77734375" style="22" customWidth="1"/>
    <col min="1027" max="1028" width="10.5546875" style="22" customWidth="1"/>
    <col min="1029" max="1280" width="9.21875" style="22"/>
    <col min="1281" max="1281" width="11.77734375" style="22" customWidth="1"/>
    <col min="1282" max="1282" width="92.77734375" style="22" customWidth="1"/>
    <col min="1283" max="1284" width="10.5546875" style="22" customWidth="1"/>
    <col min="1285" max="1536" width="9.21875" style="22"/>
    <col min="1537" max="1537" width="11.77734375" style="22" customWidth="1"/>
    <col min="1538" max="1538" width="92.77734375" style="22" customWidth="1"/>
    <col min="1539" max="1540" width="10.5546875" style="22" customWidth="1"/>
    <col min="1541" max="1792" width="9.21875" style="22"/>
    <col min="1793" max="1793" width="11.77734375" style="22" customWidth="1"/>
    <col min="1794" max="1794" width="92.77734375" style="22" customWidth="1"/>
    <col min="1795" max="1796" width="10.5546875" style="22" customWidth="1"/>
    <col min="1797" max="2048" width="9.21875" style="22"/>
    <col min="2049" max="2049" width="11.77734375" style="22" customWidth="1"/>
    <col min="2050" max="2050" width="92.77734375" style="22" customWidth="1"/>
    <col min="2051" max="2052" width="10.5546875" style="22" customWidth="1"/>
    <col min="2053" max="2304" width="9.21875" style="22"/>
    <col min="2305" max="2305" width="11.77734375" style="22" customWidth="1"/>
    <col min="2306" max="2306" width="92.77734375" style="22" customWidth="1"/>
    <col min="2307" max="2308" width="10.5546875" style="22" customWidth="1"/>
    <col min="2309" max="2560" width="9.21875" style="22"/>
    <col min="2561" max="2561" width="11.77734375" style="22" customWidth="1"/>
    <col min="2562" max="2562" width="92.77734375" style="22" customWidth="1"/>
    <col min="2563" max="2564" width="10.5546875" style="22" customWidth="1"/>
    <col min="2565" max="2816" width="9.21875" style="22"/>
    <col min="2817" max="2817" width="11.77734375" style="22" customWidth="1"/>
    <col min="2818" max="2818" width="92.77734375" style="22" customWidth="1"/>
    <col min="2819" max="2820" width="10.5546875" style="22" customWidth="1"/>
    <col min="2821" max="3072" width="9.21875" style="22"/>
    <col min="3073" max="3073" width="11.77734375" style="22" customWidth="1"/>
    <col min="3074" max="3074" width="92.77734375" style="22" customWidth="1"/>
    <col min="3075" max="3076" width="10.5546875" style="22" customWidth="1"/>
    <col min="3077" max="3328" width="9.21875" style="22"/>
    <col min="3329" max="3329" width="11.77734375" style="22" customWidth="1"/>
    <col min="3330" max="3330" width="92.77734375" style="22" customWidth="1"/>
    <col min="3331" max="3332" width="10.5546875" style="22" customWidth="1"/>
    <col min="3333" max="3584" width="9.21875" style="22"/>
    <col min="3585" max="3585" width="11.77734375" style="22" customWidth="1"/>
    <col min="3586" max="3586" width="92.77734375" style="22" customWidth="1"/>
    <col min="3587" max="3588" width="10.5546875" style="22" customWidth="1"/>
    <col min="3589" max="3840" width="9.21875" style="22"/>
    <col min="3841" max="3841" width="11.77734375" style="22" customWidth="1"/>
    <col min="3842" max="3842" width="92.77734375" style="22" customWidth="1"/>
    <col min="3843" max="3844" width="10.5546875" style="22" customWidth="1"/>
    <col min="3845" max="4096" width="9.21875" style="22"/>
    <col min="4097" max="4097" width="11.77734375" style="22" customWidth="1"/>
    <col min="4098" max="4098" width="92.77734375" style="22" customWidth="1"/>
    <col min="4099" max="4100" width="10.5546875" style="22" customWidth="1"/>
    <col min="4101" max="4352" width="9.21875" style="22"/>
    <col min="4353" max="4353" width="11.77734375" style="22" customWidth="1"/>
    <col min="4354" max="4354" width="92.77734375" style="22" customWidth="1"/>
    <col min="4355" max="4356" width="10.5546875" style="22" customWidth="1"/>
    <col min="4357" max="4608" width="9.21875" style="22"/>
    <col min="4609" max="4609" width="11.77734375" style="22" customWidth="1"/>
    <col min="4610" max="4610" width="92.77734375" style="22" customWidth="1"/>
    <col min="4611" max="4612" width="10.5546875" style="22" customWidth="1"/>
    <col min="4613" max="4864" width="9.21875" style="22"/>
    <col min="4865" max="4865" width="11.77734375" style="22" customWidth="1"/>
    <col min="4866" max="4866" width="92.77734375" style="22" customWidth="1"/>
    <col min="4867" max="4868" width="10.5546875" style="22" customWidth="1"/>
    <col min="4869" max="5120" width="9.21875" style="22"/>
    <col min="5121" max="5121" width="11.77734375" style="22" customWidth="1"/>
    <col min="5122" max="5122" width="92.77734375" style="22" customWidth="1"/>
    <col min="5123" max="5124" width="10.5546875" style="22" customWidth="1"/>
    <col min="5125" max="5376" width="9.21875" style="22"/>
    <col min="5377" max="5377" width="11.77734375" style="22" customWidth="1"/>
    <col min="5378" max="5378" width="92.77734375" style="22" customWidth="1"/>
    <col min="5379" max="5380" width="10.5546875" style="22" customWidth="1"/>
    <col min="5381" max="5632" width="9.21875" style="22"/>
    <col min="5633" max="5633" width="11.77734375" style="22" customWidth="1"/>
    <col min="5634" max="5634" width="92.77734375" style="22" customWidth="1"/>
    <col min="5635" max="5636" width="10.5546875" style="22" customWidth="1"/>
    <col min="5637" max="5888" width="9.21875" style="22"/>
    <col min="5889" max="5889" width="11.77734375" style="22" customWidth="1"/>
    <col min="5890" max="5890" width="92.77734375" style="22" customWidth="1"/>
    <col min="5891" max="5892" width="10.5546875" style="22" customWidth="1"/>
    <col min="5893" max="6144" width="9.21875" style="22"/>
    <col min="6145" max="6145" width="11.77734375" style="22" customWidth="1"/>
    <col min="6146" max="6146" width="92.77734375" style="22" customWidth="1"/>
    <col min="6147" max="6148" width="10.5546875" style="22" customWidth="1"/>
    <col min="6149" max="6400" width="9.21875" style="22"/>
    <col min="6401" max="6401" width="11.77734375" style="22" customWidth="1"/>
    <col min="6402" max="6402" width="92.77734375" style="22" customWidth="1"/>
    <col min="6403" max="6404" width="10.5546875" style="22" customWidth="1"/>
    <col min="6405" max="6656" width="9.21875" style="22"/>
    <col min="6657" max="6657" width="11.77734375" style="22" customWidth="1"/>
    <col min="6658" max="6658" width="92.77734375" style="22" customWidth="1"/>
    <col min="6659" max="6660" width="10.5546875" style="22" customWidth="1"/>
    <col min="6661" max="6912" width="9.21875" style="22"/>
    <col min="6913" max="6913" width="11.77734375" style="22" customWidth="1"/>
    <col min="6914" max="6914" width="92.77734375" style="22" customWidth="1"/>
    <col min="6915" max="6916" width="10.5546875" style="22" customWidth="1"/>
    <col min="6917" max="7168" width="9.21875" style="22"/>
    <col min="7169" max="7169" width="11.77734375" style="22" customWidth="1"/>
    <col min="7170" max="7170" width="92.77734375" style="22" customWidth="1"/>
    <col min="7171" max="7172" width="10.5546875" style="22" customWidth="1"/>
    <col min="7173" max="7424" width="9.21875" style="22"/>
    <col min="7425" max="7425" width="11.77734375" style="22" customWidth="1"/>
    <col min="7426" max="7426" width="92.77734375" style="22" customWidth="1"/>
    <col min="7427" max="7428" width="10.5546875" style="22" customWidth="1"/>
    <col min="7429" max="7680" width="9.21875" style="22"/>
    <col min="7681" max="7681" width="11.77734375" style="22" customWidth="1"/>
    <col min="7682" max="7682" width="92.77734375" style="22" customWidth="1"/>
    <col min="7683" max="7684" width="10.5546875" style="22" customWidth="1"/>
    <col min="7685" max="7936" width="9.21875" style="22"/>
    <col min="7937" max="7937" width="11.77734375" style="22" customWidth="1"/>
    <col min="7938" max="7938" width="92.77734375" style="22" customWidth="1"/>
    <col min="7939" max="7940" width="10.5546875" style="22" customWidth="1"/>
    <col min="7941" max="8192" width="9.21875" style="22"/>
    <col min="8193" max="8193" width="11.77734375" style="22" customWidth="1"/>
    <col min="8194" max="8194" width="92.77734375" style="22" customWidth="1"/>
    <col min="8195" max="8196" width="10.5546875" style="22" customWidth="1"/>
    <col min="8197" max="8448" width="9.21875" style="22"/>
    <col min="8449" max="8449" width="11.77734375" style="22" customWidth="1"/>
    <col min="8450" max="8450" width="92.77734375" style="22" customWidth="1"/>
    <col min="8451" max="8452" width="10.5546875" style="22" customWidth="1"/>
    <col min="8453" max="8704" width="9.21875" style="22"/>
    <col min="8705" max="8705" width="11.77734375" style="22" customWidth="1"/>
    <col min="8706" max="8706" width="92.77734375" style="22" customWidth="1"/>
    <col min="8707" max="8708" width="10.5546875" style="22" customWidth="1"/>
    <col min="8709" max="8960" width="9.21875" style="22"/>
    <col min="8961" max="8961" width="11.77734375" style="22" customWidth="1"/>
    <col min="8962" max="8962" width="92.77734375" style="22" customWidth="1"/>
    <col min="8963" max="8964" width="10.5546875" style="22" customWidth="1"/>
    <col min="8965" max="9216" width="9.21875" style="22"/>
    <col min="9217" max="9217" width="11.77734375" style="22" customWidth="1"/>
    <col min="9218" max="9218" width="92.77734375" style="22" customWidth="1"/>
    <col min="9219" max="9220" width="10.5546875" style="22" customWidth="1"/>
    <col min="9221" max="9472" width="9.21875" style="22"/>
    <col min="9473" max="9473" width="11.77734375" style="22" customWidth="1"/>
    <col min="9474" max="9474" width="92.77734375" style="22" customWidth="1"/>
    <col min="9475" max="9476" width="10.5546875" style="22" customWidth="1"/>
    <col min="9477" max="9728" width="9.21875" style="22"/>
    <col min="9729" max="9729" width="11.77734375" style="22" customWidth="1"/>
    <col min="9730" max="9730" width="92.77734375" style="22" customWidth="1"/>
    <col min="9731" max="9732" width="10.5546875" style="22" customWidth="1"/>
    <col min="9733" max="9984" width="9.21875" style="22"/>
    <col min="9985" max="9985" width="11.77734375" style="22" customWidth="1"/>
    <col min="9986" max="9986" width="92.77734375" style="22" customWidth="1"/>
    <col min="9987" max="9988" width="10.5546875" style="22" customWidth="1"/>
    <col min="9989" max="10240" width="9.21875" style="22"/>
    <col min="10241" max="10241" width="11.77734375" style="22" customWidth="1"/>
    <col min="10242" max="10242" width="92.77734375" style="22" customWidth="1"/>
    <col min="10243" max="10244" width="10.5546875" style="22" customWidth="1"/>
    <col min="10245" max="10496" width="9.21875" style="22"/>
    <col min="10497" max="10497" width="11.77734375" style="22" customWidth="1"/>
    <col min="10498" max="10498" width="92.77734375" style="22" customWidth="1"/>
    <col min="10499" max="10500" width="10.5546875" style="22" customWidth="1"/>
    <col min="10501" max="10752" width="9.21875" style="22"/>
    <col min="10753" max="10753" width="11.77734375" style="22" customWidth="1"/>
    <col min="10754" max="10754" width="92.77734375" style="22" customWidth="1"/>
    <col min="10755" max="10756" width="10.5546875" style="22" customWidth="1"/>
    <col min="10757" max="11008" width="9.21875" style="22"/>
    <col min="11009" max="11009" width="11.77734375" style="22" customWidth="1"/>
    <col min="11010" max="11010" width="92.77734375" style="22" customWidth="1"/>
    <col min="11011" max="11012" width="10.5546875" style="22" customWidth="1"/>
    <col min="11013" max="11264" width="9.21875" style="22"/>
    <col min="11265" max="11265" width="11.77734375" style="22" customWidth="1"/>
    <col min="11266" max="11266" width="92.77734375" style="22" customWidth="1"/>
    <col min="11267" max="11268" width="10.5546875" style="22" customWidth="1"/>
    <col min="11269" max="11520" width="9.21875" style="22"/>
    <col min="11521" max="11521" width="11.77734375" style="22" customWidth="1"/>
    <col min="11522" max="11522" width="92.77734375" style="22" customWidth="1"/>
    <col min="11523" max="11524" width="10.5546875" style="22" customWidth="1"/>
    <col min="11525" max="11776" width="9.21875" style="22"/>
    <col min="11777" max="11777" width="11.77734375" style="22" customWidth="1"/>
    <col min="11778" max="11778" width="92.77734375" style="22" customWidth="1"/>
    <col min="11779" max="11780" width="10.5546875" style="22" customWidth="1"/>
    <col min="11781" max="12032" width="9.21875" style="22"/>
    <col min="12033" max="12033" width="11.77734375" style="22" customWidth="1"/>
    <col min="12034" max="12034" width="92.77734375" style="22" customWidth="1"/>
    <col min="12035" max="12036" width="10.5546875" style="22" customWidth="1"/>
    <col min="12037" max="12288" width="9.21875" style="22"/>
    <col min="12289" max="12289" width="11.77734375" style="22" customWidth="1"/>
    <col min="12290" max="12290" width="92.77734375" style="22" customWidth="1"/>
    <col min="12291" max="12292" width="10.5546875" style="22" customWidth="1"/>
    <col min="12293" max="12544" width="9.21875" style="22"/>
    <col min="12545" max="12545" width="11.77734375" style="22" customWidth="1"/>
    <col min="12546" max="12546" width="92.77734375" style="22" customWidth="1"/>
    <col min="12547" max="12548" width="10.5546875" style="22" customWidth="1"/>
    <col min="12549" max="12800" width="9.21875" style="22"/>
    <col min="12801" max="12801" width="11.77734375" style="22" customWidth="1"/>
    <col min="12802" max="12802" width="92.77734375" style="22" customWidth="1"/>
    <col min="12803" max="12804" width="10.5546875" style="22" customWidth="1"/>
    <col min="12805" max="13056" width="9.21875" style="22"/>
    <col min="13057" max="13057" width="11.77734375" style="22" customWidth="1"/>
    <col min="13058" max="13058" width="92.77734375" style="22" customWidth="1"/>
    <col min="13059" max="13060" width="10.5546875" style="22" customWidth="1"/>
    <col min="13061" max="13312" width="9.21875" style="22"/>
    <col min="13313" max="13313" width="11.77734375" style="22" customWidth="1"/>
    <col min="13314" max="13314" width="92.77734375" style="22" customWidth="1"/>
    <col min="13315" max="13316" width="10.5546875" style="22" customWidth="1"/>
    <col min="13317" max="13568" width="9.21875" style="22"/>
    <col min="13569" max="13569" width="11.77734375" style="22" customWidth="1"/>
    <col min="13570" max="13570" width="92.77734375" style="22" customWidth="1"/>
    <col min="13571" max="13572" width="10.5546875" style="22" customWidth="1"/>
    <col min="13573" max="13824" width="9.21875" style="22"/>
    <col min="13825" max="13825" width="11.77734375" style="22" customWidth="1"/>
    <col min="13826" max="13826" width="92.77734375" style="22" customWidth="1"/>
    <col min="13827" max="13828" width="10.5546875" style="22" customWidth="1"/>
    <col min="13829" max="14080" width="9.21875" style="22"/>
    <col min="14081" max="14081" width="11.77734375" style="22" customWidth="1"/>
    <col min="14082" max="14082" width="92.77734375" style="22" customWidth="1"/>
    <col min="14083" max="14084" width="10.5546875" style="22" customWidth="1"/>
    <col min="14085" max="14336" width="9.21875" style="22"/>
    <col min="14337" max="14337" width="11.77734375" style="22" customWidth="1"/>
    <col min="14338" max="14338" width="92.77734375" style="22" customWidth="1"/>
    <col min="14339" max="14340" width="10.5546875" style="22" customWidth="1"/>
    <col min="14341" max="14592" width="9.21875" style="22"/>
    <col min="14593" max="14593" width="11.77734375" style="22" customWidth="1"/>
    <col min="14594" max="14594" width="92.77734375" style="22" customWidth="1"/>
    <col min="14595" max="14596" width="10.5546875" style="22" customWidth="1"/>
    <col min="14597" max="14848" width="9.21875" style="22"/>
    <col min="14849" max="14849" width="11.77734375" style="22" customWidth="1"/>
    <col min="14850" max="14850" width="92.77734375" style="22" customWidth="1"/>
    <col min="14851" max="14852" width="10.5546875" style="22" customWidth="1"/>
    <col min="14853" max="15104" width="9.21875" style="22"/>
    <col min="15105" max="15105" width="11.77734375" style="22" customWidth="1"/>
    <col min="15106" max="15106" width="92.77734375" style="22" customWidth="1"/>
    <col min="15107" max="15108" width="10.5546875" style="22" customWidth="1"/>
    <col min="15109" max="15360" width="9.21875" style="22"/>
    <col min="15361" max="15361" width="11.77734375" style="22" customWidth="1"/>
    <col min="15362" max="15362" width="92.77734375" style="22" customWidth="1"/>
    <col min="15363" max="15364" width="10.5546875" style="22" customWidth="1"/>
    <col min="15365" max="15616" width="9.21875" style="22"/>
    <col min="15617" max="15617" width="11.77734375" style="22" customWidth="1"/>
    <col min="15618" max="15618" width="92.77734375" style="22" customWidth="1"/>
    <col min="15619" max="15620" width="10.5546875" style="22" customWidth="1"/>
    <col min="15621" max="15872" width="9.21875" style="22"/>
    <col min="15873" max="15873" width="11.77734375" style="22" customWidth="1"/>
    <col min="15874" max="15874" width="92.77734375" style="22" customWidth="1"/>
    <col min="15875" max="15876" width="10.5546875" style="22" customWidth="1"/>
    <col min="15877" max="16128" width="9.21875" style="22"/>
    <col min="16129" max="16129" width="11.77734375" style="22" customWidth="1"/>
    <col min="16130" max="16130" width="92.77734375" style="22" customWidth="1"/>
    <col min="16131" max="16132" width="10.5546875" style="22" customWidth="1"/>
    <col min="16133" max="16384" width="9.21875" style="22"/>
  </cols>
  <sheetData>
    <row r="1" spans="1:1" ht="17.100000000000001" customHeight="1" x14ac:dyDescent="0.25">
      <c r="A1" s="20"/>
    </row>
  </sheetData>
  <pageMargins left="0.70866141732283472" right="0.70866141732283472" top="0.74803149606299213" bottom="0.74803149606299213" header="0.31496062992125984" footer="0.31496062992125984"/>
  <pageSetup paperSize="9" scale="87" fitToHeight="0" orientation="portrait" r:id="rId1"/>
  <headerFooter>
    <oddHeader>&amp;LThe state of medical education and practice in the UK: 2022
Reference tables – fitness to practise</oddHeader>
    <oddFooter>&amp;LGeneral Medical Council&amp;R&amp;A</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509</v>
      </c>
    </row>
    <row r="2" spans="1:13" ht="15" x14ac:dyDescent="0.25">
      <c r="A2" s="12" t="s">
        <v>504</v>
      </c>
    </row>
    <row r="3" spans="1:13" ht="15" x14ac:dyDescent="0.25">
      <c r="A3" s="12" t="s">
        <v>505</v>
      </c>
    </row>
    <row r="4" spans="1:13" ht="15" x14ac:dyDescent="0.25">
      <c r="A4" s="12" t="s">
        <v>57</v>
      </c>
    </row>
    <row r="5" spans="1:13" x14ac:dyDescent="0.25">
      <c r="A5" s="19" t="str">
        <f>HYPERLINK("#'Table of contents'!A10", "Back to contents")</f>
        <v>Back to contents</v>
      </c>
    </row>
    <row r="6" spans="1:13" x14ac:dyDescent="0.25">
      <c r="A6" s="15"/>
      <c r="B6" s="23" t="s">
        <v>506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70</v>
      </c>
      <c r="B8" s="1">
        <v>0</v>
      </c>
      <c r="C8" s="1">
        <v>0</v>
      </c>
      <c r="D8" s="1">
        <v>14</v>
      </c>
      <c r="E8" s="1">
        <v>80</v>
      </c>
      <c r="F8" s="1">
        <v>144</v>
      </c>
      <c r="G8" s="1">
        <v>156</v>
      </c>
      <c r="H8" s="1">
        <v>112</v>
      </c>
      <c r="I8" s="1">
        <v>108</v>
      </c>
      <c r="J8" s="1">
        <v>53</v>
      </c>
      <c r="K8" s="1">
        <v>58</v>
      </c>
      <c r="L8" s="4">
        <v>487</v>
      </c>
      <c r="M8" s="4">
        <v>725</v>
      </c>
    </row>
    <row r="9" spans="1:13" x14ac:dyDescent="0.25">
      <c r="A9" s="16" t="s">
        <v>71</v>
      </c>
      <c r="B9" s="1">
        <v>0</v>
      </c>
      <c r="C9" s="1">
        <v>0</v>
      </c>
      <c r="D9" s="1">
        <v>0</v>
      </c>
      <c r="E9" s="1">
        <v>9</v>
      </c>
      <c r="F9" s="1">
        <v>2</v>
      </c>
      <c r="G9" s="1">
        <v>3</v>
      </c>
      <c r="H9" s="1">
        <v>0</v>
      </c>
      <c r="I9" s="1">
        <v>1</v>
      </c>
      <c r="J9" s="1">
        <v>0</v>
      </c>
      <c r="K9" s="1">
        <v>0</v>
      </c>
      <c r="L9" s="4">
        <v>4</v>
      </c>
      <c r="M9" s="4">
        <v>15</v>
      </c>
    </row>
    <row r="10" spans="1:13" x14ac:dyDescent="0.25">
      <c r="A10" s="16" t="s">
        <v>72</v>
      </c>
      <c r="B10" s="1">
        <v>0</v>
      </c>
      <c r="C10" s="1">
        <v>0</v>
      </c>
      <c r="D10" s="1">
        <v>38</v>
      </c>
      <c r="E10" s="1">
        <v>255</v>
      </c>
      <c r="F10" s="1">
        <v>339</v>
      </c>
      <c r="G10" s="1">
        <v>332</v>
      </c>
      <c r="H10" s="1">
        <v>318</v>
      </c>
      <c r="I10" s="1">
        <v>325</v>
      </c>
      <c r="J10" s="1">
        <v>279</v>
      </c>
      <c r="K10" s="1">
        <v>304</v>
      </c>
      <c r="L10" s="4">
        <v>1558</v>
      </c>
      <c r="M10" s="4">
        <v>2190</v>
      </c>
    </row>
    <row r="11" spans="1:13" x14ac:dyDescent="0.25">
      <c r="A11" s="16" t="s">
        <v>73</v>
      </c>
      <c r="B11" s="1">
        <v>0</v>
      </c>
      <c r="C11" s="1">
        <v>0</v>
      </c>
      <c r="D11" s="1">
        <v>0</v>
      </c>
      <c r="E11" s="1">
        <v>0</v>
      </c>
      <c r="F11" s="1">
        <v>0</v>
      </c>
      <c r="G11" s="1">
        <v>0</v>
      </c>
      <c r="H11" s="1">
        <v>0</v>
      </c>
      <c r="I11" s="1">
        <v>0</v>
      </c>
      <c r="J11" s="1">
        <v>2</v>
      </c>
      <c r="K11" s="1">
        <v>1</v>
      </c>
      <c r="L11" s="4">
        <v>3</v>
      </c>
      <c r="M11" s="4">
        <v>3</v>
      </c>
    </row>
    <row r="12" spans="1:13" x14ac:dyDescent="0.25">
      <c r="A12" s="16" t="s">
        <v>74</v>
      </c>
      <c r="B12" s="1">
        <v>0</v>
      </c>
      <c r="C12" s="1">
        <v>0</v>
      </c>
      <c r="D12" s="1">
        <v>0</v>
      </c>
      <c r="E12" s="1">
        <v>0</v>
      </c>
      <c r="F12" s="1">
        <v>5</v>
      </c>
      <c r="G12" s="1">
        <v>1</v>
      </c>
      <c r="H12" s="1">
        <v>1</v>
      </c>
      <c r="I12" s="1">
        <v>7</v>
      </c>
      <c r="J12" s="1">
        <v>4</v>
      </c>
      <c r="K12" s="1">
        <v>2</v>
      </c>
      <c r="L12" s="4">
        <v>15</v>
      </c>
      <c r="M12" s="4">
        <v>20</v>
      </c>
    </row>
    <row r="13" spans="1:13" x14ac:dyDescent="0.25">
      <c r="A13" s="16" t="s">
        <v>75</v>
      </c>
      <c r="B13" s="1">
        <v>0</v>
      </c>
      <c r="C13" s="1">
        <v>0</v>
      </c>
      <c r="D13" s="1">
        <v>0</v>
      </c>
      <c r="E13" s="1">
        <v>0</v>
      </c>
      <c r="F13" s="1">
        <v>0</v>
      </c>
      <c r="G13" s="1">
        <v>0</v>
      </c>
      <c r="H13" s="1">
        <v>0</v>
      </c>
      <c r="I13" s="1">
        <v>0</v>
      </c>
      <c r="J13" s="1">
        <v>0</v>
      </c>
      <c r="K13" s="1">
        <v>0</v>
      </c>
      <c r="L13" s="4">
        <v>0</v>
      </c>
      <c r="M13" s="4">
        <v>0</v>
      </c>
    </row>
    <row r="14" spans="1:13" x14ac:dyDescent="0.25">
      <c r="A14" s="16" t="s">
        <v>76</v>
      </c>
      <c r="B14" s="1">
        <v>0</v>
      </c>
      <c r="C14" s="1">
        <v>0</v>
      </c>
      <c r="D14" s="1">
        <v>0</v>
      </c>
      <c r="E14" s="1">
        <v>1</v>
      </c>
      <c r="F14" s="1">
        <v>0</v>
      </c>
      <c r="G14" s="1">
        <v>1</v>
      </c>
      <c r="H14" s="1">
        <v>5</v>
      </c>
      <c r="I14" s="1">
        <v>1</v>
      </c>
      <c r="J14" s="1">
        <v>6</v>
      </c>
      <c r="K14" s="1">
        <v>4</v>
      </c>
      <c r="L14" s="4">
        <v>17</v>
      </c>
      <c r="M14" s="4">
        <v>18</v>
      </c>
    </row>
    <row r="15" spans="1:13" x14ac:dyDescent="0.25">
      <c r="A15" s="16" t="s">
        <v>77</v>
      </c>
      <c r="B15" s="1">
        <v>0</v>
      </c>
      <c r="C15" s="1">
        <v>0</v>
      </c>
      <c r="D15" s="1">
        <v>0</v>
      </c>
      <c r="E15" s="1">
        <v>0</v>
      </c>
      <c r="F15" s="1">
        <v>0</v>
      </c>
      <c r="G15" s="1">
        <v>0</v>
      </c>
      <c r="H15" s="1">
        <v>0</v>
      </c>
      <c r="I15" s="1">
        <v>0</v>
      </c>
      <c r="J15" s="1">
        <v>0</v>
      </c>
      <c r="K15" s="1">
        <v>0</v>
      </c>
      <c r="L15" s="4">
        <v>0</v>
      </c>
      <c r="M15" s="4">
        <v>0</v>
      </c>
    </row>
    <row r="16" spans="1:13" x14ac:dyDescent="0.25">
      <c r="A16" s="16" t="s">
        <v>78</v>
      </c>
      <c r="B16" s="1">
        <v>0</v>
      </c>
      <c r="C16" s="1">
        <v>0</v>
      </c>
      <c r="D16" s="1">
        <v>1</v>
      </c>
      <c r="E16" s="1">
        <v>2</v>
      </c>
      <c r="F16" s="1">
        <v>3</v>
      </c>
      <c r="G16" s="1">
        <v>11</v>
      </c>
      <c r="H16" s="1">
        <v>9</v>
      </c>
      <c r="I16" s="1">
        <v>13</v>
      </c>
      <c r="J16" s="1">
        <v>7</v>
      </c>
      <c r="K16" s="1">
        <v>13</v>
      </c>
      <c r="L16" s="4">
        <v>53</v>
      </c>
      <c r="M16" s="4">
        <v>59</v>
      </c>
    </row>
    <row r="17" spans="1:13" x14ac:dyDescent="0.25">
      <c r="A17" s="16" t="s">
        <v>79</v>
      </c>
      <c r="B17" s="1">
        <v>0</v>
      </c>
      <c r="C17" s="1">
        <v>0</v>
      </c>
      <c r="D17" s="1">
        <v>0</v>
      </c>
      <c r="E17" s="1">
        <v>0</v>
      </c>
      <c r="F17" s="1">
        <v>0</v>
      </c>
      <c r="G17" s="1">
        <v>0</v>
      </c>
      <c r="H17" s="1">
        <v>0</v>
      </c>
      <c r="I17" s="1">
        <v>0</v>
      </c>
      <c r="J17" s="1">
        <v>0</v>
      </c>
      <c r="K17" s="1">
        <v>0</v>
      </c>
      <c r="L17" s="4">
        <v>0</v>
      </c>
      <c r="M17" s="4">
        <v>0</v>
      </c>
    </row>
    <row r="18" spans="1:13" x14ac:dyDescent="0.25">
      <c r="A18" s="16" t="s">
        <v>80</v>
      </c>
      <c r="B18" s="1">
        <v>0</v>
      </c>
      <c r="C18" s="1">
        <v>0</v>
      </c>
      <c r="D18" s="1">
        <v>0</v>
      </c>
      <c r="E18" s="1">
        <v>0</v>
      </c>
      <c r="F18" s="1">
        <v>10</v>
      </c>
      <c r="G18" s="1">
        <v>10</v>
      </c>
      <c r="H18" s="1">
        <v>18</v>
      </c>
      <c r="I18" s="1">
        <v>48</v>
      </c>
      <c r="J18" s="1">
        <v>31</v>
      </c>
      <c r="K18" s="1">
        <v>35</v>
      </c>
      <c r="L18" s="4">
        <v>142</v>
      </c>
      <c r="M18" s="4">
        <v>152</v>
      </c>
    </row>
    <row r="19" spans="1:13" x14ac:dyDescent="0.25">
      <c r="A19" s="16" t="s">
        <v>81</v>
      </c>
      <c r="B19" s="1">
        <v>0</v>
      </c>
      <c r="C19" s="1">
        <v>0</v>
      </c>
      <c r="D19" s="1">
        <v>0</v>
      </c>
      <c r="E19" s="1">
        <v>0</v>
      </c>
      <c r="F19" s="1">
        <v>0</v>
      </c>
      <c r="G19" s="1">
        <v>0</v>
      </c>
      <c r="H19" s="1">
        <v>0</v>
      </c>
      <c r="I19" s="1">
        <v>0</v>
      </c>
      <c r="J19" s="1">
        <v>0</v>
      </c>
      <c r="K19" s="1">
        <v>0</v>
      </c>
      <c r="L19" s="4">
        <v>0</v>
      </c>
      <c r="M19" s="4">
        <v>0</v>
      </c>
    </row>
    <row r="20" spans="1:13" x14ac:dyDescent="0.25">
      <c r="A20" s="16" t="s">
        <v>82</v>
      </c>
      <c r="B20" s="1">
        <v>0</v>
      </c>
      <c r="C20" s="1">
        <v>0</v>
      </c>
      <c r="D20" s="1">
        <v>0</v>
      </c>
      <c r="E20" s="1">
        <v>4</v>
      </c>
      <c r="F20" s="1">
        <v>7</v>
      </c>
      <c r="G20" s="1">
        <v>13</v>
      </c>
      <c r="H20" s="1">
        <v>12</v>
      </c>
      <c r="I20" s="1">
        <v>6</v>
      </c>
      <c r="J20" s="1">
        <v>11</v>
      </c>
      <c r="K20" s="1">
        <v>6</v>
      </c>
      <c r="L20" s="4">
        <v>48</v>
      </c>
      <c r="M20" s="4">
        <v>59</v>
      </c>
    </row>
    <row r="21" spans="1:13" x14ac:dyDescent="0.25">
      <c r="A21" s="16" t="s">
        <v>83</v>
      </c>
      <c r="B21" s="1">
        <v>0</v>
      </c>
      <c r="C21" s="1">
        <v>0</v>
      </c>
      <c r="D21" s="1">
        <v>0</v>
      </c>
      <c r="E21" s="1">
        <v>0</v>
      </c>
      <c r="F21" s="1">
        <v>0</v>
      </c>
      <c r="G21" s="1">
        <v>0</v>
      </c>
      <c r="H21" s="1">
        <v>0</v>
      </c>
      <c r="I21" s="1">
        <v>0</v>
      </c>
      <c r="J21" s="1">
        <v>0</v>
      </c>
      <c r="K21" s="1">
        <v>0</v>
      </c>
      <c r="L21" s="4">
        <v>0</v>
      </c>
      <c r="M21" s="4">
        <v>0</v>
      </c>
    </row>
    <row r="22" spans="1:13" x14ac:dyDescent="0.25">
      <c r="A22" s="16" t="s">
        <v>84</v>
      </c>
      <c r="B22" s="1">
        <v>0</v>
      </c>
      <c r="C22" s="1">
        <v>0</v>
      </c>
      <c r="D22" s="1">
        <v>5</v>
      </c>
      <c r="E22" s="1">
        <v>14</v>
      </c>
      <c r="F22" s="1">
        <v>23</v>
      </c>
      <c r="G22" s="1">
        <v>27</v>
      </c>
      <c r="H22" s="1">
        <v>19</v>
      </c>
      <c r="I22" s="1">
        <v>28</v>
      </c>
      <c r="J22" s="1">
        <v>27</v>
      </c>
      <c r="K22" s="1">
        <v>11</v>
      </c>
      <c r="L22" s="4">
        <v>112</v>
      </c>
      <c r="M22" s="4">
        <v>154</v>
      </c>
    </row>
    <row r="23" spans="1:13" x14ac:dyDescent="0.25">
      <c r="A23" s="16" t="s">
        <v>85</v>
      </c>
      <c r="B23" s="1">
        <v>0</v>
      </c>
      <c r="C23" s="1">
        <v>0</v>
      </c>
      <c r="D23" s="1">
        <v>0</v>
      </c>
      <c r="E23" s="1">
        <v>0</v>
      </c>
      <c r="F23" s="1">
        <v>0</v>
      </c>
      <c r="G23" s="1">
        <v>0</v>
      </c>
      <c r="H23" s="1">
        <v>0</v>
      </c>
      <c r="I23" s="1">
        <v>0</v>
      </c>
      <c r="J23" s="1">
        <v>0</v>
      </c>
      <c r="K23" s="1">
        <v>3</v>
      </c>
      <c r="L23" s="4">
        <v>3</v>
      </c>
      <c r="M23" s="4">
        <v>3</v>
      </c>
    </row>
    <row r="24" spans="1:13" x14ac:dyDescent="0.25">
      <c r="A24" s="16" t="s">
        <v>86</v>
      </c>
      <c r="B24" s="1">
        <v>0</v>
      </c>
      <c r="C24" s="1">
        <v>0</v>
      </c>
      <c r="D24" s="1">
        <v>0</v>
      </c>
      <c r="E24" s="1">
        <v>1</v>
      </c>
      <c r="F24" s="1">
        <v>2</v>
      </c>
      <c r="G24" s="1">
        <v>0</v>
      </c>
      <c r="H24" s="1">
        <v>1</v>
      </c>
      <c r="I24" s="1">
        <v>1</v>
      </c>
      <c r="J24" s="1">
        <v>1</v>
      </c>
      <c r="K24" s="1">
        <v>0</v>
      </c>
      <c r="L24" s="4">
        <v>3</v>
      </c>
      <c r="M24" s="4">
        <v>6</v>
      </c>
    </row>
    <row r="25" spans="1:13" x14ac:dyDescent="0.25">
      <c r="A25" s="16" t="s">
        <v>87</v>
      </c>
      <c r="B25" s="1">
        <v>0</v>
      </c>
      <c r="C25" s="1">
        <v>0</v>
      </c>
      <c r="D25" s="1">
        <v>0</v>
      </c>
      <c r="E25" s="1">
        <v>0</v>
      </c>
      <c r="F25" s="1">
        <v>0</v>
      </c>
      <c r="G25" s="1">
        <v>0</v>
      </c>
      <c r="H25" s="1">
        <v>0</v>
      </c>
      <c r="I25" s="1">
        <v>0</v>
      </c>
      <c r="J25" s="1">
        <v>0</v>
      </c>
      <c r="K25" s="1">
        <v>0</v>
      </c>
      <c r="L25" s="4">
        <v>0</v>
      </c>
      <c r="M25" s="4">
        <v>0</v>
      </c>
    </row>
    <row r="26" spans="1:13" x14ac:dyDescent="0.25">
      <c r="A26" s="16" t="s">
        <v>88</v>
      </c>
      <c r="B26" s="1">
        <v>0</v>
      </c>
      <c r="C26" s="1">
        <v>0</v>
      </c>
      <c r="D26" s="1">
        <v>0</v>
      </c>
      <c r="E26" s="1">
        <v>1</v>
      </c>
      <c r="F26" s="1">
        <v>1</v>
      </c>
      <c r="G26" s="1">
        <v>0</v>
      </c>
      <c r="H26" s="1">
        <v>1</v>
      </c>
      <c r="I26" s="1">
        <v>0</v>
      </c>
      <c r="J26" s="1">
        <v>1</v>
      </c>
      <c r="K26" s="1">
        <v>3</v>
      </c>
      <c r="L26" s="4">
        <v>5</v>
      </c>
      <c r="M26" s="4">
        <v>7</v>
      </c>
    </row>
    <row r="27" spans="1:13" x14ac:dyDescent="0.25">
      <c r="A27" s="16" t="s">
        <v>89</v>
      </c>
      <c r="B27" s="1">
        <v>0</v>
      </c>
      <c r="C27" s="1">
        <v>0</v>
      </c>
      <c r="D27" s="1">
        <v>0</v>
      </c>
      <c r="E27" s="1">
        <v>0</v>
      </c>
      <c r="F27" s="1">
        <v>0</v>
      </c>
      <c r="G27" s="1">
        <v>0</v>
      </c>
      <c r="H27" s="1">
        <v>0</v>
      </c>
      <c r="I27" s="1">
        <v>0</v>
      </c>
      <c r="J27" s="1">
        <v>0</v>
      </c>
      <c r="K27" s="1">
        <v>0</v>
      </c>
      <c r="L27" s="4">
        <v>0</v>
      </c>
      <c r="M27" s="4">
        <v>0</v>
      </c>
    </row>
    <row r="28" spans="1:13" x14ac:dyDescent="0.25">
      <c r="A28" s="16" t="s">
        <v>90</v>
      </c>
      <c r="B28" s="1">
        <v>0</v>
      </c>
      <c r="C28" s="1">
        <v>0</v>
      </c>
      <c r="D28" s="1">
        <v>0</v>
      </c>
      <c r="E28" s="1">
        <v>0</v>
      </c>
      <c r="F28" s="1">
        <v>0</v>
      </c>
      <c r="G28" s="1">
        <v>2</v>
      </c>
      <c r="H28" s="1">
        <v>3</v>
      </c>
      <c r="I28" s="1">
        <v>1</v>
      </c>
      <c r="J28" s="1">
        <v>0</v>
      </c>
      <c r="K28" s="1">
        <v>1</v>
      </c>
      <c r="L28" s="4">
        <v>7</v>
      </c>
      <c r="M28" s="4">
        <v>7</v>
      </c>
    </row>
    <row r="29" spans="1:13" x14ac:dyDescent="0.25">
      <c r="A29" s="16" t="s">
        <v>91</v>
      </c>
      <c r="B29" s="1">
        <v>0</v>
      </c>
      <c r="C29" s="1">
        <v>0</v>
      </c>
      <c r="D29" s="1">
        <v>0</v>
      </c>
      <c r="E29" s="1">
        <v>0</v>
      </c>
      <c r="F29" s="1">
        <v>0</v>
      </c>
      <c r="G29" s="1">
        <v>0</v>
      </c>
      <c r="H29" s="1">
        <v>0</v>
      </c>
      <c r="I29" s="1">
        <v>0</v>
      </c>
      <c r="J29" s="1">
        <v>0</v>
      </c>
      <c r="K29" s="1">
        <v>0</v>
      </c>
      <c r="L29" s="4">
        <v>0</v>
      </c>
      <c r="M29" s="4">
        <v>0</v>
      </c>
    </row>
    <row r="30" spans="1:13" x14ac:dyDescent="0.25">
      <c r="A30" s="16" t="s">
        <v>92</v>
      </c>
      <c r="B30" s="1">
        <v>0</v>
      </c>
      <c r="C30" s="1">
        <v>0</v>
      </c>
      <c r="D30" s="1">
        <v>0</v>
      </c>
      <c r="E30" s="1">
        <v>0</v>
      </c>
      <c r="F30" s="1">
        <v>1</v>
      </c>
      <c r="G30" s="1">
        <v>5</v>
      </c>
      <c r="H30" s="1">
        <v>17</v>
      </c>
      <c r="I30" s="1">
        <v>7</v>
      </c>
      <c r="J30" s="1">
        <v>0</v>
      </c>
      <c r="K30" s="1">
        <v>0</v>
      </c>
      <c r="L30" s="4">
        <v>29</v>
      </c>
      <c r="M30" s="4">
        <v>30</v>
      </c>
    </row>
    <row r="31" spans="1:13" x14ac:dyDescent="0.25">
      <c r="A31" s="16" t="s">
        <v>93</v>
      </c>
      <c r="B31" s="1">
        <v>0</v>
      </c>
      <c r="C31" s="1">
        <v>0</v>
      </c>
      <c r="D31" s="1">
        <v>0</v>
      </c>
      <c r="E31" s="1">
        <v>0</v>
      </c>
      <c r="F31" s="1">
        <v>0</v>
      </c>
      <c r="G31" s="1">
        <v>0</v>
      </c>
      <c r="H31" s="1">
        <v>0</v>
      </c>
      <c r="I31" s="1">
        <v>0</v>
      </c>
      <c r="J31" s="1">
        <v>0</v>
      </c>
      <c r="K31" s="1">
        <v>0</v>
      </c>
      <c r="L31" s="4">
        <v>0</v>
      </c>
      <c r="M31" s="4">
        <v>0</v>
      </c>
    </row>
    <row r="32" spans="1:13" x14ac:dyDescent="0.25">
      <c r="A32" s="16" t="s">
        <v>94</v>
      </c>
      <c r="B32" s="1">
        <v>0</v>
      </c>
      <c r="C32" s="1">
        <v>0</v>
      </c>
      <c r="D32" s="1">
        <v>1</v>
      </c>
      <c r="E32" s="1">
        <v>2</v>
      </c>
      <c r="F32" s="1">
        <v>1</v>
      </c>
      <c r="G32" s="1">
        <v>1</v>
      </c>
      <c r="H32" s="1">
        <v>4</v>
      </c>
      <c r="I32" s="1">
        <v>1</v>
      </c>
      <c r="J32" s="1">
        <v>2</v>
      </c>
      <c r="K32" s="1">
        <v>1</v>
      </c>
      <c r="L32" s="4">
        <v>9</v>
      </c>
      <c r="M32" s="4">
        <v>13</v>
      </c>
    </row>
    <row r="33" spans="1:13" x14ac:dyDescent="0.25">
      <c r="A33" s="16" t="s">
        <v>95</v>
      </c>
      <c r="B33" s="1">
        <v>0</v>
      </c>
      <c r="C33" s="1">
        <v>0</v>
      </c>
      <c r="D33" s="1">
        <v>0</v>
      </c>
      <c r="E33" s="1">
        <v>0</v>
      </c>
      <c r="F33" s="1">
        <v>0</v>
      </c>
      <c r="G33" s="1">
        <v>0</v>
      </c>
      <c r="H33" s="1">
        <v>0</v>
      </c>
      <c r="I33" s="1">
        <v>0</v>
      </c>
      <c r="J33" s="1">
        <v>0</v>
      </c>
      <c r="K33" s="1">
        <v>0</v>
      </c>
      <c r="L33" s="4">
        <v>0</v>
      </c>
      <c r="M33" s="4">
        <v>0</v>
      </c>
    </row>
    <row r="34" spans="1:13" x14ac:dyDescent="0.25">
      <c r="A34" s="16" t="s">
        <v>96</v>
      </c>
      <c r="B34" s="1">
        <v>0</v>
      </c>
      <c r="C34" s="1">
        <v>0</v>
      </c>
      <c r="D34" s="1">
        <v>0</v>
      </c>
      <c r="E34" s="1">
        <v>6</v>
      </c>
      <c r="F34" s="1">
        <v>5</v>
      </c>
      <c r="G34" s="1">
        <v>3</v>
      </c>
      <c r="H34" s="1">
        <v>8</v>
      </c>
      <c r="I34" s="1">
        <v>5</v>
      </c>
      <c r="J34" s="1">
        <v>8</v>
      </c>
      <c r="K34" s="1">
        <v>5</v>
      </c>
      <c r="L34" s="4">
        <v>29</v>
      </c>
      <c r="M34" s="4">
        <v>40</v>
      </c>
    </row>
    <row r="35" spans="1:13" x14ac:dyDescent="0.25">
      <c r="A35" s="16" t="s">
        <v>97</v>
      </c>
      <c r="B35" s="1">
        <v>0</v>
      </c>
      <c r="C35" s="1">
        <v>0</v>
      </c>
      <c r="D35" s="1">
        <v>0</v>
      </c>
      <c r="E35" s="1">
        <v>0</v>
      </c>
      <c r="F35" s="1">
        <v>0</v>
      </c>
      <c r="G35" s="1">
        <v>0</v>
      </c>
      <c r="H35" s="1">
        <v>0</v>
      </c>
      <c r="I35" s="1">
        <v>0</v>
      </c>
      <c r="J35" s="1">
        <v>0</v>
      </c>
      <c r="K35" s="1">
        <v>0</v>
      </c>
      <c r="L35" s="4">
        <v>0</v>
      </c>
      <c r="M35" s="4">
        <v>0</v>
      </c>
    </row>
    <row r="36" spans="1:13" x14ac:dyDescent="0.25">
      <c r="A36" s="16" t="s">
        <v>98</v>
      </c>
      <c r="B36" s="1">
        <v>0</v>
      </c>
      <c r="C36" s="1">
        <v>0</v>
      </c>
      <c r="D36" s="1">
        <v>0</v>
      </c>
      <c r="E36" s="1">
        <v>1</v>
      </c>
      <c r="F36" s="1">
        <v>14</v>
      </c>
      <c r="G36" s="1">
        <v>12</v>
      </c>
      <c r="H36" s="1">
        <v>6</v>
      </c>
      <c r="I36" s="1">
        <v>9</v>
      </c>
      <c r="J36" s="1">
        <v>3</v>
      </c>
      <c r="K36" s="1">
        <v>3</v>
      </c>
      <c r="L36" s="4">
        <v>33</v>
      </c>
      <c r="M36" s="4">
        <v>48</v>
      </c>
    </row>
    <row r="37" spans="1:13" x14ac:dyDescent="0.25">
      <c r="A37" s="16" t="s">
        <v>99</v>
      </c>
      <c r="B37" s="1">
        <v>0</v>
      </c>
      <c r="C37" s="1">
        <v>0</v>
      </c>
      <c r="D37" s="1">
        <v>0</v>
      </c>
      <c r="E37" s="1">
        <v>0</v>
      </c>
      <c r="F37" s="1">
        <v>0</v>
      </c>
      <c r="G37" s="1">
        <v>0</v>
      </c>
      <c r="H37" s="1">
        <v>0</v>
      </c>
      <c r="I37" s="1">
        <v>0</v>
      </c>
      <c r="J37" s="1">
        <v>0</v>
      </c>
      <c r="K37" s="1">
        <v>0</v>
      </c>
      <c r="L37" s="4">
        <v>0</v>
      </c>
      <c r="M37" s="4">
        <v>0</v>
      </c>
    </row>
    <row r="38" spans="1:13" x14ac:dyDescent="0.25">
      <c r="A38" s="16" t="s">
        <v>100</v>
      </c>
      <c r="B38" s="1">
        <v>0</v>
      </c>
      <c r="C38" s="1">
        <v>0</v>
      </c>
      <c r="D38" s="1">
        <v>2</v>
      </c>
      <c r="E38" s="1">
        <v>8</v>
      </c>
      <c r="F38" s="1">
        <v>16</v>
      </c>
      <c r="G38" s="1">
        <v>13</v>
      </c>
      <c r="H38" s="1">
        <v>13</v>
      </c>
      <c r="I38" s="1">
        <v>8</v>
      </c>
      <c r="J38" s="1">
        <v>5</v>
      </c>
      <c r="K38" s="1">
        <v>12</v>
      </c>
      <c r="L38" s="4">
        <v>51</v>
      </c>
      <c r="M38" s="4">
        <v>77</v>
      </c>
    </row>
    <row r="39" spans="1:13" x14ac:dyDescent="0.25">
      <c r="A39" s="16" t="s">
        <v>101</v>
      </c>
      <c r="B39" s="1">
        <v>0</v>
      </c>
      <c r="C39" s="1">
        <v>0</v>
      </c>
      <c r="D39" s="1">
        <v>0</v>
      </c>
      <c r="E39" s="1">
        <v>0</v>
      </c>
      <c r="F39" s="1">
        <v>0</v>
      </c>
      <c r="G39" s="1">
        <v>0</v>
      </c>
      <c r="H39" s="1">
        <v>0</v>
      </c>
      <c r="I39" s="1">
        <v>0</v>
      </c>
      <c r="J39" s="1">
        <v>0</v>
      </c>
      <c r="K39" s="1">
        <v>3</v>
      </c>
      <c r="L39" s="4">
        <v>3</v>
      </c>
      <c r="M39" s="4">
        <v>3</v>
      </c>
    </row>
    <row r="40" spans="1:13" x14ac:dyDescent="0.25">
      <c r="A40" s="10" t="s">
        <v>14</v>
      </c>
      <c r="B40" s="4">
        <v>0</v>
      </c>
      <c r="C40" s="4">
        <v>0</v>
      </c>
      <c r="D40" s="4">
        <v>61</v>
      </c>
      <c r="E40" s="4">
        <v>384</v>
      </c>
      <c r="F40" s="4">
        <v>573</v>
      </c>
      <c r="G40" s="4">
        <v>590</v>
      </c>
      <c r="H40" s="4">
        <v>547</v>
      </c>
      <c r="I40" s="4">
        <v>569</v>
      </c>
      <c r="J40" s="4">
        <v>440</v>
      </c>
      <c r="K40" s="4">
        <v>465</v>
      </c>
      <c r="L40" s="4">
        <v>2611</v>
      </c>
      <c r="M40" s="4">
        <v>3629</v>
      </c>
    </row>
    <row r="41" spans="1:13" x14ac:dyDescent="0.25">
      <c r="A41" s="15"/>
    </row>
    <row r="42" spans="1:13" x14ac:dyDescent="0.25">
      <c r="A42" s="15"/>
    </row>
    <row r="43" spans="1:13" x14ac:dyDescent="0.25">
      <c r="A43" s="15"/>
      <c r="B43" s="23" t="s">
        <v>507</v>
      </c>
      <c r="C43" s="24"/>
      <c r="D43" s="24"/>
      <c r="E43" s="24"/>
      <c r="F43" s="24"/>
      <c r="G43" s="24"/>
      <c r="H43" s="24"/>
      <c r="I43" s="24"/>
      <c r="J43" s="24"/>
      <c r="K43" s="24"/>
      <c r="L43" s="6" t="s">
        <v>10</v>
      </c>
      <c r="M43" s="6" t="s">
        <v>11</v>
      </c>
    </row>
    <row r="44" spans="1:13" x14ac:dyDescent="0.25">
      <c r="A44" s="9" t="s">
        <v>34</v>
      </c>
      <c r="B44" s="5" t="s">
        <v>0</v>
      </c>
      <c r="C44" s="5" t="s">
        <v>1</v>
      </c>
      <c r="D44" s="5" t="s">
        <v>2</v>
      </c>
      <c r="E44" s="5" t="s">
        <v>3</v>
      </c>
      <c r="F44" s="5" t="s">
        <v>4</v>
      </c>
      <c r="G44" s="5" t="s">
        <v>5</v>
      </c>
      <c r="H44" s="5" t="s">
        <v>6</v>
      </c>
      <c r="I44" s="5" t="s">
        <v>7</v>
      </c>
      <c r="J44" s="5" t="s">
        <v>8</v>
      </c>
      <c r="K44" s="5" t="s">
        <v>9</v>
      </c>
      <c r="L44" s="5" t="s">
        <v>32</v>
      </c>
      <c r="M44" s="5" t="s">
        <v>33</v>
      </c>
    </row>
    <row r="45" spans="1:13" x14ac:dyDescent="0.25">
      <c r="A45" s="8" t="s">
        <v>70</v>
      </c>
      <c r="B45" s="2">
        <v>0</v>
      </c>
      <c r="C45" s="2">
        <v>0</v>
      </c>
      <c r="D45" s="2">
        <v>0.269230769230769</v>
      </c>
      <c r="E45" s="2">
        <v>0.232558139534884</v>
      </c>
      <c r="F45" s="2">
        <v>0.29690721649484503</v>
      </c>
      <c r="G45" s="2">
        <v>0.31771894093686398</v>
      </c>
      <c r="H45" s="2">
        <v>0.26046511627906999</v>
      </c>
      <c r="I45" s="2">
        <v>0.248847926267281</v>
      </c>
      <c r="J45" s="2">
        <v>0.15868263473053901</v>
      </c>
      <c r="K45" s="2">
        <v>0.15977961432506901</v>
      </c>
      <c r="L45" s="3">
        <v>0.237329434697856</v>
      </c>
      <c r="M45" s="3">
        <v>0.247187180361405</v>
      </c>
    </row>
    <row r="46" spans="1:13" x14ac:dyDescent="0.25">
      <c r="A46" s="8" t="s">
        <v>71</v>
      </c>
      <c r="B46" s="2">
        <v>0</v>
      </c>
      <c r="C46" s="2">
        <v>0</v>
      </c>
      <c r="D46" s="2">
        <v>0</v>
      </c>
      <c r="E46" s="2">
        <v>2.6162790697674399E-2</v>
      </c>
      <c r="F46" s="2">
        <v>4.12371134020619E-3</v>
      </c>
      <c r="G46" s="2">
        <v>6.1099796334012201E-3</v>
      </c>
      <c r="H46" s="2">
        <v>0</v>
      </c>
      <c r="I46" s="2">
        <v>2.3041474654377902E-3</v>
      </c>
      <c r="J46" s="2">
        <v>0</v>
      </c>
      <c r="K46" s="2">
        <v>0</v>
      </c>
      <c r="L46" s="3">
        <v>1.9493177387914201E-3</v>
      </c>
      <c r="M46" s="3">
        <v>5.1142175247187198E-3</v>
      </c>
    </row>
    <row r="47" spans="1:13" x14ac:dyDescent="0.25">
      <c r="A47" s="8" t="s">
        <v>72</v>
      </c>
      <c r="B47" s="2">
        <v>0</v>
      </c>
      <c r="C47" s="2">
        <v>0</v>
      </c>
      <c r="D47" s="2">
        <v>0.73076923076923095</v>
      </c>
      <c r="E47" s="2">
        <v>0.74127906976744196</v>
      </c>
      <c r="F47" s="2">
        <v>0.69896907216494797</v>
      </c>
      <c r="G47" s="2">
        <v>0.67617107942973498</v>
      </c>
      <c r="H47" s="2">
        <v>0.73953488372093001</v>
      </c>
      <c r="I47" s="2">
        <v>0.74884792626728103</v>
      </c>
      <c r="J47" s="2">
        <v>0.83532934131736503</v>
      </c>
      <c r="K47" s="2">
        <v>0.83746556473829203</v>
      </c>
      <c r="L47" s="3">
        <v>0.75925925925925897</v>
      </c>
      <c r="M47" s="3">
        <v>0.74667575860893298</v>
      </c>
    </row>
    <row r="48" spans="1:13" x14ac:dyDescent="0.25">
      <c r="A48" s="8" t="s">
        <v>73</v>
      </c>
      <c r="B48" s="2">
        <v>0</v>
      </c>
      <c r="C48" s="2">
        <v>0</v>
      </c>
      <c r="D48" s="2">
        <v>0</v>
      </c>
      <c r="E48" s="2">
        <v>0</v>
      </c>
      <c r="F48" s="2">
        <v>0</v>
      </c>
      <c r="G48" s="2">
        <v>0</v>
      </c>
      <c r="H48" s="2">
        <v>0</v>
      </c>
      <c r="I48" s="2">
        <v>0</v>
      </c>
      <c r="J48" s="2">
        <v>5.9880239520958096E-3</v>
      </c>
      <c r="K48" s="2">
        <v>2.7548209366391198E-3</v>
      </c>
      <c r="L48" s="3">
        <v>1.46198830409357E-3</v>
      </c>
      <c r="M48" s="3">
        <v>1.0228435049437401E-3</v>
      </c>
    </row>
    <row r="49" spans="1:13" x14ac:dyDescent="0.25">
      <c r="A49" s="8" t="s">
        <v>74</v>
      </c>
      <c r="B49" s="2">
        <v>0</v>
      </c>
      <c r="C49" s="2">
        <v>0</v>
      </c>
      <c r="D49" s="2">
        <v>0</v>
      </c>
      <c r="E49" s="2">
        <v>0</v>
      </c>
      <c r="F49" s="2">
        <v>1</v>
      </c>
      <c r="G49" s="2">
        <v>0.5</v>
      </c>
      <c r="H49" s="2">
        <v>0.16666666666666699</v>
      </c>
      <c r="I49" s="2">
        <v>0.875</v>
      </c>
      <c r="J49" s="2">
        <v>0.4</v>
      </c>
      <c r="K49" s="2">
        <v>0.33333333333333298</v>
      </c>
      <c r="L49" s="3">
        <v>0.46875</v>
      </c>
      <c r="M49" s="3">
        <v>0.52631578947368396</v>
      </c>
    </row>
    <row r="50" spans="1:13" x14ac:dyDescent="0.25">
      <c r="A50" s="8" t="s">
        <v>75</v>
      </c>
      <c r="B50" s="2">
        <v>0</v>
      </c>
      <c r="C50" s="2">
        <v>0</v>
      </c>
      <c r="D50" s="2">
        <v>0</v>
      </c>
      <c r="E50" s="2">
        <v>0</v>
      </c>
      <c r="F50" s="2">
        <v>0</v>
      </c>
      <c r="G50" s="2">
        <v>0</v>
      </c>
      <c r="H50" s="2">
        <v>0</v>
      </c>
      <c r="I50" s="2">
        <v>0</v>
      </c>
      <c r="J50" s="2">
        <v>0</v>
      </c>
      <c r="K50" s="2">
        <v>0</v>
      </c>
      <c r="L50" s="3">
        <v>0</v>
      </c>
      <c r="M50" s="3">
        <v>0</v>
      </c>
    </row>
    <row r="51" spans="1:13" x14ac:dyDescent="0.25">
      <c r="A51" s="8" t="s">
        <v>76</v>
      </c>
      <c r="B51" s="2">
        <v>0</v>
      </c>
      <c r="C51" s="2">
        <v>0</v>
      </c>
      <c r="D51" s="2">
        <v>0</v>
      </c>
      <c r="E51" s="2">
        <v>1</v>
      </c>
      <c r="F51" s="2">
        <v>0</v>
      </c>
      <c r="G51" s="2">
        <v>0.5</v>
      </c>
      <c r="H51" s="2">
        <v>0.83333333333333304</v>
      </c>
      <c r="I51" s="2">
        <v>0.125</v>
      </c>
      <c r="J51" s="2">
        <v>0.6</v>
      </c>
      <c r="K51" s="2">
        <v>0.66666666666666696</v>
      </c>
      <c r="L51" s="3">
        <v>0.53125</v>
      </c>
      <c r="M51" s="3">
        <v>0.47368421052631599</v>
      </c>
    </row>
    <row r="52" spans="1:13" x14ac:dyDescent="0.25">
      <c r="A52" s="8" t="s">
        <v>77</v>
      </c>
      <c r="B52" s="2">
        <v>0</v>
      </c>
      <c r="C52" s="2">
        <v>0</v>
      </c>
      <c r="D52" s="2">
        <v>0</v>
      </c>
      <c r="E52" s="2">
        <v>0</v>
      </c>
      <c r="F52" s="2">
        <v>0</v>
      </c>
      <c r="G52" s="2">
        <v>0</v>
      </c>
      <c r="H52" s="2">
        <v>0</v>
      </c>
      <c r="I52" s="2">
        <v>0</v>
      </c>
      <c r="J52" s="2">
        <v>0</v>
      </c>
      <c r="K52" s="2">
        <v>0</v>
      </c>
      <c r="L52" s="3">
        <v>0</v>
      </c>
      <c r="M52" s="3">
        <v>0</v>
      </c>
    </row>
    <row r="53" spans="1:13" x14ac:dyDescent="0.25">
      <c r="A53" s="8" t="s">
        <v>78</v>
      </c>
      <c r="B53" s="2">
        <v>0</v>
      </c>
      <c r="C53" s="2">
        <v>0</v>
      </c>
      <c r="D53" s="2">
        <v>1</v>
      </c>
      <c r="E53" s="2">
        <v>1</v>
      </c>
      <c r="F53" s="2">
        <v>0.230769230769231</v>
      </c>
      <c r="G53" s="2">
        <v>0.52380952380952395</v>
      </c>
      <c r="H53" s="2">
        <v>0.33333333333333298</v>
      </c>
      <c r="I53" s="2">
        <v>0.213114754098361</v>
      </c>
      <c r="J53" s="2">
        <v>0.18421052631578899</v>
      </c>
      <c r="K53" s="2">
        <v>0.27083333333333298</v>
      </c>
      <c r="L53" s="3">
        <v>0.27179487179487199</v>
      </c>
      <c r="M53" s="3">
        <v>0.279620853080569</v>
      </c>
    </row>
    <row r="54" spans="1:13" x14ac:dyDescent="0.25">
      <c r="A54" s="8" t="s">
        <v>79</v>
      </c>
      <c r="B54" s="2">
        <v>0</v>
      </c>
      <c r="C54" s="2">
        <v>0</v>
      </c>
      <c r="D54" s="2">
        <v>0</v>
      </c>
      <c r="E54" s="2">
        <v>0</v>
      </c>
      <c r="F54" s="2">
        <v>0</v>
      </c>
      <c r="G54" s="2">
        <v>0</v>
      </c>
      <c r="H54" s="2">
        <v>0</v>
      </c>
      <c r="I54" s="2">
        <v>0</v>
      </c>
      <c r="J54" s="2">
        <v>0</v>
      </c>
      <c r="K54" s="2">
        <v>0</v>
      </c>
      <c r="L54" s="3">
        <v>0</v>
      </c>
      <c r="M54" s="3">
        <v>0</v>
      </c>
    </row>
    <row r="55" spans="1:13" x14ac:dyDescent="0.25">
      <c r="A55" s="8" t="s">
        <v>80</v>
      </c>
      <c r="B55" s="2">
        <v>0</v>
      </c>
      <c r="C55" s="2">
        <v>0</v>
      </c>
      <c r="D55" s="2">
        <v>0</v>
      </c>
      <c r="E55" s="2">
        <v>0</v>
      </c>
      <c r="F55" s="2">
        <v>0.76923076923076905</v>
      </c>
      <c r="G55" s="2">
        <v>0.476190476190476</v>
      </c>
      <c r="H55" s="2">
        <v>0.66666666666666696</v>
      </c>
      <c r="I55" s="2">
        <v>0.786885245901639</v>
      </c>
      <c r="J55" s="2">
        <v>0.81578947368421095</v>
      </c>
      <c r="K55" s="2">
        <v>0.72916666666666696</v>
      </c>
      <c r="L55" s="3">
        <v>0.72820512820512795</v>
      </c>
      <c r="M55" s="3">
        <v>0.72037914691943095</v>
      </c>
    </row>
    <row r="56" spans="1:13" x14ac:dyDescent="0.25">
      <c r="A56" s="8" t="s">
        <v>81</v>
      </c>
      <c r="B56" s="2">
        <v>0</v>
      </c>
      <c r="C56" s="2">
        <v>0</v>
      </c>
      <c r="D56" s="2">
        <v>0</v>
      </c>
      <c r="E56" s="2">
        <v>0</v>
      </c>
      <c r="F56" s="2">
        <v>0</v>
      </c>
      <c r="G56" s="2">
        <v>0</v>
      </c>
      <c r="H56" s="2">
        <v>0</v>
      </c>
      <c r="I56" s="2">
        <v>0</v>
      </c>
      <c r="J56" s="2">
        <v>0</v>
      </c>
      <c r="K56" s="2">
        <v>0</v>
      </c>
      <c r="L56" s="3">
        <v>0</v>
      </c>
      <c r="M56" s="3">
        <v>0</v>
      </c>
    </row>
    <row r="57" spans="1:13" x14ac:dyDescent="0.25">
      <c r="A57" s="8" t="s">
        <v>82</v>
      </c>
      <c r="B57" s="2">
        <v>0</v>
      </c>
      <c r="C57" s="2">
        <v>0</v>
      </c>
      <c r="D57" s="2">
        <v>0</v>
      </c>
      <c r="E57" s="2">
        <v>0.22222222222222199</v>
      </c>
      <c r="F57" s="2">
        <v>0.233333333333333</v>
      </c>
      <c r="G57" s="2">
        <v>0.32500000000000001</v>
      </c>
      <c r="H57" s="2">
        <v>0.38709677419354799</v>
      </c>
      <c r="I57" s="2">
        <v>0.17647058823529399</v>
      </c>
      <c r="J57" s="2">
        <v>0.28947368421052599</v>
      </c>
      <c r="K57" s="2">
        <v>0.3</v>
      </c>
      <c r="L57" s="3">
        <v>0.29447852760736198</v>
      </c>
      <c r="M57" s="3">
        <v>0.27314814814814797</v>
      </c>
    </row>
    <row r="58" spans="1:13" x14ac:dyDescent="0.25">
      <c r="A58" s="8" t="s">
        <v>83</v>
      </c>
      <c r="B58" s="2">
        <v>0</v>
      </c>
      <c r="C58" s="2">
        <v>0</v>
      </c>
      <c r="D58" s="2">
        <v>0</v>
      </c>
      <c r="E58" s="2">
        <v>0</v>
      </c>
      <c r="F58" s="2">
        <v>0</v>
      </c>
      <c r="G58" s="2">
        <v>0</v>
      </c>
      <c r="H58" s="2">
        <v>0</v>
      </c>
      <c r="I58" s="2">
        <v>0</v>
      </c>
      <c r="J58" s="2">
        <v>0</v>
      </c>
      <c r="K58" s="2">
        <v>0</v>
      </c>
      <c r="L58" s="3">
        <v>0</v>
      </c>
      <c r="M58" s="3">
        <v>0</v>
      </c>
    </row>
    <row r="59" spans="1:13" x14ac:dyDescent="0.25">
      <c r="A59" s="8" t="s">
        <v>84</v>
      </c>
      <c r="B59" s="2">
        <v>0</v>
      </c>
      <c r="C59" s="2">
        <v>0</v>
      </c>
      <c r="D59" s="2">
        <v>1</v>
      </c>
      <c r="E59" s="2">
        <v>0.77777777777777801</v>
      </c>
      <c r="F59" s="2">
        <v>0.76666666666666705</v>
      </c>
      <c r="G59" s="2">
        <v>0.67500000000000004</v>
      </c>
      <c r="H59" s="2">
        <v>0.61290322580645196</v>
      </c>
      <c r="I59" s="2">
        <v>0.82352941176470595</v>
      </c>
      <c r="J59" s="2">
        <v>0.71052631578947401</v>
      </c>
      <c r="K59" s="2">
        <v>0.55000000000000004</v>
      </c>
      <c r="L59" s="3">
        <v>0.68711656441717806</v>
      </c>
      <c r="M59" s="3">
        <v>0.71296296296296302</v>
      </c>
    </row>
    <row r="60" spans="1:13" x14ac:dyDescent="0.25">
      <c r="A60" s="8" t="s">
        <v>85</v>
      </c>
      <c r="B60" s="2">
        <v>0</v>
      </c>
      <c r="C60" s="2">
        <v>0</v>
      </c>
      <c r="D60" s="2">
        <v>0</v>
      </c>
      <c r="E60" s="2">
        <v>0</v>
      </c>
      <c r="F60" s="2">
        <v>0</v>
      </c>
      <c r="G60" s="2">
        <v>0</v>
      </c>
      <c r="H60" s="2">
        <v>0</v>
      </c>
      <c r="I60" s="2">
        <v>0</v>
      </c>
      <c r="J60" s="2">
        <v>0</v>
      </c>
      <c r="K60" s="2">
        <v>0.15</v>
      </c>
      <c r="L60" s="3">
        <v>1.84049079754601E-2</v>
      </c>
      <c r="M60" s="3">
        <v>1.38888888888889E-2</v>
      </c>
    </row>
    <row r="61" spans="1:13" x14ac:dyDescent="0.25">
      <c r="A61" s="8" t="s">
        <v>86</v>
      </c>
      <c r="B61" s="2">
        <v>0</v>
      </c>
      <c r="C61" s="2">
        <v>0</v>
      </c>
      <c r="D61" s="2">
        <v>0</v>
      </c>
      <c r="E61" s="2">
        <v>0.5</v>
      </c>
      <c r="F61" s="2">
        <v>0.66666666666666696</v>
      </c>
      <c r="G61" s="2">
        <v>0</v>
      </c>
      <c r="H61" s="2">
        <v>0.5</v>
      </c>
      <c r="I61" s="2">
        <v>1</v>
      </c>
      <c r="J61" s="2">
        <v>0.5</v>
      </c>
      <c r="K61" s="2">
        <v>0</v>
      </c>
      <c r="L61" s="3">
        <v>0.375</v>
      </c>
      <c r="M61" s="3">
        <v>0.46153846153846201</v>
      </c>
    </row>
    <row r="62" spans="1:13" x14ac:dyDescent="0.25">
      <c r="A62" s="8" t="s">
        <v>87</v>
      </c>
      <c r="B62" s="2">
        <v>0</v>
      </c>
      <c r="C62" s="2">
        <v>0</v>
      </c>
      <c r="D62" s="2">
        <v>0</v>
      </c>
      <c r="E62" s="2">
        <v>0</v>
      </c>
      <c r="F62" s="2">
        <v>0</v>
      </c>
      <c r="G62" s="2">
        <v>0</v>
      </c>
      <c r="H62" s="2">
        <v>0</v>
      </c>
      <c r="I62" s="2">
        <v>0</v>
      </c>
      <c r="J62" s="2">
        <v>0</v>
      </c>
      <c r="K62" s="2">
        <v>0</v>
      </c>
      <c r="L62" s="3">
        <v>0</v>
      </c>
      <c r="M62" s="3">
        <v>0</v>
      </c>
    </row>
    <row r="63" spans="1:13" x14ac:dyDescent="0.25">
      <c r="A63" s="8" t="s">
        <v>88</v>
      </c>
      <c r="B63" s="2">
        <v>0</v>
      </c>
      <c r="C63" s="2">
        <v>0</v>
      </c>
      <c r="D63" s="2">
        <v>0</v>
      </c>
      <c r="E63" s="2">
        <v>0.5</v>
      </c>
      <c r="F63" s="2">
        <v>0.33333333333333298</v>
      </c>
      <c r="G63" s="2">
        <v>0</v>
      </c>
      <c r="H63" s="2">
        <v>0.5</v>
      </c>
      <c r="I63" s="2">
        <v>0</v>
      </c>
      <c r="J63" s="2">
        <v>0.5</v>
      </c>
      <c r="K63" s="2">
        <v>1</v>
      </c>
      <c r="L63" s="3">
        <v>0.625</v>
      </c>
      <c r="M63" s="3">
        <v>0.53846153846153799</v>
      </c>
    </row>
    <row r="64" spans="1:13" x14ac:dyDescent="0.25">
      <c r="A64" s="8" t="s">
        <v>89</v>
      </c>
      <c r="B64" s="2">
        <v>0</v>
      </c>
      <c r="C64" s="2">
        <v>0</v>
      </c>
      <c r="D64" s="2">
        <v>0</v>
      </c>
      <c r="E64" s="2">
        <v>0</v>
      </c>
      <c r="F64" s="2">
        <v>0</v>
      </c>
      <c r="G64" s="2">
        <v>0</v>
      </c>
      <c r="H64" s="2">
        <v>0</v>
      </c>
      <c r="I64" s="2">
        <v>0</v>
      </c>
      <c r="J64" s="2">
        <v>0</v>
      </c>
      <c r="K64" s="2">
        <v>0</v>
      </c>
      <c r="L64" s="3">
        <v>0</v>
      </c>
      <c r="M64" s="3">
        <v>0</v>
      </c>
    </row>
    <row r="65" spans="1:13" x14ac:dyDescent="0.25">
      <c r="A65" s="8" t="s">
        <v>90</v>
      </c>
      <c r="B65" s="2">
        <v>0</v>
      </c>
      <c r="C65" s="2">
        <v>0</v>
      </c>
      <c r="D65" s="2">
        <v>0</v>
      </c>
      <c r="E65" s="2">
        <v>0</v>
      </c>
      <c r="F65" s="2">
        <v>0</v>
      </c>
      <c r="G65" s="2">
        <v>0.28571428571428598</v>
      </c>
      <c r="H65" s="2">
        <v>0.15</v>
      </c>
      <c r="I65" s="2">
        <v>0.125</v>
      </c>
      <c r="J65" s="2">
        <v>0</v>
      </c>
      <c r="K65" s="2">
        <v>1</v>
      </c>
      <c r="L65" s="3">
        <v>0.194444444444444</v>
      </c>
      <c r="M65" s="3">
        <v>0.18918918918918901</v>
      </c>
    </row>
    <row r="66" spans="1:13" x14ac:dyDescent="0.25">
      <c r="A66" s="8" t="s">
        <v>91</v>
      </c>
      <c r="B66" s="2">
        <v>0</v>
      </c>
      <c r="C66" s="2">
        <v>0</v>
      </c>
      <c r="D66" s="2">
        <v>0</v>
      </c>
      <c r="E66" s="2">
        <v>0</v>
      </c>
      <c r="F66" s="2">
        <v>0</v>
      </c>
      <c r="G66" s="2">
        <v>0</v>
      </c>
      <c r="H66" s="2">
        <v>0</v>
      </c>
      <c r="I66" s="2">
        <v>0</v>
      </c>
      <c r="J66" s="2">
        <v>0</v>
      </c>
      <c r="K66" s="2">
        <v>0</v>
      </c>
      <c r="L66" s="3">
        <v>0</v>
      </c>
      <c r="M66" s="3">
        <v>0</v>
      </c>
    </row>
    <row r="67" spans="1:13" x14ac:dyDescent="0.25">
      <c r="A67" s="8" t="s">
        <v>92</v>
      </c>
      <c r="B67" s="2">
        <v>0</v>
      </c>
      <c r="C67" s="2">
        <v>0</v>
      </c>
      <c r="D67" s="2">
        <v>0</v>
      </c>
      <c r="E67" s="2">
        <v>0</v>
      </c>
      <c r="F67" s="2">
        <v>1</v>
      </c>
      <c r="G67" s="2">
        <v>0.71428571428571397</v>
      </c>
      <c r="H67" s="2">
        <v>0.85</v>
      </c>
      <c r="I67" s="2">
        <v>0.875</v>
      </c>
      <c r="J67" s="2">
        <v>0</v>
      </c>
      <c r="K67" s="2">
        <v>0</v>
      </c>
      <c r="L67" s="3">
        <v>0.80555555555555602</v>
      </c>
      <c r="M67" s="3">
        <v>0.81081081081081097</v>
      </c>
    </row>
    <row r="68" spans="1:13" x14ac:dyDescent="0.25">
      <c r="A68" s="8" t="s">
        <v>93</v>
      </c>
      <c r="B68" s="2">
        <v>0</v>
      </c>
      <c r="C68" s="2">
        <v>0</v>
      </c>
      <c r="D68" s="2">
        <v>0</v>
      </c>
      <c r="E68" s="2">
        <v>0</v>
      </c>
      <c r="F68" s="2">
        <v>0</v>
      </c>
      <c r="G68" s="2">
        <v>0</v>
      </c>
      <c r="H68" s="2">
        <v>0</v>
      </c>
      <c r="I68" s="2">
        <v>0</v>
      </c>
      <c r="J68" s="2">
        <v>0</v>
      </c>
      <c r="K68" s="2">
        <v>0</v>
      </c>
      <c r="L68" s="3">
        <v>0</v>
      </c>
      <c r="M68" s="3">
        <v>0</v>
      </c>
    </row>
    <row r="69" spans="1:13" x14ac:dyDescent="0.25">
      <c r="A69" s="8" t="s">
        <v>94</v>
      </c>
      <c r="B69" s="2">
        <v>0</v>
      </c>
      <c r="C69" s="2">
        <v>0</v>
      </c>
      <c r="D69" s="2">
        <v>1</v>
      </c>
      <c r="E69" s="2">
        <v>0.25</v>
      </c>
      <c r="F69" s="2">
        <v>0.16666666666666699</v>
      </c>
      <c r="G69" s="2">
        <v>0.25</v>
      </c>
      <c r="H69" s="2">
        <v>0.33333333333333298</v>
      </c>
      <c r="I69" s="2">
        <v>0.16666666666666699</v>
      </c>
      <c r="J69" s="2">
        <v>0.2</v>
      </c>
      <c r="K69" s="2">
        <v>0.16666666666666699</v>
      </c>
      <c r="L69" s="3">
        <v>0.23684210526315799</v>
      </c>
      <c r="M69" s="3">
        <v>0.245283018867925</v>
      </c>
    </row>
    <row r="70" spans="1:13" x14ac:dyDescent="0.25">
      <c r="A70" s="8" t="s">
        <v>95</v>
      </c>
      <c r="B70" s="2">
        <v>0</v>
      </c>
      <c r="C70" s="2">
        <v>0</v>
      </c>
      <c r="D70" s="2">
        <v>0</v>
      </c>
      <c r="E70" s="2">
        <v>0</v>
      </c>
      <c r="F70" s="2">
        <v>0</v>
      </c>
      <c r="G70" s="2">
        <v>0</v>
      </c>
      <c r="H70" s="2">
        <v>0</v>
      </c>
      <c r="I70" s="2">
        <v>0</v>
      </c>
      <c r="J70" s="2">
        <v>0</v>
      </c>
      <c r="K70" s="2">
        <v>0</v>
      </c>
      <c r="L70" s="3">
        <v>0</v>
      </c>
      <c r="M70" s="3">
        <v>0</v>
      </c>
    </row>
    <row r="71" spans="1:13" x14ac:dyDescent="0.25">
      <c r="A71" s="8" t="s">
        <v>96</v>
      </c>
      <c r="B71" s="2">
        <v>0</v>
      </c>
      <c r="C71" s="2">
        <v>0</v>
      </c>
      <c r="D71" s="2">
        <v>0</v>
      </c>
      <c r="E71" s="2">
        <v>0.75</v>
      </c>
      <c r="F71" s="2">
        <v>0.83333333333333304</v>
      </c>
      <c r="G71" s="2">
        <v>0.75</v>
      </c>
      <c r="H71" s="2">
        <v>0.66666666666666696</v>
      </c>
      <c r="I71" s="2">
        <v>0.83333333333333304</v>
      </c>
      <c r="J71" s="2">
        <v>0.8</v>
      </c>
      <c r="K71" s="2">
        <v>0.83333333333333304</v>
      </c>
      <c r="L71" s="3">
        <v>0.76315789473684204</v>
      </c>
      <c r="M71" s="3">
        <v>0.75471698113207597</v>
      </c>
    </row>
    <row r="72" spans="1:13" x14ac:dyDescent="0.25">
      <c r="A72" s="8" t="s">
        <v>97</v>
      </c>
      <c r="B72" s="2">
        <v>0</v>
      </c>
      <c r="C72" s="2">
        <v>0</v>
      </c>
      <c r="D72" s="2">
        <v>0</v>
      </c>
      <c r="E72" s="2">
        <v>0</v>
      </c>
      <c r="F72" s="2">
        <v>0</v>
      </c>
      <c r="G72" s="2">
        <v>0</v>
      </c>
      <c r="H72" s="2">
        <v>0</v>
      </c>
      <c r="I72" s="2">
        <v>0</v>
      </c>
      <c r="J72" s="2">
        <v>0</v>
      </c>
      <c r="K72" s="2">
        <v>0</v>
      </c>
      <c r="L72" s="3">
        <v>0</v>
      </c>
      <c r="M72" s="3">
        <v>0</v>
      </c>
    </row>
    <row r="73" spans="1:13" x14ac:dyDescent="0.25">
      <c r="A73" s="8" t="s">
        <v>98</v>
      </c>
      <c r="B73" s="2">
        <v>0</v>
      </c>
      <c r="C73" s="2">
        <v>0</v>
      </c>
      <c r="D73" s="2">
        <v>0</v>
      </c>
      <c r="E73" s="2">
        <v>0.11111111111111099</v>
      </c>
      <c r="F73" s="2">
        <v>0.46666666666666701</v>
      </c>
      <c r="G73" s="2">
        <v>0.48</v>
      </c>
      <c r="H73" s="2">
        <v>0.31578947368421101</v>
      </c>
      <c r="I73" s="2">
        <v>0.52941176470588203</v>
      </c>
      <c r="J73" s="2">
        <v>0.375</v>
      </c>
      <c r="K73" s="2">
        <v>0.16666666666666699</v>
      </c>
      <c r="L73" s="3">
        <v>0.37931034482758602</v>
      </c>
      <c r="M73" s="3">
        <v>0.375</v>
      </c>
    </row>
    <row r="74" spans="1:13" x14ac:dyDescent="0.25">
      <c r="A74" s="8" t="s">
        <v>99</v>
      </c>
      <c r="B74" s="2">
        <v>0</v>
      </c>
      <c r="C74" s="2">
        <v>0</v>
      </c>
      <c r="D74" s="2">
        <v>0</v>
      </c>
      <c r="E74" s="2">
        <v>0</v>
      </c>
      <c r="F74" s="2">
        <v>0</v>
      </c>
      <c r="G74" s="2">
        <v>0</v>
      </c>
      <c r="H74" s="2">
        <v>0</v>
      </c>
      <c r="I74" s="2">
        <v>0</v>
      </c>
      <c r="J74" s="2">
        <v>0</v>
      </c>
      <c r="K74" s="2">
        <v>0</v>
      </c>
      <c r="L74" s="3">
        <v>0</v>
      </c>
      <c r="M74" s="3">
        <v>0</v>
      </c>
    </row>
    <row r="75" spans="1:13" x14ac:dyDescent="0.25">
      <c r="A75" s="8" t="s">
        <v>100</v>
      </c>
      <c r="B75" s="2">
        <v>0</v>
      </c>
      <c r="C75" s="2">
        <v>0</v>
      </c>
      <c r="D75" s="2">
        <v>1</v>
      </c>
      <c r="E75" s="2">
        <v>0.88888888888888895</v>
      </c>
      <c r="F75" s="2">
        <v>0.53333333333333299</v>
      </c>
      <c r="G75" s="2">
        <v>0.52</v>
      </c>
      <c r="H75" s="2">
        <v>0.68421052631578905</v>
      </c>
      <c r="I75" s="2">
        <v>0.47058823529411797</v>
      </c>
      <c r="J75" s="2">
        <v>0.625</v>
      </c>
      <c r="K75" s="2">
        <v>0.66666666666666696</v>
      </c>
      <c r="L75" s="3">
        <v>0.58620689655172398</v>
      </c>
      <c r="M75" s="3">
        <v>0.6015625</v>
      </c>
    </row>
    <row r="76" spans="1:13" x14ac:dyDescent="0.25">
      <c r="A76" s="8" t="s">
        <v>101</v>
      </c>
      <c r="B76" s="2">
        <v>0</v>
      </c>
      <c r="C76" s="2">
        <v>0</v>
      </c>
      <c r="D76" s="2">
        <v>0</v>
      </c>
      <c r="E76" s="2">
        <v>0</v>
      </c>
      <c r="F76" s="2">
        <v>0</v>
      </c>
      <c r="G76" s="2">
        <v>0</v>
      </c>
      <c r="H76" s="2">
        <v>0</v>
      </c>
      <c r="I76" s="2">
        <v>0</v>
      </c>
      <c r="J76" s="2">
        <v>0</v>
      </c>
      <c r="K76" s="2">
        <v>0.16666666666666699</v>
      </c>
      <c r="L76" s="3">
        <v>3.4482758620689703E-2</v>
      </c>
      <c r="M76" s="3">
        <v>2.34375E-2</v>
      </c>
    </row>
    <row r="77" spans="1:13" x14ac:dyDescent="0.25">
      <c r="A77" s="15"/>
    </row>
    <row r="78" spans="1:13" x14ac:dyDescent="0.25">
      <c r="A78" s="15"/>
    </row>
    <row r="79" spans="1:13" x14ac:dyDescent="0.25">
      <c r="A79" s="15"/>
      <c r="B79" s="23" t="s">
        <v>31</v>
      </c>
      <c r="C79" s="23"/>
      <c r="D79" s="23"/>
      <c r="E79" s="23"/>
      <c r="F79" s="23"/>
      <c r="G79" s="23"/>
      <c r="H79" s="23"/>
      <c r="I79" s="23"/>
      <c r="J79" s="23"/>
      <c r="K79" s="6" t="s">
        <v>58</v>
      </c>
      <c r="L79" s="6" t="s">
        <v>11</v>
      </c>
    </row>
    <row r="80" spans="1:13" x14ac:dyDescent="0.25">
      <c r="A80" s="9" t="s">
        <v>34</v>
      </c>
      <c r="B80" s="5" t="s">
        <v>15</v>
      </c>
      <c r="C80" s="5" t="s">
        <v>16</v>
      </c>
      <c r="D80" s="5" t="s">
        <v>17</v>
      </c>
      <c r="E80" s="5" t="s">
        <v>18</v>
      </c>
      <c r="F80" s="5" t="s">
        <v>19</v>
      </c>
      <c r="G80" s="5" t="s">
        <v>20</v>
      </c>
      <c r="H80" s="5" t="s">
        <v>21</v>
      </c>
      <c r="I80" s="5" t="s">
        <v>22</v>
      </c>
      <c r="J80" s="5" t="s">
        <v>23</v>
      </c>
      <c r="K80" s="5" t="s">
        <v>24</v>
      </c>
      <c r="L80" s="5" t="s">
        <v>25</v>
      </c>
    </row>
    <row r="81" spans="1:12" x14ac:dyDescent="0.25">
      <c r="A81" s="8" t="s">
        <v>70</v>
      </c>
      <c r="B81" s="2">
        <v>0</v>
      </c>
      <c r="C81" s="2">
        <v>0</v>
      </c>
      <c r="D81" s="2">
        <v>4.71428571428571</v>
      </c>
      <c r="E81" s="2">
        <v>0.8</v>
      </c>
      <c r="F81" s="2">
        <v>8.3333333333333301E-2</v>
      </c>
      <c r="G81" s="2">
        <v>-0.28205128205128199</v>
      </c>
      <c r="H81" s="2">
        <v>-3.5714285714285698E-2</v>
      </c>
      <c r="I81" s="2">
        <v>-0.50925925925925897</v>
      </c>
      <c r="J81" s="2">
        <v>9.4339622641509399E-2</v>
      </c>
      <c r="K81" s="3">
        <v>-0.62820512820512797</v>
      </c>
      <c r="L81" s="3">
        <v>0</v>
      </c>
    </row>
    <row r="82" spans="1:12" x14ac:dyDescent="0.25">
      <c r="A82" s="8" t="s">
        <v>71</v>
      </c>
      <c r="B82" s="2">
        <v>0</v>
      </c>
      <c r="C82" s="2">
        <v>0</v>
      </c>
      <c r="D82" s="2">
        <v>0</v>
      </c>
      <c r="E82" s="2">
        <v>-0.77777777777777801</v>
      </c>
      <c r="F82" s="2">
        <v>0.5</v>
      </c>
      <c r="G82" s="2">
        <v>-1</v>
      </c>
      <c r="H82" s="2">
        <v>0</v>
      </c>
      <c r="I82" s="2">
        <v>-1</v>
      </c>
      <c r="J82" s="2">
        <v>0</v>
      </c>
      <c r="K82" s="3">
        <v>-1</v>
      </c>
      <c r="L82" s="3">
        <v>0</v>
      </c>
    </row>
    <row r="83" spans="1:12" x14ac:dyDescent="0.25">
      <c r="A83" s="8" t="s">
        <v>72</v>
      </c>
      <c r="B83" s="2">
        <v>0</v>
      </c>
      <c r="C83" s="2">
        <v>0</v>
      </c>
      <c r="D83" s="2">
        <v>5.7105263157894699</v>
      </c>
      <c r="E83" s="2">
        <v>0.32941176470588202</v>
      </c>
      <c r="F83" s="2">
        <v>-2.0648967551622401E-2</v>
      </c>
      <c r="G83" s="2">
        <v>-4.2168674698795199E-2</v>
      </c>
      <c r="H83" s="2">
        <v>2.20125786163522E-2</v>
      </c>
      <c r="I83" s="2">
        <v>-0.141538461538462</v>
      </c>
      <c r="J83" s="2">
        <v>8.9605734767025103E-2</v>
      </c>
      <c r="K83" s="3">
        <v>-8.4337349397590397E-2</v>
      </c>
      <c r="L83" s="3">
        <v>0</v>
      </c>
    </row>
    <row r="84" spans="1:12" x14ac:dyDescent="0.25">
      <c r="A84" s="8" t="s">
        <v>73</v>
      </c>
      <c r="B84" s="2">
        <v>0</v>
      </c>
      <c r="C84" s="2">
        <v>0</v>
      </c>
      <c r="D84" s="2">
        <v>0</v>
      </c>
      <c r="E84" s="2">
        <v>0</v>
      </c>
      <c r="F84" s="2">
        <v>0</v>
      </c>
      <c r="G84" s="2">
        <v>0</v>
      </c>
      <c r="H84" s="2">
        <v>0</v>
      </c>
      <c r="I84" s="2">
        <v>0</v>
      </c>
      <c r="J84" s="2">
        <v>-0.5</v>
      </c>
      <c r="K84" s="3">
        <v>0</v>
      </c>
      <c r="L84" s="3">
        <v>0</v>
      </c>
    </row>
    <row r="85" spans="1:12" x14ac:dyDescent="0.25">
      <c r="A85" s="8" t="s">
        <v>74</v>
      </c>
      <c r="B85" s="2">
        <v>0</v>
      </c>
      <c r="C85" s="2">
        <v>0</v>
      </c>
      <c r="D85" s="2">
        <v>0</v>
      </c>
      <c r="E85" s="2">
        <v>0</v>
      </c>
      <c r="F85" s="2">
        <v>-0.8</v>
      </c>
      <c r="G85" s="2">
        <v>0</v>
      </c>
      <c r="H85" s="2">
        <v>6</v>
      </c>
      <c r="I85" s="2">
        <v>-0.42857142857142899</v>
      </c>
      <c r="J85" s="2">
        <v>-0.5</v>
      </c>
      <c r="K85" s="3">
        <v>1</v>
      </c>
      <c r="L85" s="3">
        <v>0</v>
      </c>
    </row>
    <row r="86" spans="1:12" x14ac:dyDescent="0.25">
      <c r="A86" s="8" t="s">
        <v>75</v>
      </c>
      <c r="B86" s="2">
        <v>0</v>
      </c>
      <c r="C86" s="2">
        <v>0</v>
      </c>
      <c r="D86" s="2">
        <v>0</v>
      </c>
      <c r="E86" s="2">
        <v>0</v>
      </c>
      <c r="F86" s="2">
        <v>0</v>
      </c>
      <c r="G86" s="2">
        <v>0</v>
      </c>
      <c r="H86" s="2">
        <v>0</v>
      </c>
      <c r="I86" s="2">
        <v>0</v>
      </c>
      <c r="J86" s="2">
        <v>0</v>
      </c>
      <c r="K86" s="3">
        <v>0</v>
      </c>
      <c r="L86" s="3">
        <v>0</v>
      </c>
    </row>
    <row r="87" spans="1:12" x14ac:dyDescent="0.25">
      <c r="A87" s="8" t="s">
        <v>76</v>
      </c>
      <c r="B87" s="2">
        <v>0</v>
      </c>
      <c r="C87" s="2">
        <v>0</v>
      </c>
      <c r="D87" s="2">
        <v>0</v>
      </c>
      <c r="E87" s="2">
        <v>-1</v>
      </c>
      <c r="F87" s="2">
        <v>0</v>
      </c>
      <c r="G87" s="2">
        <v>4</v>
      </c>
      <c r="H87" s="2">
        <v>-0.8</v>
      </c>
      <c r="I87" s="2">
        <v>5</v>
      </c>
      <c r="J87" s="2">
        <v>-0.33333333333333298</v>
      </c>
      <c r="K87" s="3">
        <v>3</v>
      </c>
      <c r="L87" s="3">
        <v>0</v>
      </c>
    </row>
    <row r="88" spans="1:12" x14ac:dyDescent="0.25">
      <c r="A88" s="8" t="s">
        <v>77</v>
      </c>
      <c r="B88" s="2">
        <v>0</v>
      </c>
      <c r="C88" s="2">
        <v>0</v>
      </c>
      <c r="D88" s="2">
        <v>0</v>
      </c>
      <c r="E88" s="2">
        <v>0</v>
      </c>
      <c r="F88" s="2">
        <v>0</v>
      </c>
      <c r="G88" s="2">
        <v>0</v>
      </c>
      <c r="H88" s="2">
        <v>0</v>
      </c>
      <c r="I88" s="2">
        <v>0</v>
      </c>
      <c r="J88" s="2">
        <v>0</v>
      </c>
      <c r="K88" s="3">
        <v>0</v>
      </c>
      <c r="L88" s="3">
        <v>0</v>
      </c>
    </row>
    <row r="89" spans="1:12" x14ac:dyDescent="0.25">
      <c r="A89" s="8" t="s">
        <v>78</v>
      </c>
      <c r="B89" s="2">
        <v>0</v>
      </c>
      <c r="C89" s="2">
        <v>0</v>
      </c>
      <c r="D89" s="2">
        <v>1</v>
      </c>
      <c r="E89" s="2">
        <v>0.5</v>
      </c>
      <c r="F89" s="2">
        <v>2.6666666666666701</v>
      </c>
      <c r="G89" s="2">
        <v>-0.18181818181818199</v>
      </c>
      <c r="H89" s="2">
        <v>0.44444444444444398</v>
      </c>
      <c r="I89" s="2">
        <v>-0.46153846153846201</v>
      </c>
      <c r="J89" s="2">
        <v>0.85714285714285698</v>
      </c>
      <c r="K89" s="3">
        <v>0.18181818181818199</v>
      </c>
      <c r="L89" s="3">
        <v>0</v>
      </c>
    </row>
    <row r="90" spans="1:12" x14ac:dyDescent="0.25">
      <c r="A90" s="8" t="s">
        <v>79</v>
      </c>
      <c r="B90" s="2">
        <v>0</v>
      </c>
      <c r="C90" s="2">
        <v>0</v>
      </c>
      <c r="D90" s="2">
        <v>0</v>
      </c>
      <c r="E90" s="2">
        <v>0</v>
      </c>
      <c r="F90" s="2">
        <v>0</v>
      </c>
      <c r="G90" s="2">
        <v>0</v>
      </c>
      <c r="H90" s="2">
        <v>0</v>
      </c>
      <c r="I90" s="2">
        <v>0</v>
      </c>
      <c r="J90" s="2">
        <v>0</v>
      </c>
      <c r="K90" s="3">
        <v>0</v>
      </c>
      <c r="L90" s="3">
        <v>0</v>
      </c>
    </row>
    <row r="91" spans="1:12" x14ac:dyDescent="0.25">
      <c r="A91" s="8" t="s">
        <v>80</v>
      </c>
      <c r="B91" s="2">
        <v>0</v>
      </c>
      <c r="C91" s="2">
        <v>0</v>
      </c>
      <c r="D91" s="2">
        <v>0</v>
      </c>
      <c r="E91" s="2">
        <v>0</v>
      </c>
      <c r="F91" s="2">
        <v>0</v>
      </c>
      <c r="G91" s="2">
        <v>0.8</v>
      </c>
      <c r="H91" s="2">
        <v>1.6666666666666701</v>
      </c>
      <c r="I91" s="2">
        <v>-0.35416666666666702</v>
      </c>
      <c r="J91" s="2">
        <v>0.12903225806451599</v>
      </c>
      <c r="K91" s="3">
        <v>2.5</v>
      </c>
      <c r="L91" s="3">
        <v>0</v>
      </c>
    </row>
    <row r="92" spans="1:12" x14ac:dyDescent="0.25">
      <c r="A92" s="8" t="s">
        <v>81</v>
      </c>
      <c r="B92" s="2">
        <v>0</v>
      </c>
      <c r="C92" s="2">
        <v>0</v>
      </c>
      <c r="D92" s="2">
        <v>0</v>
      </c>
      <c r="E92" s="2">
        <v>0</v>
      </c>
      <c r="F92" s="2">
        <v>0</v>
      </c>
      <c r="G92" s="2">
        <v>0</v>
      </c>
      <c r="H92" s="2">
        <v>0</v>
      </c>
      <c r="I92" s="2">
        <v>0</v>
      </c>
      <c r="J92" s="2">
        <v>0</v>
      </c>
      <c r="K92" s="3">
        <v>0</v>
      </c>
      <c r="L92" s="3">
        <v>0</v>
      </c>
    </row>
    <row r="93" spans="1:12" x14ac:dyDescent="0.25">
      <c r="A93" s="8" t="s">
        <v>82</v>
      </c>
      <c r="B93" s="2">
        <v>0</v>
      </c>
      <c r="C93" s="2">
        <v>0</v>
      </c>
      <c r="D93" s="2">
        <v>0</v>
      </c>
      <c r="E93" s="2">
        <v>0.75</v>
      </c>
      <c r="F93" s="2">
        <v>0.85714285714285698</v>
      </c>
      <c r="G93" s="2">
        <v>-7.69230769230769E-2</v>
      </c>
      <c r="H93" s="2">
        <v>-0.5</v>
      </c>
      <c r="I93" s="2">
        <v>0.83333333333333304</v>
      </c>
      <c r="J93" s="2">
        <v>-0.45454545454545497</v>
      </c>
      <c r="K93" s="3">
        <v>-0.53846153846153799</v>
      </c>
      <c r="L93" s="3">
        <v>0</v>
      </c>
    </row>
    <row r="94" spans="1:12" x14ac:dyDescent="0.25">
      <c r="A94" s="8" t="s">
        <v>83</v>
      </c>
      <c r="B94" s="2">
        <v>0</v>
      </c>
      <c r="C94" s="2">
        <v>0</v>
      </c>
      <c r="D94" s="2">
        <v>0</v>
      </c>
      <c r="E94" s="2">
        <v>0</v>
      </c>
      <c r="F94" s="2">
        <v>0</v>
      </c>
      <c r="G94" s="2">
        <v>0</v>
      </c>
      <c r="H94" s="2">
        <v>0</v>
      </c>
      <c r="I94" s="2">
        <v>0</v>
      </c>
      <c r="J94" s="2">
        <v>0</v>
      </c>
      <c r="K94" s="3">
        <v>0</v>
      </c>
      <c r="L94" s="3">
        <v>0</v>
      </c>
    </row>
    <row r="95" spans="1:12" x14ac:dyDescent="0.25">
      <c r="A95" s="8" t="s">
        <v>84</v>
      </c>
      <c r="B95" s="2">
        <v>0</v>
      </c>
      <c r="C95" s="2">
        <v>0</v>
      </c>
      <c r="D95" s="2">
        <v>1.8</v>
      </c>
      <c r="E95" s="2">
        <v>0.64285714285714302</v>
      </c>
      <c r="F95" s="2">
        <v>0.173913043478261</v>
      </c>
      <c r="G95" s="2">
        <v>-0.296296296296296</v>
      </c>
      <c r="H95" s="2">
        <v>0.47368421052631599</v>
      </c>
      <c r="I95" s="2">
        <v>-3.5714285714285698E-2</v>
      </c>
      <c r="J95" s="2">
        <v>-0.592592592592593</v>
      </c>
      <c r="K95" s="3">
        <v>-0.592592592592593</v>
      </c>
      <c r="L95" s="3">
        <v>0</v>
      </c>
    </row>
    <row r="96" spans="1:12" x14ac:dyDescent="0.25">
      <c r="A96" s="8" t="s">
        <v>85</v>
      </c>
      <c r="B96" s="2">
        <v>0</v>
      </c>
      <c r="C96" s="2">
        <v>0</v>
      </c>
      <c r="D96" s="2">
        <v>0</v>
      </c>
      <c r="E96" s="2">
        <v>0</v>
      </c>
      <c r="F96" s="2">
        <v>0</v>
      </c>
      <c r="G96" s="2">
        <v>0</v>
      </c>
      <c r="H96" s="2">
        <v>0</v>
      </c>
      <c r="I96" s="2">
        <v>0</v>
      </c>
      <c r="J96" s="2">
        <v>0</v>
      </c>
      <c r="K96" s="3">
        <v>0</v>
      </c>
      <c r="L96" s="3">
        <v>0</v>
      </c>
    </row>
    <row r="97" spans="1:12" x14ac:dyDescent="0.25">
      <c r="A97" s="8" t="s">
        <v>86</v>
      </c>
      <c r="B97" s="2">
        <v>0</v>
      </c>
      <c r="C97" s="2">
        <v>0</v>
      </c>
      <c r="D97" s="2">
        <v>0</v>
      </c>
      <c r="E97" s="2">
        <v>1</v>
      </c>
      <c r="F97" s="2">
        <v>-1</v>
      </c>
      <c r="G97" s="2">
        <v>0</v>
      </c>
      <c r="H97" s="2">
        <v>0</v>
      </c>
      <c r="I97" s="2">
        <v>0</v>
      </c>
      <c r="J97" s="2">
        <v>-1</v>
      </c>
      <c r="K97" s="3">
        <v>0</v>
      </c>
      <c r="L97" s="3">
        <v>0</v>
      </c>
    </row>
    <row r="98" spans="1:12" x14ac:dyDescent="0.25">
      <c r="A98" s="8" t="s">
        <v>87</v>
      </c>
      <c r="B98" s="2">
        <v>0</v>
      </c>
      <c r="C98" s="2">
        <v>0</v>
      </c>
      <c r="D98" s="2">
        <v>0</v>
      </c>
      <c r="E98" s="2">
        <v>0</v>
      </c>
      <c r="F98" s="2">
        <v>0</v>
      </c>
      <c r="G98" s="2">
        <v>0</v>
      </c>
      <c r="H98" s="2">
        <v>0</v>
      </c>
      <c r="I98" s="2">
        <v>0</v>
      </c>
      <c r="J98" s="2">
        <v>0</v>
      </c>
      <c r="K98" s="3">
        <v>0</v>
      </c>
      <c r="L98" s="3">
        <v>0</v>
      </c>
    </row>
    <row r="99" spans="1:12" x14ac:dyDescent="0.25">
      <c r="A99" s="8" t="s">
        <v>88</v>
      </c>
      <c r="B99" s="2">
        <v>0</v>
      </c>
      <c r="C99" s="2">
        <v>0</v>
      </c>
      <c r="D99" s="2">
        <v>0</v>
      </c>
      <c r="E99" s="2">
        <v>0</v>
      </c>
      <c r="F99" s="2">
        <v>-1</v>
      </c>
      <c r="G99" s="2">
        <v>0</v>
      </c>
      <c r="H99" s="2">
        <v>-1</v>
      </c>
      <c r="I99" s="2">
        <v>0</v>
      </c>
      <c r="J99" s="2">
        <v>2</v>
      </c>
      <c r="K99" s="3">
        <v>0</v>
      </c>
      <c r="L99" s="3">
        <v>0</v>
      </c>
    </row>
    <row r="100" spans="1:12" x14ac:dyDescent="0.25">
      <c r="A100" s="8" t="s">
        <v>89</v>
      </c>
      <c r="B100" s="2">
        <v>0</v>
      </c>
      <c r="C100" s="2">
        <v>0</v>
      </c>
      <c r="D100" s="2">
        <v>0</v>
      </c>
      <c r="E100" s="2">
        <v>0</v>
      </c>
      <c r="F100" s="2">
        <v>0</v>
      </c>
      <c r="G100" s="2">
        <v>0</v>
      </c>
      <c r="H100" s="2">
        <v>0</v>
      </c>
      <c r="I100" s="2">
        <v>0</v>
      </c>
      <c r="J100" s="2">
        <v>0</v>
      </c>
      <c r="K100" s="3">
        <v>0</v>
      </c>
      <c r="L100" s="3">
        <v>0</v>
      </c>
    </row>
    <row r="101" spans="1:12" x14ac:dyDescent="0.25">
      <c r="A101" s="8" t="s">
        <v>90</v>
      </c>
      <c r="B101" s="2">
        <v>0</v>
      </c>
      <c r="C101" s="2">
        <v>0</v>
      </c>
      <c r="D101" s="2">
        <v>0</v>
      </c>
      <c r="E101" s="2">
        <v>0</v>
      </c>
      <c r="F101" s="2">
        <v>0</v>
      </c>
      <c r="G101" s="2">
        <v>0.5</v>
      </c>
      <c r="H101" s="2">
        <v>-0.66666666666666696</v>
      </c>
      <c r="I101" s="2">
        <v>-1</v>
      </c>
      <c r="J101" s="2">
        <v>0</v>
      </c>
      <c r="K101" s="3">
        <v>-0.5</v>
      </c>
      <c r="L101" s="3">
        <v>0</v>
      </c>
    </row>
    <row r="102" spans="1:12" x14ac:dyDescent="0.25">
      <c r="A102" s="8" t="s">
        <v>91</v>
      </c>
      <c r="B102" s="2">
        <v>0</v>
      </c>
      <c r="C102" s="2">
        <v>0</v>
      </c>
      <c r="D102" s="2">
        <v>0</v>
      </c>
      <c r="E102" s="2">
        <v>0</v>
      </c>
      <c r="F102" s="2">
        <v>0</v>
      </c>
      <c r="G102" s="2">
        <v>0</v>
      </c>
      <c r="H102" s="2">
        <v>0</v>
      </c>
      <c r="I102" s="2">
        <v>0</v>
      </c>
      <c r="J102" s="2">
        <v>0</v>
      </c>
      <c r="K102" s="3">
        <v>0</v>
      </c>
      <c r="L102" s="3">
        <v>0</v>
      </c>
    </row>
    <row r="103" spans="1:12" x14ac:dyDescent="0.25">
      <c r="A103" s="8" t="s">
        <v>92</v>
      </c>
      <c r="B103" s="2">
        <v>0</v>
      </c>
      <c r="C103" s="2">
        <v>0</v>
      </c>
      <c r="D103" s="2">
        <v>0</v>
      </c>
      <c r="E103" s="2">
        <v>0</v>
      </c>
      <c r="F103" s="2">
        <v>4</v>
      </c>
      <c r="G103" s="2">
        <v>2.4</v>
      </c>
      <c r="H103" s="2">
        <v>-0.58823529411764697</v>
      </c>
      <c r="I103" s="2">
        <v>-1</v>
      </c>
      <c r="J103" s="2">
        <v>0</v>
      </c>
      <c r="K103" s="3">
        <v>-1</v>
      </c>
      <c r="L103" s="3">
        <v>0</v>
      </c>
    </row>
    <row r="104" spans="1:12" x14ac:dyDescent="0.25">
      <c r="A104" s="8" t="s">
        <v>93</v>
      </c>
      <c r="B104" s="2">
        <v>0</v>
      </c>
      <c r="C104" s="2">
        <v>0</v>
      </c>
      <c r="D104" s="2">
        <v>0</v>
      </c>
      <c r="E104" s="2">
        <v>0</v>
      </c>
      <c r="F104" s="2">
        <v>0</v>
      </c>
      <c r="G104" s="2">
        <v>0</v>
      </c>
      <c r="H104" s="2">
        <v>0</v>
      </c>
      <c r="I104" s="2">
        <v>0</v>
      </c>
      <c r="J104" s="2">
        <v>0</v>
      </c>
      <c r="K104" s="3">
        <v>0</v>
      </c>
      <c r="L104" s="3">
        <v>0</v>
      </c>
    </row>
    <row r="105" spans="1:12" x14ac:dyDescent="0.25">
      <c r="A105" s="8" t="s">
        <v>94</v>
      </c>
      <c r="B105" s="2">
        <v>0</v>
      </c>
      <c r="C105" s="2">
        <v>0</v>
      </c>
      <c r="D105" s="2">
        <v>1</v>
      </c>
      <c r="E105" s="2">
        <v>-0.5</v>
      </c>
      <c r="F105" s="2">
        <v>0</v>
      </c>
      <c r="G105" s="2">
        <v>3</v>
      </c>
      <c r="H105" s="2">
        <v>-0.75</v>
      </c>
      <c r="I105" s="2">
        <v>1</v>
      </c>
      <c r="J105" s="2">
        <v>-0.5</v>
      </c>
      <c r="K105" s="3">
        <v>0</v>
      </c>
      <c r="L105" s="3">
        <v>0</v>
      </c>
    </row>
    <row r="106" spans="1:12" x14ac:dyDescent="0.25">
      <c r="A106" s="8" t="s">
        <v>95</v>
      </c>
      <c r="B106" s="2">
        <v>0</v>
      </c>
      <c r="C106" s="2">
        <v>0</v>
      </c>
      <c r="D106" s="2">
        <v>0</v>
      </c>
      <c r="E106" s="2">
        <v>0</v>
      </c>
      <c r="F106" s="2">
        <v>0</v>
      </c>
      <c r="G106" s="2">
        <v>0</v>
      </c>
      <c r="H106" s="2">
        <v>0</v>
      </c>
      <c r="I106" s="2">
        <v>0</v>
      </c>
      <c r="J106" s="2">
        <v>0</v>
      </c>
      <c r="K106" s="3">
        <v>0</v>
      </c>
      <c r="L106" s="3">
        <v>0</v>
      </c>
    </row>
    <row r="107" spans="1:12" x14ac:dyDescent="0.25">
      <c r="A107" s="8" t="s">
        <v>96</v>
      </c>
      <c r="B107" s="2">
        <v>0</v>
      </c>
      <c r="C107" s="2">
        <v>0</v>
      </c>
      <c r="D107" s="2">
        <v>0</v>
      </c>
      <c r="E107" s="2">
        <v>-0.16666666666666699</v>
      </c>
      <c r="F107" s="2">
        <v>-0.4</v>
      </c>
      <c r="G107" s="2">
        <v>1.6666666666666701</v>
      </c>
      <c r="H107" s="2">
        <v>-0.375</v>
      </c>
      <c r="I107" s="2">
        <v>0.6</v>
      </c>
      <c r="J107" s="2">
        <v>-0.375</v>
      </c>
      <c r="K107" s="3">
        <v>0.66666666666666696</v>
      </c>
      <c r="L107" s="3">
        <v>0</v>
      </c>
    </row>
    <row r="108" spans="1:12" x14ac:dyDescent="0.25">
      <c r="A108" s="8" t="s">
        <v>97</v>
      </c>
      <c r="B108" s="2">
        <v>0</v>
      </c>
      <c r="C108" s="2">
        <v>0</v>
      </c>
      <c r="D108" s="2">
        <v>0</v>
      </c>
      <c r="E108" s="2">
        <v>0</v>
      </c>
      <c r="F108" s="2">
        <v>0</v>
      </c>
      <c r="G108" s="2">
        <v>0</v>
      </c>
      <c r="H108" s="2">
        <v>0</v>
      </c>
      <c r="I108" s="2">
        <v>0</v>
      </c>
      <c r="J108" s="2">
        <v>0</v>
      </c>
      <c r="K108" s="3">
        <v>0</v>
      </c>
      <c r="L108" s="3">
        <v>0</v>
      </c>
    </row>
    <row r="109" spans="1:12" x14ac:dyDescent="0.25">
      <c r="A109" s="8" t="s">
        <v>98</v>
      </c>
      <c r="B109" s="2">
        <v>0</v>
      </c>
      <c r="C109" s="2">
        <v>0</v>
      </c>
      <c r="D109" s="2">
        <v>0</v>
      </c>
      <c r="E109" s="2">
        <v>13</v>
      </c>
      <c r="F109" s="2">
        <v>-0.14285714285714299</v>
      </c>
      <c r="G109" s="2">
        <v>-0.5</v>
      </c>
      <c r="H109" s="2">
        <v>0.5</v>
      </c>
      <c r="I109" s="2">
        <v>-0.66666666666666696</v>
      </c>
      <c r="J109" s="2">
        <v>0</v>
      </c>
      <c r="K109" s="3">
        <v>-0.75</v>
      </c>
      <c r="L109" s="3">
        <v>0</v>
      </c>
    </row>
    <row r="110" spans="1:12" x14ac:dyDescent="0.25">
      <c r="A110" s="8" t="s">
        <v>99</v>
      </c>
      <c r="B110" s="2">
        <v>0</v>
      </c>
      <c r="C110" s="2">
        <v>0</v>
      </c>
      <c r="D110" s="2">
        <v>0</v>
      </c>
      <c r="E110" s="2">
        <v>0</v>
      </c>
      <c r="F110" s="2">
        <v>0</v>
      </c>
      <c r="G110" s="2">
        <v>0</v>
      </c>
      <c r="H110" s="2">
        <v>0</v>
      </c>
      <c r="I110" s="2">
        <v>0</v>
      </c>
      <c r="J110" s="2">
        <v>0</v>
      </c>
      <c r="K110" s="3">
        <v>0</v>
      </c>
      <c r="L110" s="3">
        <v>0</v>
      </c>
    </row>
    <row r="111" spans="1:12" x14ac:dyDescent="0.25">
      <c r="A111" s="8" t="s">
        <v>100</v>
      </c>
      <c r="B111" s="2">
        <v>0</v>
      </c>
      <c r="C111" s="2">
        <v>0</v>
      </c>
      <c r="D111" s="2">
        <v>3</v>
      </c>
      <c r="E111" s="2">
        <v>1</v>
      </c>
      <c r="F111" s="2">
        <v>-0.1875</v>
      </c>
      <c r="G111" s="2">
        <v>0</v>
      </c>
      <c r="H111" s="2">
        <v>-0.38461538461538503</v>
      </c>
      <c r="I111" s="2">
        <v>-0.375</v>
      </c>
      <c r="J111" s="2">
        <v>1.4</v>
      </c>
      <c r="K111" s="3">
        <v>-7.69230769230769E-2</v>
      </c>
      <c r="L111" s="3">
        <v>0</v>
      </c>
    </row>
    <row r="112" spans="1:12" x14ac:dyDescent="0.25">
      <c r="A112" s="8" t="s">
        <v>101</v>
      </c>
      <c r="B112" s="2">
        <v>0</v>
      </c>
      <c r="C112" s="2">
        <v>0</v>
      </c>
      <c r="D112" s="2">
        <v>0</v>
      </c>
      <c r="E112" s="2">
        <v>0</v>
      </c>
      <c r="F112" s="2">
        <v>0</v>
      </c>
      <c r="G112" s="2">
        <v>0</v>
      </c>
      <c r="H112" s="2">
        <v>0</v>
      </c>
      <c r="I112" s="2">
        <v>0</v>
      </c>
      <c r="J112" s="2">
        <v>0</v>
      </c>
      <c r="K112" s="3">
        <v>0</v>
      </c>
      <c r="L112" s="3">
        <v>0</v>
      </c>
    </row>
    <row r="113" spans="1:12" x14ac:dyDescent="0.25">
      <c r="A113" s="11" t="s">
        <v>14</v>
      </c>
      <c r="B113" s="3">
        <v>0</v>
      </c>
      <c r="C113" s="3">
        <v>0</v>
      </c>
      <c r="D113" s="3">
        <v>5.2950819672131102</v>
      </c>
      <c r="E113" s="3">
        <v>0.4921875</v>
      </c>
      <c r="F113" s="3">
        <v>2.96684118673647E-2</v>
      </c>
      <c r="G113" s="3">
        <v>-7.2881355932203407E-2</v>
      </c>
      <c r="H113" s="3">
        <v>4.0219378427787902E-2</v>
      </c>
      <c r="I113" s="3">
        <v>-0.22671353251318099</v>
      </c>
      <c r="J113" s="3">
        <v>5.6818181818181802E-2</v>
      </c>
      <c r="K113" s="3">
        <v>-0.21186440677966101</v>
      </c>
      <c r="L113" s="3">
        <v>0</v>
      </c>
    </row>
    <row r="114" spans="1:12" x14ac:dyDescent="0.25">
      <c r="A114" s="15"/>
    </row>
    <row r="115" spans="1:12" x14ac:dyDescent="0.25">
      <c r="A115" s="13" t="s">
        <v>35</v>
      </c>
    </row>
    <row r="116" spans="1:12" x14ac:dyDescent="0.25">
      <c r="A116" s="14" t="s">
        <v>36</v>
      </c>
    </row>
    <row r="117" spans="1:12" x14ac:dyDescent="0.25">
      <c r="A117" s="14" t="s">
        <v>37</v>
      </c>
    </row>
    <row r="118" spans="1:12" x14ac:dyDescent="0.25">
      <c r="A118" s="14" t="s">
        <v>508</v>
      </c>
    </row>
    <row r="119" spans="1:12" x14ac:dyDescent="0.25">
      <c r="A119" s="14" t="s">
        <v>69</v>
      </c>
    </row>
    <row r="120" spans="1:12" x14ac:dyDescent="0.25">
      <c r="A120" s="14" t="s">
        <v>39</v>
      </c>
    </row>
    <row r="121" spans="1:12" x14ac:dyDescent="0.25">
      <c r="A121" s="15"/>
    </row>
    <row r="122" spans="1:12" x14ac:dyDescent="0.25">
      <c r="A122" s="15"/>
    </row>
    <row r="123" spans="1:12" x14ac:dyDescent="0.25">
      <c r="A123" s="15"/>
    </row>
    <row r="124" spans="1:12" x14ac:dyDescent="0.25">
      <c r="A124" s="15"/>
    </row>
    <row r="125" spans="1:12" x14ac:dyDescent="0.25">
      <c r="A125" s="15"/>
    </row>
    <row r="126" spans="1:12" x14ac:dyDescent="0.25">
      <c r="A126" s="15"/>
    </row>
    <row r="127" spans="1:12" x14ac:dyDescent="0.25">
      <c r="A127" s="15"/>
    </row>
    <row r="128" spans="1:12"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43:K43"/>
    <mergeCell ref="B79:J7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517</v>
      </c>
    </row>
    <row r="2" spans="1:13" ht="15" x14ac:dyDescent="0.25">
      <c r="A2" s="12" t="s">
        <v>518</v>
      </c>
    </row>
    <row r="3" spans="1:13" ht="15" x14ac:dyDescent="0.25">
      <c r="A3" s="12" t="s">
        <v>519</v>
      </c>
    </row>
    <row r="4" spans="1:13" x14ac:dyDescent="0.25">
      <c r="A4" s="15"/>
    </row>
    <row r="5" spans="1:13" x14ac:dyDescent="0.25">
      <c r="A5" s="19" t="str">
        <f>HYPERLINK("#'Table of contents'!A11",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104</v>
      </c>
      <c r="C8" s="1">
        <v>117</v>
      </c>
      <c r="D8" s="1">
        <v>104</v>
      </c>
      <c r="E8" s="1">
        <v>59</v>
      </c>
      <c r="F8" s="1">
        <v>58</v>
      </c>
      <c r="G8" s="1">
        <v>76</v>
      </c>
      <c r="H8" s="1">
        <v>59</v>
      </c>
      <c r="I8" s="1">
        <v>29</v>
      </c>
      <c r="J8" s="1">
        <v>10</v>
      </c>
      <c r="K8" s="1">
        <v>0</v>
      </c>
      <c r="L8" s="4">
        <v>174</v>
      </c>
      <c r="M8" s="4">
        <v>616</v>
      </c>
    </row>
    <row r="9" spans="1:13" x14ac:dyDescent="0.25">
      <c r="A9" s="16" t="s">
        <v>511</v>
      </c>
      <c r="B9" s="1">
        <v>95</v>
      </c>
      <c r="C9" s="1">
        <v>105</v>
      </c>
      <c r="D9" s="1">
        <v>73</v>
      </c>
      <c r="E9" s="1">
        <v>88</v>
      </c>
      <c r="F9" s="1">
        <v>101</v>
      </c>
      <c r="G9" s="1">
        <v>120</v>
      </c>
      <c r="H9" s="1">
        <v>110</v>
      </c>
      <c r="I9" s="1">
        <v>95</v>
      </c>
      <c r="J9" s="1">
        <v>26</v>
      </c>
      <c r="K9" s="1">
        <v>2</v>
      </c>
      <c r="L9" s="4">
        <v>353</v>
      </c>
      <c r="M9" s="4">
        <v>815</v>
      </c>
    </row>
    <row r="10" spans="1:13" x14ac:dyDescent="0.25">
      <c r="A10" s="16" t="s">
        <v>512</v>
      </c>
      <c r="B10" s="1">
        <v>192</v>
      </c>
      <c r="C10" s="1">
        <v>195</v>
      </c>
      <c r="D10" s="1">
        <v>155</v>
      </c>
      <c r="E10" s="1">
        <v>138</v>
      </c>
      <c r="F10" s="1">
        <v>101</v>
      </c>
      <c r="G10" s="1">
        <v>96</v>
      </c>
      <c r="H10" s="1">
        <v>108</v>
      </c>
      <c r="I10" s="1">
        <v>68</v>
      </c>
      <c r="J10" s="1">
        <v>63</v>
      </c>
      <c r="K10" s="1">
        <v>17</v>
      </c>
      <c r="L10" s="4">
        <v>352</v>
      </c>
      <c r="M10" s="4">
        <v>1133</v>
      </c>
    </row>
    <row r="11" spans="1:13" x14ac:dyDescent="0.25">
      <c r="A11" s="16" t="s">
        <v>513</v>
      </c>
      <c r="B11" s="1">
        <v>137</v>
      </c>
      <c r="C11" s="1">
        <v>163</v>
      </c>
      <c r="D11" s="1">
        <v>136</v>
      </c>
      <c r="E11" s="1">
        <v>112</v>
      </c>
      <c r="F11" s="1">
        <v>107</v>
      </c>
      <c r="G11" s="1">
        <v>89</v>
      </c>
      <c r="H11" s="1">
        <v>111</v>
      </c>
      <c r="I11" s="1">
        <v>112</v>
      </c>
      <c r="J11" s="1">
        <v>68</v>
      </c>
      <c r="K11" s="1">
        <v>39</v>
      </c>
      <c r="L11" s="4">
        <v>419</v>
      </c>
      <c r="M11" s="4">
        <v>1074</v>
      </c>
    </row>
    <row r="12" spans="1:13" x14ac:dyDescent="0.25">
      <c r="A12" s="16" t="s">
        <v>514</v>
      </c>
      <c r="B12" s="1">
        <v>549</v>
      </c>
      <c r="C12" s="1">
        <v>270</v>
      </c>
      <c r="D12" s="1">
        <v>338</v>
      </c>
      <c r="E12" s="1">
        <v>350</v>
      </c>
      <c r="F12" s="1">
        <v>225</v>
      </c>
      <c r="G12" s="1">
        <v>94</v>
      </c>
      <c r="H12" s="1">
        <v>50</v>
      </c>
      <c r="I12" s="1">
        <v>57</v>
      </c>
      <c r="J12" s="1">
        <v>39</v>
      </c>
      <c r="K12" s="1">
        <v>23</v>
      </c>
      <c r="L12" s="4">
        <v>263</v>
      </c>
      <c r="M12" s="4">
        <v>1995</v>
      </c>
    </row>
    <row r="13" spans="1:13" x14ac:dyDescent="0.25">
      <c r="A13" s="16" t="s">
        <v>515</v>
      </c>
      <c r="B13" s="1">
        <v>1618</v>
      </c>
      <c r="C13" s="1">
        <v>2144</v>
      </c>
      <c r="D13" s="1">
        <v>1916</v>
      </c>
      <c r="E13" s="1">
        <v>1492</v>
      </c>
      <c r="F13" s="1">
        <v>856</v>
      </c>
      <c r="G13" s="1">
        <v>933</v>
      </c>
      <c r="H13" s="1">
        <v>963</v>
      </c>
      <c r="I13" s="1">
        <v>922</v>
      </c>
      <c r="J13" s="1">
        <v>500</v>
      </c>
      <c r="K13" s="1">
        <v>250</v>
      </c>
      <c r="L13" s="4">
        <v>3568</v>
      </c>
      <c r="M13" s="4">
        <v>11594</v>
      </c>
    </row>
    <row r="14" spans="1:13" x14ac:dyDescent="0.25">
      <c r="A14" s="16" t="s">
        <v>516</v>
      </c>
      <c r="B14" s="1">
        <v>2</v>
      </c>
      <c r="C14" s="1">
        <v>4</v>
      </c>
      <c r="D14" s="1">
        <v>8</v>
      </c>
      <c r="E14" s="1">
        <v>12</v>
      </c>
      <c r="F14" s="1">
        <v>18</v>
      </c>
      <c r="G14" s="1">
        <v>28</v>
      </c>
      <c r="H14" s="1">
        <v>96</v>
      </c>
      <c r="I14" s="1">
        <v>203</v>
      </c>
      <c r="J14" s="1">
        <v>340</v>
      </c>
      <c r="K14" s="1">
        <v>612</v>
      </c>
      <c r="L14" s="4">
        <v>1279</v>
      </c>
      <c r="M14" s="4">
        <v>1323</v>
      </c>
    </row>
    <row r="15" spans="1:13" x14ac:dyDescent="0.25">
      <c r="A15" s="10" t="s">
        <v>14</v>
      </c>
      <c r="B15" s="4">
        <v>2697</v>
      </c>
      <c r="C15" s="4">
        <v>2998</v>
      </c>
      <c r="D15" s="4">
        <v>2730</v>
      </c>
      <c r="E15" s="4">
        <v>2251</v>
      </c>
      <c r="F15" s="4">
        <v>1466</v>
      </c>
      <c r="G15" s="4">
        <v>1436</v>
      </c>
      <c r="H15" s="4">
        <v>1497</v>
      </c>
      <c r="I15" s="4">
        <v>1486</v>
      </c>
      <c r="J15" s="4">
        <v>1046</v>
      </c>
      <c r="K15" s="4">
        <v>943</v>
      </c>
      <c r="L15" s="4">
        <v>6408</v>
      </c>
      <c r="M15" s="4">
        <v>18550</v>
      </c>
    </row>
    <row r="16" spans="1:13" x14ac:dyDescent="0.25">
      <c r="A16" s="15"/>
    </row>
    <row r="17" spans="1:13" x14ac:dyDescent="0.25">
      <c r="A17" s="15"/>
    </row>
    <row r="18" spans="1:13" x14ac:dyDescent="0.25">
      <c r="A18" s="15"/>
      <c r="B18" s="23" t="s">
        <v>521</v>
      </c>
      <c r="C18" s="24"/>
      <c r="D18" s="24"/>
      <c r="E18" s="24"/>
      <c r="F18" s="24"/>
      <c r="G18" s="24"/>
      <c r="H18" s="24"/>
      <c r="I18" s="24"/>
      <c r="J18" s="24"/>
      <c r="K18" s="24"/>
      <c r="L18" s="6" t="s">
        <v>10</v>
      </c>
      <c r="M18" s="6" t="s">
        <v>11</v>
      </c>
    </row>
    <row r="19" spans="1:13" x14ac:dyDescent="0.25">
      <c r="A19" s="9" t="s">
        <v>34</v>
      </c>
      <c r="B19" s="5" t="s">
        <v>0</v>
      </c>
      <c r="C19" s="5" t="s">
        <v>1</v>
      </c>
      <c r="D19" s="5" t="s">
        <v>2</v>
      </c>
      <c r="E19" s="5" t="s">
        <v>3</v>
      </c>
      <c r="F19" s="5" t="s">
        <v>4</v>
      </c>
      <c r="G19" s="5" t="s">
        <v>5</v>
      </c>
      <c r="H19" s="5" t="s">
        <v>6</v>
      </c>
      <c r="I19" s="5" t="s">
        <v>7</v>
      </c>
      <c r="J19" s="5" t="s">
        <v>8</v>
      </c>
      <c r="K19" s="5" t="s">
        <v>9</v>
      </c>
      <c r="L19" s="5" t="s">
        <v>32</v>
      </c>
      <c r="M19" s="5" t="s">
        <v>33</v>
      </c>
    </row>
    <row r="20" spans="1:13" x14ac:dyDescent="0.25">
      <c r="A20" s="8" t="s">
        <v>510</v>
      </c>
      <c r="B20" s="2">
        <v>3.85613644790508E-2</v>
      </c>
      <c r="C20" s="2">
        <v>3.9026017344896601E-2</v>
      </c>
      <c r="D20" s="2">
        <v>3.8095238095238099E-2</v>
      </c>
      <c r="E20" s="2">
        <v>2.6210573078631699E-2</v>
      </c>
      <c r="F20" s="2">
        <v>3.95634379263302E-2</v>
      </c>
      <c r="G20" s="2">
        <v>5.2924791086351002E-2</v>
      </c>
      <c r="H20" s="2">
        <v>3.9412157648630597E-2</v>
      </c>
      <c r="I20" s="2">
        <v>1.9515477792732199E-2</v>
      </c>
      <c r="J20" s="2">
        <v>9.5602294455066905E-3</v>
      </c>
      <c r="K20" s="2">
        <v>0</v>
      </c>
      <c r="L20" s="3">
        <v>2.7153558052434499E-2</v>
      </c>
      <c r="M20" s="3">
        <v>3.3207547169811301E-2</v>
      </c>
    </row>
    <row r="21" spans="1:13" x14ac:dyDescent="0.25">
      <c r="A21" s="8" t="s">
        <v>511</v>
      </c>
      <c r="B21" s="2">
        <v>3.5224323322209899E-2</v>
      </c>
      <c r="C21" s="2">
        <v>3.5023348899266199E-2</v>
      </c>
      <c r="D21" s="2">
        <v>2.67399267399267E-2</v>
      </c>
      <c r="E21" s="2">
        <v>3.9093736117281203E-2</v>
      </c>
      <c r="F21" s="2">
        <v>6.8894952251023198E-2</v>
      </c>
      <c r="G21" s="2">
        <v>8.3565459610027898E-2</v>
      </c>
      <c r="H21" s="2">
        <v>7.3480293921175693E-2</v>
      </c>
      <c r="I21" s="2">
        <v>6.3930013458950205E-2</v>
      </c>
      <c r="J21" s="2">
        <v>2.4856596558317401E-2</v>
      </c>
      <c r="K21" s="2">
        <v>2.1208907741251302E-3</v>
      </c>
      <c r="L21" s="3">
        <v>5.5087390761548102E-2</v>
      </c>
      <c r="M21" s="3">
        <v>4.3935309973045802E-2</v>
      </c>
    </row>
    <row r="22" spans="1:13" x14ac:dyDescent="0.25">
      <c r="A22" s="8" t="s">
        <v>512</v>
      </c>
      <c r="B22" s="2">
        <v>7.1190211345939905E-2</v>
      </c>
      <c r="C22" s="2">
        <v>6.5043362241494304E-2</v>
      </c>
      <c r="D22" s="2">
        <v>5.6776556776556797E-2</v>
      </c>
      <c r="E22" s="2">
        <v>6.13060861839183E-2</v>
      </c>
      <c r="F22" s="2">
        <v>6.8894952251023198E-2</v>
      </c>
      <c r="G22" s="2">
        <v>6.6852367688022302E-2</v>
      </c>
      <c r="H22" s="2">
        <v>7.2144288577154297E-2</v>
      </c>
      <c r="I22" s="2">
        <v>4.5760430686406499E-2</v>
      </c>
      <c r="J22" s="2">
        <v>6.0229445506692202E-2</v>
      </c>
      <c r="K22" s="2">
        <v>1.80275715800636E-2</v>
      </c>
      <c r="L22" s="3">
        <v>5.4931335830212202E-2</v>
      </c>
      <c r="M22" s="3">
        <v>6.1078167115902998E-2</v>
      </c>
    </row>
    <row r="23" spans="1:13" x14ac:dyDescent="0.25">
      <c r="A23" s="8" t="s">
        <v>513</v>
      </c>
      <c r="B23" s="2">
        <v>5.07971820541342E-2</v>
      </c>
      <c r="C23" s="2">
        <v>5.4369579719813203E-2</v>
      </c>
      <c r="D23" s="2">
        <v>4.9816849816849799E-2</v>
      </c>
      <c r="E23" s="2">
        <v>4.9755664149267E-2</v>
      </c>
      <c r="F23" s="2">
        <v>7.2987721691677998E-2</v>
      </c>
      <c r="G23" s="2">
        <v>6.1977715877437299E-2</v>
      </c>
      <c r="H23" s="2">
        <v>7.4148296593186405E-2</v>
      </c>
      <c r="I23" s="2">
        <v>7.5370121130551804E-2</v>
      </c>
      <c r="J23" s="2">
        <v>6.5009560229445498E-2</v>
      </c>
      <c r="K23" s="2">
        <v>4.1357370095440098E-2</v>
      </c>
      <c r="L23" s="3">
        <v>6.5387016229712894E-2</v>
      </c>
      <c r="M23" s="3">
        <v>5.7897574123989201E-2</v>
      </c>
    </row>
    <row r="24" spans="1:13" x14ac:dyDescent="0.25">
      <c r="A24" s="8" t="s">
        <v>514</v>
      </c>
      <c r="B24" s="2">
        <v>0.20355951056729699</v>
      </c>
      <c r="C24" s="2">
        <v>9.0060040026684496E-2</v>
      </c>
      <c r="D24" s="2">
        <v>0.12380952380952399</v>
      </c>
      <c r="E24" s="2">
        <v>0.15548645046645901</v>
      </c>
      <c r="F24" s="2">
        <v>0.15347885402455699</v>
      </c>
      <c r="G24" s="2">
        <v>6.5459610027855206E-2</v>
      </c>
      <c r="H24" s="2">
        <v>3.3400133600534399E-2</v>
      </c>
      <c r="I24" s="2">
        <v>3.8358008075370098E-2</v>
      </c>
      <c r="J24" s="2">
        <v>3.7284894837476101E-2</v>
      </c>
      <c r="K24" s="2">
        <v>2.4390243902439001E-2</v>
      </c>
      <c r="L24" s="3">
        <v>4.10424469413233E-2</v>
      </c>
      <c r="M24" s="3">
        <v>0.10754716981132099</v>
      </c>
    </row>
    <row r="25" spans="1:13" x14ac:dyDescent="0.25">
      <c r="A25" s="8" t="s">
        <v>515</v>
      </c>
      <c r="B25" s="2">
        <v>0.59992584352984801</v>
      </c>
      <c r="C25" s="2">
        <v>0.71514342895263505</v>
      </c>
      <c r="D25" s="2">
        <v>0.701831501831502</v>
      </c>
      <c r="E25" s="2">
        <v>0.66281652598844998</v>
      </c>
      <c r="F25" s="2">
        <v>0.58390177353342398</v>
      </c>
      <c r="G25" s="2">
        <v>0.64972144846796698</v>
      </c>
      <c r="H25" s="2">
        <v>0.64328657314629301</v>
      </c>
      <c r="I25" s="2">
        <v>0.62045760430686403</v>
      </c>
      <c r="J25" s="2">
        <v>0.47801147227533503</v>
      </c>
      <c r="K25" s="2">
        <v>0.26511134676564202</v>
      </c>
      <c r="L25" s="3">
        <v>0.556803995006242</v>
      </c>
      <c r="M25" s="3">
        <v>0.62501347708894905</v>
      </c>
    </row>
    <row r="26" spans="1:13" x14ac:dyDescent="0.25">
      <c r="A26" s="8" t="s">
        <v>516</v>
      </c>
      <c r="B26" s="2">
        <v>7.4156470152020803E-4</v>
      </c>
      <c r="C26" s="2">
        <v>1.33422281521014E-3</v>
      </c>
      <c r="D26" s="2">
        <v>2.93040293040293E-3</v>
      </c>
      <c r="E26" s="2">
        <v>5.3309640159928898E-3</v>
      </c>
      <c r="F26" s="2">
        <v>1.22783083219645E-2</v>
      </c>
      <c r="G26" s="2">
        <v>1.9498607242339799E-2</v>
      </c>
      <c r="H26" s="2">
        <v>6.4128256513026005E-2</v>
      </c>
      <c r="I26" s="2">
        <v>0.13660834454912499</v>
      </c>
      <c r="J26" s="2">
        <v>0.32504780114722798</v>
      </c>
      <c r="K26" s="2">
        <v>0.64899257688229095</v>
      </c>
      <c r="L26" s="3">
        <v>0.199594257178527</v>
      </c>
      <c r="M26" s="3">
        <v>7.13207547169811E-2</v>
      </c>
    </row>
    <row r="27" spans="1:13" x14ac:dyDescent="0.25">
      <c r="A27" s="15"/>
    </row>
    <row r="28" spans="1:13" x14ac:dyDescent="0.25">
      <c r="A28" s="15"/>
    </row>
    <row r="29" spans="1:13" x14ac:dyDescent="0.25">
      <c r="A29" s="15"/>
      <c r="B29" s="23" t="s">
        <v>31</v>
      </c>
      <c r="C29" s="23"/>
      <c r="D29" s="23"/>
      <c r="E29" s="23"/>
      <c r="F29" s="23"/>
      <c r="G29" s="23"/>
      <c r="H29" s="23"/>
      <c r="I29" s="23"/>
      <c r="J29" s="23"/>
      <c r="K29" s="6" t="s">
        <v>10</v>
      </c>
      <c r="L29" s="6" t="s">
        <v>11</v>
      </c>
    </row>
    <row r="30" spans="1:13" x14ac:dyDescent="0.25">
      <c r="A30" s="9" t="s">
        <v>34</v>
      </c>
      <c r="B30" s="5" t="s">
        <v>15</v>
      </c>
      <c r="C30" s="5" t="s">
        <v>16</v>
      </c>
      <c r="D30" s="5" t="s">
        <v>17</v>
      </c>
      <c r="E30" s="5" t="s">
        <v>18</v>
      </c>
      <c r="F30" s="5" t="s">
        <v>19</v>
      </c>
      <c r="G30" s="5" t="s">
        <v>20</v>
      </c>
      <c r="H30" s="5" t="s">
        <v>21</v>
      </c>
      <c r="I30" s="5" t="s">
        <v>22</v>
      </c>
      <c r="J30" s="5" t="s">
        <v>23</v>
      </c>
      <c r="K30" s="5" t="s">
        <v>24</v>
      </c>
      <c r="L30" s="5" t="s">
        <v>25</v>
      </c>
    </row>
    <row r="31" spans="1:13" x14ac:dyDescent="0.25">
      <c r="A31" s="8" t="s">
        <v>510</v>
      </c>
      <c r="B31" s="2">
        <v>0.125</v>
      </c>
      <c r="C31" s="2">
        <v>-0.11111111111111099</v>
      </c>
      <c r="D31" s="2">
        <v>-0.43269230769230799</v>
      </c>
      <c r="E31" s="2">
        <v>-1.6949152542372899E-2</v>
      </c>
      <c r="F31" s="2">
        <v>0.31034482758620702</v>
      </c>
      <c r="G31" s="2">
        <v>-0.22368421052631601</v>
      </c>
      <c r="H31" s="2">
        <v>-0.50847457627118597</v>
      </c>
      <c r="I31" s="2">
        <v>-0.65517241379310298</v>
      </c>
      <c r="J31" s="2">
        <v>-1</v>
      </c>
      <c r="K31" s="3">
        <v>-1</v>
      </c>
      <c r="L31" s="3">
        <v>-1</v>
      </c>
    </row>
    <row r="32" spans="1:13" x14ac:dyDescent="0.25">
      <c r="A32" s="8" t="s">
        <v>511</v>
      </c>
      <c r="B32" s="2">
        <v>0.105263157894737</v>
      </c>
      <c r="C32" s="2">
        <v>-0.30476190476190501</v>
      </c>
      <c r="D32" s="2">
        <v>0.20547945205479501</v>
      </c>
      <c r="E32" s="2">
        <v>0.14772727272727301</v>
      </c>
      <c r="F32" s="2">
        <v>0.18811881188118801</v>
      </c>
      <c r="G32" s="2">
        <v>-8.3333333333333301E-2</v>
      </c>
      <c r="H32" s="2">
        <v>-0.13636363636363599</v>
      </c>
      <c r="I32" s="2">
        <v>-0.72631578947368403</v>
      </c>
      <c r="J32" s="2">
        <v>-0.92307692307692302</v>
      </c>
      <c r="K32" s="3">
        <v>-0.98333333333333295</v>
      </c>
      <c r="L32" s="3">
        <v>-0.97894736842105301</v>
      </c>
    </row>
    <row r="33" spans="1:12" x14ac:dyDescent="0.25">
      <c r="A33" s="8" t="s">
        <v>512</v>
      </c>
      <c r="B33" s="2">
        <v>1.5625E-2</v>
      </c>
      <c r="C33" s="2">
        <v>-0.20512820512820501</v>
      </c>
      <c r="D33" s="2">
        <v>-0.109677419354839</v>
      </c>
      <c r="E33" s="2">
        <v>-0.26811594202898598</v>
      </c>
      <c r="F33" s="2">
        <v>-4.95049504950495E-2</v>
      </c>
      <c r="G33" s="2">
        <v>0.125</v>
      </c>
      <c r="H33" s="2">
        <v>-0.37037037037037002</v>
      </c>
      <c r="I33" s="2">
        <v>-7.3529411764705899E-2</v>
      </c>
      <c r="J33" s="2">
        <v>-0.73015873015873001</v>
      </c>
      <c r="K33" s="3">
        <v>-0.82291666666666696</v>
      </c>
      <c r="L33" s="3">
        <v>-0.91145833333333304</v>
      </c>
    </row>
    <row r="34" spans="1:12" x14ac:dyDescent="0.25">
      <c r="A34" s="8" t="s">
        <v>513</v>
      </c>
      <c r="B34" s="2">
        <v>0.18978102189780999</v>
      </c>
      <c r="C34" s="2">
        <v>-0.16564417177914101</v>
      </c>
      <c r="D34" s="2">
        <v>-0.17647058823529399</v>
      </c>
      <c r="E34" s="2">
        <v>-4.4642857142857102E-2</v>
      </c>
      <c r="F34" s="2">
        <v>-0.168224299065421</v>
      </c>
      <c r="G34" s="2">
        <v>0.24719101123595499</v>
      </c>
      <c r="H34" s="2">
        <v>9.0090090090090107E-3</v>
      </c>
      <c r="I34" s="2">
        <v>-0.39285714285714302</v>
      </c>
      <c r="J34" s="2">
        <v>-0.42647058823529399</v>
      </c>
      <c r="K34" s="3">
        <v>-0.56179775280898903</v>
      </c>
      <c r="L34" s="3">
        <v>-0.71532846715328502</v>
      </c>
    </row>
    <row r="35" spans="1:12" x14ac:dyDescent="0.25">
      <c r="A35" s="8" t="s">
        <v>514</v>
      </c>
      <c r="B35" s="2">
        <v>-0.50819672131147497</v>
      </c>
      <c r="C35" s="2">
        <v>0.25185185185185199</v>
      </c>
      <c r="D35" s="2">
        <v>3.5502958579881699E-2</v>
      </c>
      <c r="E35" s="2">
        <v>-0.35714285714285698</v>
      </c>
      <c r="F35" s="2">
        <v>-0.58222222222222197</v>
      </c>
      <c r="G35" s="2">
        <v>-0.46808510638297901</v>
      </c>
      <c r="H35" s="2">
        <v>0.14000000000000001</v>
      </c>
      <c r="I35" s="2">
        <v>-0.31578947368421101</v>
      </c>
      <c r="J35" s="2">
        <v>-0.41025641025641002</v>
      </c>
      <c r="K35" s="3">
        <v>-0.75531914893617003</v>
      </c>
      <c r="L35" s="3">
        <v>-0.95810564663023701</v>
      </c>
    </row>
    <row r="36" spans="1:12" x14ac:dyDescent="0.25">
      <c r="A36" s="8" t="s">
        <v>515</v>
      </c>
      <c r="B36" s="2">
        <v>0.32509270704573501</v>
      </c>
      <c r="C36" s="2">
        <v>-0.10634328358209</v>
      </c>
      <c r="D36" s="2">
        <v>-0.221294363256785</v>
      </c>
      <c r="E36" s="2">
        <v>-0.42627345844504</v>
      </c>
      <c r="F36" s="2">
        <v>8.9953271028037393E-2</v>
      </c>
      <c r="G36" s="2">
        <v>3.2154340836012901E-2</v>
      </c>
      <c r="H36" s="2">
        <v>-4.2575285565939799E-2</v>
      </c>
      <c r="I36" s="2">
        <v>-0.45770065075921901</v>
      </c>
      <c r="J36" s="2">
        <v>-0.5</v>
      </c>
      <c r="K36" s="3">
        <v>-0.73204715969989298</v>
      </c>
      <c r="L36" s="3">
        <v>-0.84548825710754005</v>
      </c>
    </row>
    <row r="37" spans="1:12" x14ac:dyDescent="0.25">
      <c r="A37" s="8" t="s">
        <v>516</v>
      </c>
      <c r="B37" s="2">
        <v>1</v>
      </c>
      <c r="C37" s="2">
        <v>1</v>
      </c>
      <c r="D37" s="2">
        <v>0.5</v>
      </c>
      <c r="E37" s="2">
        <v>0.5</v>
      </c>
      <c r="F37" s="2">
        <v>0.55555555555555602</v>
      </c>
      <c r="G37" s="2">
        <v>2.4285714285714302</v>
      </c>
      <c r="H37" s="2">
        <v>1.1145833333333299</v>
      </c>
      <c r="I37" s="2">
        <v>0.67487684729064001</v>
      </c>
      <c r="J37" s="2">
        <v>0.8</v>
      </c>
      <c r="K37" s="3">
        <v>20.8571428571429</v>
      </c>
      <c r="L37" s="3">
        <v>305</v>
      </c>
    </row>
    <row r="38" spans="1:12" x14ac:dyDescent="0.25">
      <c r="A38" s="11" t="s">
        <v>14</v>
      </c>
      <c r="B38" s="3">
        <v>0.111605487578791</v>
      </c>
      <c r="C38" s="3">
        <v>-8.9392928619079395E-2</v>
      </c>
      <c r="D38" s="3">
        <v>-0.175457875457875</v>
      </c>
      <c r="E38" s="3">
        <v>-0.34873389604620197</v>
      </c>
      <c r="F38" s="3">
        <v>-2.04638472032742E-2</v>
      </c>
      <c r="G38" s="3">
        <v>4.2479108635097497E-2</v>
      </c>
      <c r="H38" s="3">
        <v>-7.34802939211757E-3</v>
      </c>
      <c r="I38" s="3">
        <v>-0.29609690444145398</v>
      </c>
      <c r="J38" s="3">
        <v>-9.8470363288718901E-2</v>
      </c>
      <c r="K38" s="3">
        <v>-0.34331476323119797</v>
      </c>
      <c r="L38" s="3">
        <v>-0.65035224323322205</v>
      </c>
    </row>
    <row r="39" spans="1:12" x14ac:dyDescent="0.25">
      <c r="A39" s="15"/>
    </row>
    <row r="40" spans="1:12" x14ac:dyDescent="0.25">
      <c r="A40" s="13" t="s">
        <v>35</v>
      </c>
    </row>
    <row r="41" spans="1:12" x14ac:dyDescent="0.25">
      <c r="A41" s="14" t="s">
        <v>36</v>
      </c>
    </row>
    <row r="42" spans="1:12" x14ac:dyDescent="0.25">
      <c r="A42" s="14" t="s">
        <v>37</v>
      </c>
    </row>
    <row r="43" spans="1:12" x14ac:dyDescent="0.25">
      <c r="A43" s="14" t="s">
        <v>508</v>
      </c>
    </row>
    <row r="44" spans="1:12" x14ac:dyDescent="0.25">
      <c r="A44" s="14" t="s">
        <v>522</v>
      </c>
    </row>
    <row r="45" spans="1:12" x14ac:dyDescent="0.25">
      <c r="A45" s="14" t="s">
        <v>523</v>
      </c>
    </row>
    <row r="46" spans="1:12" x14ac:dyDescent="0.25">
      <c r="A46" s="14" t="s">
        <v>69</v>
      </c>
    </row>
    <row r="47" spans="1:12" x14ac:dyDescent="0.25">
      <c r="A47" s="14" t="s">
        <v>39</v>
      </c>
    </row>
    <row r="48" spans="1:12"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8:K18"/>
    <mergeCell ref="B29:J2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524</v>
      </c>
    </row>
    <row r="2" spans="1:13" ht="15" x14ac:dyDescent="0.25">
      <c r="A2" s="12" t="s">
        <v>525</v>
      </c>
    </row>
    <row r="3" spans="1:13" ht="15" x14ac:dyDescent="0.25">
      <c r="A3" s="12" t="s">
        <v>505</v>
      </c>
    </row>
    <row r="4" spans="1:13" x14ac:dyDescent="0.25">
      <c r="A4" s="15"/>
    </row>
    <row r="5" spans="1:13" x14ac:dyDescent="0.25">
      <c r="A5" s="19" t="str">
        <f>HYPERLINK("#'Table of contents'!A12", "Back to contents")</f>
        <v>Back to contents</v>
      </c>
    </row>
    <row r="6" spans="1:13" x14ac:dyDescent="0.25">
      <c r="A6" s="15"/>
      <c r="B6" s="23" t="s">
        <v>506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0</v>
      </c>
      <c r="C8" s="1">
        <v>0</v>
      </c>
      <c r="D8" s="1">
        <v>0</v>
      </c>
      <c r="E8" s="1">
        <v>1</v>
      </c>
      <c r="F8" s="1">
        <v>2</v>
      </c>
      <c r="G8" s="1">
        <v>1</v>
      </c>
      <c r="H8" s="1">
        <v>1</v>
      </c>
      <c r="I8" s="1">
        <v>0</v>
      </c>
      <c r="J8" s="1">
        <v>0</v>
      </c>
      <c r="K8" s="1">
        <v>0</v>
      </c>
      <c r="L8" s="4">
        <v>2</v>
      </c>
      <c r="M8" s="4">
        <v>5</v>
      </c>
    </row>
    <row r="9" spans="1:13" x14ac:dyDescent="0.25">
      <c r="A9" s="16" t="s">
        <v>511</v>
      </c>
      <c r="B9" s="1">
        <v>0</v>
      </c>
      <c r="C9" s="1">
        <v>0</v>
      </c>
      <c r="D9" s="1">
        <v>0</v>
      </c>
      <c r="E9" s="1">
        <v>0</v>
      </c>
      <c r="F9" s="1">
        <v>4</v>
      </c>
      <c r="G9" s="1">
        <v>3</v>
      </c>
      <c r="H9" s="1">
        <v>2</v>
      </c>
      <c r="I9" s="1">
        <v>1</v>
      </c>
      <c r="J9" s="1">
        <v>1</v>
      </c>
      <c r="K9" s="1">
        <v>0</v>
      </c>
      <c r="L9" s="4">
        <v>7</v>
      </c>
      <c r="M9" s="4">
        <v>11</v>
      </c>
    </row>
    <row r="10" spans="1:13" x14ac:dyDescent="0.25">
      <c r="A10" s="16" t="s">
        <v>512</v>
      </c>
      <c r="B10" s="1">
        <v>0</v>
      </c>
      <c r="C10" s="1">
        <v>0</v>
      </c>
      <c r="D10" s="1">
        <v>0</v>
      </c>
      <c r="E10" s="1">
        <v>2</v>
      </c>
      <c r="F10" s="1">
        <v>4</v>
      </c>
      <c r="G10" s="1">
        <v>5</v>
      </c>
      <c r="H10" s="1">
        <v>5</v>
      </c>
      <c r="I10" s="1">
        <v>2</v>
      </c>
      <c r="J10" s="1">
        <v>5</v>
      </c>
      <c r="K10" s="1">
        <v>3</v>
      </c>
      <c r="L10" s="4">
        <v>20</v>
      </c>
      <c r="M10" s="4">
        <v>26</v>
      </c>
    </row>
    <row r="11" spans="1:13" x14ac:dyDescent="0.25">
      <c r="A11" s="16" t="s">
        <v>513</v>
      </c>
      <c r="B11" s="1">
        <v>0</v>
      </c>
      <c r="C11" s="1">
        <v>0</v>
      </c>
      <c r="D11" s="1">
        <v>0</v>
      </c>
      <c r="E11" s="1">
        <v>4</v>
      </c>
      <c r="F11" s="1">
        <v>9</v>
      </c>
      <c r="G11" s="1">
        <v>5</v>
      </c>
      <c r="H11" s="1">
        <v>4</v>
      </c>
      <c r="I11" s="1">
        <v>2</v>
      </c>
      <c r="J11" s="1">
        <v>3</v>
      </c>
      <c r="K11" s="1">
        <v>2</v>
      </c>
      <c r="L11" s="4">
        <v>16</v>
      </c>
      <c r="M11" s="4">
        <v>29</v>
      </c>
    </row>
    <row r="12" spans="1:13" x14ac:dyDescent="0.25">
      <c r="A12" s="16" t="s">
        <v>514</v>
      </c>
      <c r="B12" s="1">
        <v>0</v>
      </c>
      <c r="C12" s="1">
        <v>0</v>
      </c>
      <c r="D12" s="1">
        <v>5</v>
      </c>
      <c r="E12" s="1">
        <v>24</v>
      </c>
      <c r="F12" s="1">
        <v>35</v>
      </c>
      <c r="G12" s="1">
        <v>22</v>
      </c>
      <c r="H12" s="1">
        <v>7</v>
      </c>
      <c r="I12" s="1">
        <v>14</v>
      </c>
      <c r="J12" s="1">
        <v>9</v>
      </c>
      <c r="K12" s="1">
        <v>1</v>
      </c>
      <c r="L12" s="4">
        <v>53</v>
      </c>
      <c r="M12" s="4">
        <v>117</v>
      </c>
    </row>
    <row r="13" spans="1:13" x14ac:dyDescent="0.25">
      <c r="A13" s="16" t="s">
        <v>515</v>
      </c>
      <c r="B13" s="1">
        <v>0</v>
      </c>
      <c r="C13" s="1">
        <v>0</v>
      </c>
      <c r="D13" s="1">
        <v>11</v>
      </c>
      <c r="E13" s="1">
        <v>59</v>
      </c>
      <c r="F13" s="1">
        <v>121</v>
      </c>
      <c r="G13" s="1">
        <v>158</v>
      </c>
      <c r="H13" s="1">
        <v>128</v>
      </c>
      <c r="I13" s="1">
        <v>119</v>
      </c>
      <c r="J13" s="1">
        <v>50</v>
      </c>
      <c r="K13" s="1">
        <v>30</v>
      </c>
      <c r="L13" s="4">
        <v>485</v>
      </c>
      <c r="M13" s="4">
        <v>676</v>
      </c>
    </row>
    <row r="14" spans="1:13" x14ac:dyDescent="0.25">
      <c r="A14" s="16" t="s">
        <v>516</v>
      </c>
      <c r="B14" s="1">
        <v>0</v>
      </c>
      <c r="C14" s="1">
        <v>0</v>
      </c>
      <c r="D14" s="1">
        <v>0</v>
      </c>
      <c r="E14" s="1">
        <v>0</v>
      </c>
      <c r="F14" s="1">
        <v>1</v>
      </c>
      <c r="G14" s="1">
        <v>2</v>
      </c>
      <c r="H14" s="1">
        <v>1</v>
      </c>
      <c r="I14" s="1">
        <v>8</v>
      </c>
      <c r="J14" s="1">
        <v>13</v>
      </c>
      <c r="K14" s="1">
        <v>48</v>
      </c>
      <c r="L14" s="4">
        <v>72</v>
      </c>
      <c r="M14" s="4">
        <v>73</v>
      </c>
    </row>
    <row r="15" spans="1:13" x14ac:dyDescent="0.25">
      <c r="A15" s="10" t="s">
        <v>14</v>
      </c>
      <c r="B15" s="4">
        <v>0</v>
      </c>
      <c r="C15" s="4">
        <v>0</v>
      </c>
      <c r="D15" s="4">
        <v>16</v>
      </c>
      <c r="E15" s="4">
        <v>90</v>
      </c>
      <c r="F15" s="4">
        <v>176</v>
      </c>
      <c r="G15" s="4">
        <v>196</v>
      </c>
      <c r="H15" s="4">
        <v>148</v>
      </c>
      <c r="I15" s="4">
        <v>146</v>
      </c>
      <c r="J15" s="4">
        <v>81</v>
      </c>
      <c r="K15" s="4">
        <v>84</v>
      </c>
      <c r="L15" s="4">
        <v>655</v>
      </c>
      <c r="M15" s="4">
        <v>937</v>
      </c>
    </row>
    <row r="16" spans="1:13" x14ac:dyDescent="0.25">
      <c r="A16" s="15"/>
    </row>
    <row r="17" spans="1:13" x14ac:dyDescent="0.25">
      <c r="A17" s="15"/>
    </row>
    <row r="18" spans="1:13" x14ac:dyDescent="0.25">
      <c r="A18" s="15"/>
      <c r="B18" s="23" t="s">
        <v>507</v>
      </c>
      <c r="C18" s="24"/>
      <c r="D18" s="24"/>
      <c r="E18" s="24"/>
      <c r="F18" s="24"/>
      <c r="G18" s="24"/>
      <c r="H18" s="24"/>
      <c r="I18" s="24"/>
      <c r="J18" s="24"/>
      <c r="K18" s="24"/>
      <c r="L18" s="6" t="s">
        <v>10</v>
      </c>
      <c r="M18" s="6" t="s">
        <v>11</v>
      </c>
    </row>
    <row r="19" spans="1:13" x14ac:dyDescent="0.25">
      <c r="A19" s="9" t="s">
        <v>34</v>
      </c>
      <c r="B19" s="5" t="s">
        <v>0</v>
      </c>
      <c r="C19" s="5" t="s">
        <v>1</v>
      </c>
      <c r="D19" s="5" t="s">
        <v>2</v>
      </c>
      <c r="E19" s="5" t="s">
        <v>3</v>
      </c>
      <c r="F19" s="5" t="s">
        <v>4</v>
      </c>
      <c r="G19" s="5" t="s">
        <v>5</v>
      </c>
      <c r="H19" s="5" t="s">
        <v>6</v>
      </c>
      <c r="I19" s="5" t="s">
        <v>7</v>
      </c>
      <c r="J19" s="5" t="s">
        <v>8</v>
      </c>
      <c r="K19" s="5" t="s">
        <v>9</v>
      </c>
      <c r="L19" s="5" t="s">
        <v>32</v>
      </c>
      <c r="M19" s="5" t="s">
        <v>33</v>
      </c>
    </row>
    <row r="20" spans="1:13" x14ac:dyDescent="0.25">
      <c r="A20" s="8" t="s">
        <v>510</v>
      </c>
      <c r="B20" s="2">
        <v>0</v>
      </c>
      <c r="C20" s="2">
        <v>0</v>
      </c>
      <c r="D20" s="2">
        <v>0</v>
      </c>
      <c r="E20" s="2">
        <v>1.1111111111111099E-2</v>
      </c>
      <c r="F20" s="2">
        <v>1.13636363636364E-2</v>
      </c>
      <c r="G20" s="2">
        <v>5.1020408163265302E-3</v>
      </c>
      <c r="H20" s="2">
        <v>6.7567567567567597E-3</v>
      </c>
      <c r="I20" s="2">
        <v>0</v>
      </c>
      <c r="J20" s="2">
        <v>0</v>
      </c>
      <c r="K20" s="2">
        <v>0</v>
      </c>
      <c r="L20" s="3">
        <v>3.0534351145038198E-3</v>
      </c>
      <c r="M20" s="3">
        <v>5.3361792956243296E-3</v>
      </c>
    </row>
    <row r="21" spans="1:13" x14ac:dyDescent="0.25">
      <c r="A21" s="8" t="s">
        <v>511</v>
      </c>
      <c r="B21" s="2">
        <v>0</v>
      </c>
      <c r="C21" s="2">
        <v>0</v>
      </c>
      <c r="D21" s="2">
        <v>0</v>
      </c>
      <c r="E21" s="2">
        <v>0</v>
      </c>
      <c r="F21" s="2">
        <v>2.27272727272727E-2</v>
      </c>
      <c r="G21" s="2">
        <v>1.53061224489796E-2</v>
      </c>
      <c r="H21" s="2">
        <v>1.35135135135135E-2</v>
      </c>
      <c r="I21" s="2">
        <v>6.8493150684931503E-3</v>
      </c>
      <c r="J21" s="2">
        <v>1.2345679012345699E-2</v>
      </c>
      <c r="K21" s="2">
        <v>0</v>
      </c>
      <c r="L21" s="3">
        <v>1.0687022900763401E-2</v>
      </c>
      <c r="M21" s="3">
        <v>1.17395944503735E-2</v>
      </c>
    </row>
    <row r="22" spans="1:13" x14ac:dyDescent="0.25">
      <c r="A22" s="8" t="s">
        <v>512</v>
      </c>
      <c r="B22" s="2">
        <v>0</v>
      </c>
      <c r="C22" s="2">
        <v>0</v>
      </c>
      <c r="D22" s="2">
        <v>0</v>
      </c>
      <c r="E22" s="2">
        <v>2.2222222222222199E-2</v>
      </c>
      <c r="F22" s="2">
        <v>2.27272727272727E-2</v>
      </c>
      <c r="G22" s="2">
        <v>2.5510204081632699E-2</v>
      </c>
      <c r="H22" s="2">
        <v>3.37837837837838E-2</v>
      </c>
      <c r="I22" s="2">
        <v>1.3698630136986301E-2</v>
      </c>
      <c r="J22" s="2">
        <v>6.1728395061728399E-2</v>
      </c>
      <c r="K22" s="2">
        <v>3.5714285714285698E-2</v>
      </c>
      <c r="L22" s="3">
        <v>3.0534351145038201E-2</v>
      </c>
      <c r="M22" s="3">
        <v>2.77481323372465E-2</v>
      </c>
    </row>
    <row r="23" spans="1:13" x14ac:dyDescent="0.25">
      <c r="A23" s="8" t="s">
        <v>513</v>
      </c>
      <c r="B23" s="2">
        <v>0</v>
      </c>
      <c r="C23" s="2">
        <v>0</v>
      </c>
      <c r="D23" s="2">
        <v>0</v>
      </c>
      <c r="E23" s="2">
        <v>4.4444444444444398E-2</v>
      </c>
      <c r="F23" s="2">
        <v>5.1136363636363598E-2</v>
      </c>
      <c r="G23" s="2">
        <v>2.5510204081632699E-2</v>
      </c>
      <c r="H23" s="2">
        <v>2.7027027027027001E-2</v>
      </c>
      <c r="I23" s="2">
        <v>1.3698630136986301E-2</v>
      </c>
      <c r="J23" s="2">
        <v>3.7037037037037E-2</v>
      </c>
      <c r="K23" s="2">
        <v>2.3809523809523801E-2</v>
      </c>
      <c r="L23" s="3">
        <v>2.4427480916030499E-2</v>
      </c>
      <c r="M23" s="3">
        <v>3.0949839914621101E-2</v>
      </c>
    </row>
    <row r="24" spans="1:13" x14ac:dyDescent="0.25">
      <c r="A24" s="8" t="s">
        <v>514</v>
      </c>
      <c r="B24" s="2">
        <v>0</v>
      </c>
      <c r="C24" s="2">
        <v>0</v>
      </c>
      <c r="D24" s="2">
        <v>0.3125</v>
      </c>
      <c r="E24" s="2">
        <v>0.266666666666667</v>
      </c>
      <c r="F24" s="2">
        <v>0.19886363636363599</v>
      </c>
      <c r="G24" s="2">
        <v>0.11224489795918401</v>
      </c>
      <c r="H24" s="2">
        <v>4.72972972972973E-2</v>
      </c>
      <c r="I24" s="2">
        <v>9.5890410958904104E-2</v>
      </c>
      <c r="J24" s="2">
        <v>0.11111111111111099</v>
      </c>
      <c r="K24" s="2">
        <v>1.1904761904761901E-2</v>
      </c>
      <c r="L24" s="3">
        <v>8.0916030534351105E-2</v>
      </c>
      <c r="M24" s="3">
        <v>0.12486659551760899</v>
      </c>
    </row>
    <row r="25" spans="1:13" x14ac:dyDescent="0.25">
      <c r="A25" s="8" t="s">
        <v>515</v>
      </c>
      <c r="B25" s="2">
        <v>0</v>
      </c>
      <c r="C25" s="2">
        <v>0</v>
      </c>
      <c r="D25" s="2">
        <v>0.6875</v>
      </c>
      <c r="E25" s="2">
        <v>0.655555555555556</v>
      </c>
      <c r="F25" s="2">
        <v>0.6875</v>
      </c>
      <c r="G25" s="2">
        <v>0.80612244897959195</v>
      </c>
      <c r="H25" s="2">
        <v>0.86486486486486502</v>
      </c>
      <c r="I25" s="2">
        <v>0.81506849315068497</v>
      </c>
      <c r="J25" s="2">
        <v>0.61728395061728403</v>
      </c>
      <c r="K25" s="2">
        <v>0.35714285714285698</v>
      </c>
      <c r="L25" s="3">
        <v>0.74045801526717603</v>
      </c>
      <c r="M25" s="3">
        <v>0.72145144076840995</v>
      </c>
    </row>
    <row r="26" spans="1:13" x14ac:dyDescent="0.25">
      <c r="A26" s="8" t="s">
        <v>516</v>
      </c>
      <c r="B26" s="2">
        <v>0</v>
      </c>
      <c r="C26" s="2">
        <v>0</v>
      </c>
      <c r="D26" s="2">
        <v>0</v>
      </c>
      <c r="E26" s="2">
        <v>0</v>
      </c>
      <c r="F26" s="2">
        <v>5.6818181818181802E-3</v>
      </c>
      <c r="G26" s="2">
        <v>1.02040816326531E-2</v>
      </c>
      <c r="H26" s="2">
        <v>6.7567567567567597E-3</v>
      </c>
      <c r="I26" s="2">
        <v>5.4794520547945202E-2</v>
      </c>
      <c r="J26" s="2">
        <v>0.16049382716049401</v>
      </c>
      <c r="K26" s="2">
        <v>0.57142857142857095</v>
      </c>
      <c r="L26" s="3">
        <v>0.109923664122137</v>
      </c>
      <c r="M26" s="3">
        <v>7.7908217716115294E-2</v>
      </c>
    </row>
    <row r="27" spans="1:13" x14ac:dyDescent="0.25">
      <c r="A27" s="15"/>
    </row>
    <row r="28" spans="1:13" x14ac:dyDescent="0.25">
      <c r="A28" s="15"/>
    </row>
    <row r="29" spans="1:13" x14ac:dyDescent="0.25">
      <c r="A29" s="15"/>
      <c r="B29" s="23" t="s">
        <v>31</v>
      </c>
      <c r="C29" s="23"/>
      <c r="D29" s="23"/>
      <c r="E29" s="23"/>
      <c r="F29" s="23"/>
      <c r="G29" s="23"/>
      <c r="H29" s="23"/>
      <c r="I29" s="23"/>
      <c r="J29" s="23"/>
      <c r="K29" s="6" t="s">
        <v>10</v>
      </c>
      <c r="L29" s="6" t="s">
        <v>11</v>
      </c>
    </row>
    <row r="30" spans="1:13" x14ac:dyDescent="0.25">
      <c r="A30" s="9" t="s">
        <v>34</v>
      </c>
      <c r="B30" s="5" t="s">
        <v>15</v>
      </c>
      <c r="C30" s="5" t="s">
        <v>16</v>
      </c>
      <c r="D30" s="5" t="s">
        <v>17</v>
      </c>
      <c r="E30" s="5" t="s">
        <v>18</v>
      </c>
      <c r="F30" s="5" t="s">
        <v>19</v>
      </c>
      <c r="G30" s="5" t="s">
        <v>20</v>
      </c>
      <c r="H30" s="5" t="s">
        <v>21</v>
      </c>
      <c r="I30" s="5" t="s">
        <v>22</v>
      </c>
      <c r="J30" s="5" t="s">
        <v>23</v>
      </c>
      <c r="K30" s="5" t="s">
        <v>24</v>
      </c>
      <c r="L30" s="5" t="s">
        <v>25</v>
      </c>
    </row>
    <row r="31" spans="1:13" x14ac:dyDescent="0.25">
      <c r="A31" s="8" t="s">
        <v>510</v>
      </c>
      <c r="B31" s="2">
        <v>0</v>
      </c>
      <c r="C31" s="2">
        <v>0</v>
      </c>
      <c r="D31" s="2">
        <v>0</v>
      </c>
      <c r="E31" s="2">
        <v>1</v>
      </c>
      <c r="F31" s="2">
        <v>-0.5</v>
      </c>
      <c r="G31" s="2">
        <v>0</v>
      </c>
      <c r="H31" s="2">
        <v>-1</v>
      </c>
      <c r="I31" s="2">
        <v>0</v>
      </c>
      <c r="J31" s="2">
        <v>0</v>
      </c>
      <c r="K31" s="3">
        <v>-1</v>
      </c>
      <c r="L31" s="3">
        <v>0</v>
      </c>
    </row>
    <row r="32" spans="1:13" x14ac:dyDescent="0.25">
      <c r="A32" s="8" t="s">
        <v>511</v>
      </c>
      <c r="B32" s="2">
        <v>0</v>
      </c>
      <c r="C32" s="2">
        <v>0</v>
      </c>
      <c r="D32" s="2">
        <v>0</v>
      </c>
      <c r="E32" s="2">
        <v>0</v>
      </c>
      <c r="F32" s="2">
        <v>-0.25</v>
      </c>
      <c r="G32" s="2">
        <v>-0.33333333333333298</v>
      </c>
      <c r="H32" s="2">
        <v>-0.5</v>
      </c>
      <c r="I32" s="2">
        <v>0</v>
      </c>
      <c r="J32" s="2">
        <v>-1</v>
      </c>
      <c r="K32" s="3">
        <v>-1</v>
      </c>
      <c r="L32" s="3">
        <v>0</v>
      </c>
    </row>
    <row r="33" spans="1:12" x14ac:dyDescent="0.25">
      <c r="A33" s="8" t="s">
        <v>512</v>
      </c>
      <c r="B33" s="2">
        <v>0</v>
      </c>
      <c r="C33" s="2">
        <v>0</v>
      </c>
      <c r="D33" s="2">
        <v>0</v>
      </c>
      <c r="E33" s="2">
        <v>1</v>
      </c>
      <c r="F33" s="2">
        <v>0.25</v>
      </c>
      <c r="G33" s="2">
        <v>0</v>
      </c>
      <c r="H33" s="2">
        <v>-0.6</v>
      </c>
      <c r="I33" s="2">
        <v>1.5</v>
      </c>
      <c r="J33" s="2">
        <v>-0.4</v>
      </c>
      <c r="K33" s="3">
        <v>-0.4</v>
      </c>
      <c r="L33" s="3">
        <v>0</v>
      </c>
    </row>
    <row r="34" spans="1:12" x14ac:dyDescent="0.25">
      <c r="A34" s="8" t="s">
        <v>513</v>
      </c>
      <c r="B34" s="2">
        <v>0</v>
      </c>
      <c r="C34" s="2">
        <v>0</v>
      </c>
      <c r="D34" s="2">
        <v>0</v>
      </c>
      <c r="E34" s="2">
        <v>1.25</v>
      </c>
      <c r="F34" s="2">
        <v>-0.44444444444444398</v>
      </c>
      <c r="G34" s="2">
        <v>-0.2</v>
      </c>
      <c r="H34" s="2">
        <v>-0.5</v>
      </c>
      <c r="I34" s="2">
        <v>0.5</v>
      </c>
      <c r="J34" s="2">
        <v>-0.33333333333333298</v>
      </c>
      <c r="K34" s="3">
        <v>-0.6</v>
      </c>
      <c r="L34" s="3">
        <v>0</v>
      </c>
    </row>
    <row r="35" spans="1:12" x14ac:dyDescent="0.25">
      <c r="A35" s="8" t="s">
        <v>514</v>
      </c>
      <c r="B35" s="2">
        <v>0</v>
      </c>
      <c r="C35" s="2">
        <v>0</v>
      </c>
      <c r="D35" s="2">
        <v>3.8</v>
      </c>
      <c r="E35" s="2">
        <v>0.45833333333333298</v>
      </c>
      <c r="F35" s="2">
        <v>-0.371428571428571</v>
      </c>
      <c r="G35" s="2">
        <v>-0.68181818181818199</v>
      </c>
      <c r="H35" s="2">
        <v>1</v>
      </c>
      <c r="I35" s="2">
        <v>-0.35714285714285698</v>
      </c>
      <c r="J35" s="2">
        <v>-0.88888888888888895</v>
      </c>
      <c r="K35" s="3">
        <v>-0.95454545454545503</v>
      </c>
      <c r="L35" s="3">
        <v>0</v>
      </c>
    </row>
    <row r="36" spans="1:12" x14ac:dyDescent="0.25">
      <c r="A36" s="8" t="s">
        <v>515</v>
      </c>
      <c r="B36" s="2">
        <v>0</v>
      </c>
      <c r="C36" s="2">
        <v>0</v>
      </c>
      <c r="D36" s="2">
        <v>4.3636363636363598</v>
      </c>
      <c r="E36" s="2">
        <v>1.0508474576271201</v>
      </c>
      <c r="F36" s="2">
        <v>0.30578512396694202</v>
      </c>
      <c r="G36" s="2">
        <v>-0.189873417721519</v>
      </c>
      <c r="H36" s="2">
        <v>-7.03125E-2</v>
      </c>
      <c r="I36" s="2">
        <v>-0.57983193277310896</v>
      </c>
      <c r="J36" s="2">
        <v>-0.4</v>
      </c>
      <c r="K36" s="3">
        <v>-0.810126582278481</v>
      </c>
      <c r="L36" s="3">
        <v>0</v>
      </c>
    </row>
    <row r="37" spans="1:12" x14ac:dyDescent="0.25">
      <c r="A37" s="8" t="s">
        <v>516</v>
      </c>
      <c r="B37" s="2">
        <v>0</v>
      </c>
      <c r="C37" s="2">
        <v>0</v>
      </c>
      <c r="D37" s="2">
        <v>0</v>
      </c>
      <c r="E37" s="2">
        <v>0</v>
      </c>
      <c r="F37" s="2">
        <v>1</v>
      </c>
      <c r="G37" s="2">
        <v>-0.5</v>
      </c>
      <c r="H37" s="2">
        <v>7</v>
      </c>
      <c r="I37" s="2">
        <v>0.625</v>
      </c>
      <c r="J37" s="2">
        <v>2.6923076923076898</v>
      </c>
      <c r="K37" s="3">
        <v>23</v>
      </c>
      <c r="L37" s="3">
        <v>0</v>
      </c>
    </row>
    <row r="38" spans="1:12" x14ac:dyDescent="0.25">
      <c r="A38" s="11" t="s">
        <v>14</v>
      </c>
      <c r="B38" s="3">
        <v>0</v>
      </c>
      <c r="C38" s="3">
        <v>0</v>
      </c>
      <c r="D38" s="3">
        <v>4.625</v>
      </c>
      <c r="E38" s="3">
        <v>0.95555555555555605</v>
      </c>
      <c r="F38" s="3">
        <v>0.11363636363636399</v>
      </c>
      <c r="G38" s="3">
        <v>-0.24489795918367299</v>
      </c>
      <c r="H38" s="3">
        <v>-1.35135135135135E-2</v>
      </c>
      <c r="I38" s="3">
        <v>-0.44520547945205502</v>
      </c>
      <c r="J38" s="3">
        <v>3.7037037037037E-2</v>
      </c>
      <c r="K38" s="3">
        <v>-0.57142857142857095</v>
      </c>
      <c r="L38" s="3">
        <v>0</v>
      </c>
    </row>
    <row r="39" spans="1:12" x14ac:dyDescent="0.25">
      <c r="A39" s="15"/>
    </row>
    <row r="40" spans="1:12" x14ac:dyDescent="0.25">
      <c r="A40" s="13" t="s">
        <v>35</v>
      </c>
    </row>
    <row r="41" spans="1:12" x14ac:dyDescent="0.25">
      <c r="A41" s="14" t="s">
        <v>36</v>
      </c>
    </row>
    <row r="42" spans="1:12" x14ac:dyDescent="0.25">
      <c r="A42" s="14" t="s">
        <v>37</v>
      </c>
    </row>
    <row r="43" spans="1:12" x14ac:dyDescent="0.25">
      <c r="A43" s="14" t="s">
        <v>508</v>
      </c>
    </row>
    <row r="44" spans="1:12" x14ac:dyDescent="0.25">
      <c r="A44" s="14" t="s">
        <v>522</v>
      </c>
    </row>
    <row r="45" spans="1:12" x14ac:dyDescent="0.25">
      <c r="A45" s="14" t="s">
        <v>523</v>
      </c>
    </row>
    <row r="46" spans="1:12" x14ac:dyDescent="0.25">
      <c r="A46" s="14" t="s">
        <v>69</v>
      </c>
    </row>
    <row r="47" spans="1:12" x14ac:dyDescent="0.25">
      <c r="A47" s="14" t="s">
        <v>39</v>
      </c>
    </row>
    <row r="48" spans="1:12"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8:K18"/>
    <mergeCell ref="B29:J2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582</v>
      </c>
    </row>
    <row r="2" spans="1:13" ht="15" x14ac:dyDescent="0.25">
      <c r="A2" s="12" t="s">
        <v>583</v>
      </c>
    </row>
    <row r="3" spans="1:13" ht="15" x14ac:dyDescent="0.25">
      <c r="A3" s="12" t="s">
        <v>519</v>
      </c>
    </row>
    <row r="4" spans="1:13" ht="15" x14ac:dyDescent="0.25">
      <c r="A4" s="12" t="s">
        <v>57</v>
      </c>
    </row>
    <row r="5" spans="1:13" x14ac:dyDescent="0.25">
      <c r="A5" s="19" t="str">
        <f>HYPERLINK("#'Table of contents'!A13",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526</v>
      </c>
      <c r="B8" s="1">
        <v>25</v>
      </c>
      <c r="C8" s="1">
        <v>17</v>
      </c>
      <c r="D8" s="1">
        <v>21</v>
      </c>
      <c r="E8" s="1">
        <v>10</v>
      </c>
      <c r="F8" s="1">
        <v>9</v>
      </c>
      <c r="G8" s="1">
        <v>9</v>
      </c>
      <c r="H8" s="1">
        <v>5</v>
      </c>
      <c r="I8" s="1">
        <v>6</v>
      </c>
      <c r="J8" s="1">
        <v>0</v>
      </c>
      <c r="K8" s="1">
        <v>0</v>
      </c>
      <c r="L8" s="4">
        <v>20</v>
      </c>
      <c r="M8" s="4">
        <v>102</v>
      </c>
    </row>
    <row r="9" spans="1:13" x14ac:dyDescent="0.25">
      <c r="A9" s="16" t="s">
        <v>527</v>
      </c>
      <c r="B9" s="1">
        <v>4</v>
      </c>
      <c r="C9" s="1">
        <v>14</v>
      </c>
      <c r="D9" s="1">
        <v>9</v>
      </c>
      <c r="E9" s="1">
        <v>6</v>
      </c>
      <c r="F9" s="1">
        <v>13</v>
      </c>
      <c r="G9" s="1">
        <v>9</v>
      </c>
      <c r="H9" s="1">
        <v>7</v>
      </c>
      <c r="I9" s="1">
        <v>14</v>
      </c>
      <c r="J9" s="1">
        <v>2</v>
      </c>
      <c r="K9" s="1">
        <v>0</v>
      </c>
      <c r="L9" s="4">
        <v>32</v>
      </c>
      <c r="M9" s="4">
        <v>78</v>
      </c>
    </row>
    <row r="10" spans="1:13" x14ac:dyDescent="0.25">
      <c r="A10" s="16" t="s">
        <v>528</v>
      </c>
      <c r="B10" s="1">
        <v>20</v>
      </c>
      <c r="C10" s="1">
        <v>15</v>
      </c>
      <c r="D10" s="1">
        <v>19</v>
      </c>
      <c r="E10" s="1">
        <v>10</v>
      </c>
      <c r="F10" s="1">
        <v>14</v>
      </c>
      <c r="G10" s="1">
        <v>10</v>
      </c>
      <c r="H10" s="1">
        <v>10</v>
      </c>
      <c r="I10" s="1">
        <v>3</v>
      </c>
      <c r="J10" s="1">
        <v>0</v>
      </c>
      <c r="K10" s="1">
        <v>0</v>
      </c>
      <c r="L10" s="4">
        <v>23</v>
      </c>
      <c r="M10" s="4">
        <v>101</v>
      </c>
    </row>
    <row r="11" spans="1:13" x14ac:dyDescent="0.25">
      <c r="A11" s="16" t="s">
        <v>529</v>
      </c>
      <c r="B11" s="1">
        <v>24</v>
      </c>
      <c r="C11" s="1">
        <v>28</v>
      </c>
      <c r="D11" s="1">
        <v>11</v>
      </c>
      <c r="E11" s="1">
        <v>19</v>
      </c>
      <c r="F11" s="1">
        <v>16</v>
      </c>
      <c r="G11" s="1">
        <v>12</v>
      </c>
      <c r="H11" s="1">
        <v>22</v>
      </c>
      <c r="I11" s="1">
        <v>10</v>
      </c>
      <c r="J11" s="1">
        <v>6</v>
      </c>
      <c r="K11" s="1">
        <v>2</v>
      </c>
      <c r="L11" s="4">
        <v>52</v>
      </c>
      <c r="M11" s="4">
        <v>150</v>
      </c>
    </row>
    <row r="12" spans="1:13" x14ac:dyDescent="0.25">
      <c r="A12" s="16" t="s">
        <v>530</v>
      </c>
      <c r="B12" s="1">
        <v>223</v>
      </c>
      <c r="C12" s="1">
        <v>73</v>
      </c>
      <c r="D12" s="1">
        <v>112</v>
      </c>
      <c r="E12" s="1">
        <v>106</v>
      </c>
      <c r="F12" s="1">
        <v>83</v>
      </c>
      <c r="G12" s="1">
        <v>44</v>
      </c>
      <c r="H12" s="1">
        <v>16</v>
      </c>
      <c r="I12" s="1">
        <v>21</v>
      </c>
      <c r="J12" s="1">
        <v>12</v>
      </c>
      <c r="K12" s="1">
        <v>6</v>
      </c>
      <c r="L12" s="4">
        <v>99</v>
      </c>
      <c r="M12" s="4">
        <v>696</v>
      </c>
    </row>
    <row r="13" spans="1:13" x14ac:dyDescent="0.25">
      <c r="A13" s="16" t="s">
        <v>531</v>
      </c>
      <c r="B13" s="1">
        <v>740</v>
      </c>
      <c r="C13" s="1">
        <v>1079</v>
      </c>
      <c r="D13" s="1">
        <v>1012</v>
      </c>
      <c r="E13" s="1">
        <v>694</v>
      </c>
      <c r="F13" s="1">
        <v>330</v>
      </c>
      <c r="G13" s="1">
        <v>391</v>
      </c>
      <c r="H13" s="1">
        <v>366</v>
      </c>
      <c r="I13" s="1">
        <v>380</v>
      </c>
      <c r="J13" s="1">
        <v>221</v>
      </c>
      <c r="K13" s="1">
        <v>104</v>
      </c>
      <c r="L13" s="4">
        <v>1462</v>
      </c>
      <c r="M13" s="4">
        <v>5317</v>
      </c>
    </row>
    <row r="14" spans="1:13" x14ac:dyDescent="0.25">
      <c r="A14" s="16" t="s">
        <v>532</v>
      </c>
      <c r="B14" s="1">
        <v>0</v>
      </c>
      <c r="C14" s="1">
        <v>0</v>
      </c>
      <c r="D14" s="1">
        <v>1</v>
      </c>
      <c r="E14" s="1">
        <v>4</v>
      </c>
      <c r="F14" s="1">
        <v>3</v>
      </c>
      <c r="G14" s="1">
        <v>8</v>
      </c>
      <c r="H14" s="1">
        <v>27</v>
      </c>
      <c r="I14" s="1">
        <v>41</v>
      </c>
      <c r="J14" s="1">
        <v>83</v>
      </c>
      <c r="K14" s="1">
        <v>151</v>
      </c>
      <c r="L14" s="4">
        <v>310</v>
      </c>
      <c r="M14" s="4">
        <v>318</v>
      </c>
    </row>
    <row r="15" spans="1:13" x14ac:dyDescent="0.25">
      <c r="A15" s="16" t="s">
        <v>533</v>
      </c>
      <c r="B15" s="1">
        <v>26</v>
      </c>
      <c r="C15" s="1">
        <v>34</v>
      </c>
      <c r="D15" s="1">
        <v>24</v>
      </c>
      <c r="E15" s="1">
        <v>22</v>
      </c>
      <c r="F15" s="1">
        <v>12</v>
      </c>
      <c r="G15" s="1">
        <v>28</v>
      </c>
      <c r="H15" s="1">
        <v>22</v>
      </c>
      <c r="I15" s="1">
        <v>5</v>
      </c>
      <c r="J15" s="1">
        <v>3</v>
      </c>
      <c r="K15" s="1">
        <v>0</v>
      </c>
      <c r="L15" s="4">
        <v>58</v>
      </c>
      <c r="M15" s="4">
        <v>176</v>
      </c>
    </row>
    <row r="16" spans="1:13" x14ac:dyDescent="0.25">
      <c r="A16" s="16" t="s">
        <v>534</v>
      </c>
      <c r="B16" s="1">
        <v>37</v>
      </c>
      <c r="C16" s="1">
        <v>39</v>
      </c>
      <c r="D16" s="1">
        <v>29</v>
      </c>
      <c r="E16" s="1">
        <v>33</v>
      </c>
      <c r="F16" s="1">
        <v>35</v>
      </c>
      <c r="G16" s="1">
        <v>45</v>
      </c>
      <c r="H16" s="1">
        <v>27</v>
      </c>
      <c r="I16" s="1">
        <v>23</v>
      </c>
      <c r="J16" s="1">
        <v>7</v>
      </c>
      <c r="K16" s="1">
        <v>0</v>
      </c>
      <c r="L16" s="4">
        <v>102</v>
      </c>
      <c r="M16" s="4">
        <v>275</v>
      </c>
    </row>
    <row r="17" spans="1:13" x14ac:dyDescent="0.25">
      <c r="A17" s="16" t="s">
        <v>535</v>
      </c>
      <c r="B17" s="1">
        <v>78</v>
      </c>
      <c r="C17" s="1">
        <v>79</v>
      </c>
      <c r="D17" s="1">
        <v>54</v>
      </c>
      <c r="E17" s="1">
        <v>52</v>
      </c>
      <c r="F17" s="1">
        <v>31</v>
      </c>
      <c r="G17" s="1">
        <v>32</v>
      </c>
      <c r="H17" s="1">
        <v>29</v>
      </c>
      <c r="I17" s="1">
        <v>17</v>
      </c>
      <c r="J17" s="1">
        <v>20</v>
      </c>
      <c r="K17" s="1">
        <v>2</v>
      </c>
      <c r="L17" s="4">
        <v>100</v>
      </c>
      <c r="M17" s="4">
        <v>394</v>
      </c>
    </row>
    <row r="18" spans="1:13" x14ac:dyDescent="0.25">
      <c r="A18" s="16" t="s">
        <v>536</v>
      </c>
      <c r="B18" s="1">
        <v>22</v>
      </c>
      <c r="C18" s="1">
        <v>29</v>
      </c>
      <c r="D18" s="1">
        <v>24</v>
      </c>
      <c r="E18" s="1">
        <v>22</v>
      </c>
      <c r="F18" s="1">
        <v>13</v>
      </c>
      <c r="G18" s="1">
        <v>14</v>
      </c>
      <c r="H18" s="1">
        <v>20</v>
      </c>
      <c r="I18" s="1">
        <v>20</v>
      </c>
      <c r="J18" s="1">
        <v>8</v>
      </c>
      <c r="K18" s="1">
        <v>2</v>
      </c>
      <c r="L18" s="4">
        <v>64</v>
      </c>
      <c r="M18" s="4">
        <v>174</v>
      </c>
    </row>
    <row r="19" spans="1:13" x14ac:dyDescent="0.25">
      <c r="A19" s="16" t="s">
        <v>537</v>
      </c>
      <c r="B19" s="1">
        <v>75</v>
      </c>
      <c r="C19" s="1">
        <v>71</v>
      </c>
      <c r="D19" s="1">
        <v>78</v>
      </c>
      <c r="E19" s="1">
        <v>66</v>
      </c>
      <c r="F19" s="1">
        <v>48</v>
      </c>
      <c r="G19" s="1">
        <v>13</v>
      </c>
      <c r="H19" s="1">
        <v>12</v>
      </c>
      <c r="I19" s="1">
        <v>9</v>
      </c>
      <c r="J19" s="1">
        <v>8</v>
      </c>
      <c r="K19" s="1">
        <v>4</v>
      </c>
      <c r="L19" s="4">
        <v>46</v>
      </c>
      <c r="M19" s="4">
        <v>384</v>
      </c>
    </row>
    <row r="20" spans="1:13" x14ac:dyDescent="0.25">
      <c r="A20" s="16" t="s">
        <v>538</v>
      </c>
      <c r="B20" s="1">
        <v>272</v>
      </c>
      <c r="C20" s="1">
        <v>299</v>
      </c>
      <c r="D20" s="1">
        <v>266</v>
      </c>
      <c r="E20" s="1">
        <v>227</v>
      </c>
      <c r="F20" s="1">
        <v>126</v>
      </c>
      <c r="G20" s="1">
        <v>117</v>
      </c>
      <c r="H20" s="1">
        <v>152</v>
      </c>
      <c r="I20" s="1">
        <v>95</v>
      </c>
      <c r="J20" s="1">
        <v>58</v>
      </c>
      <c r="K20" s="1">
        <v>23</v>
      </c>
      <c r="L20" s="4">
        <v>445</v>
      </c>
      <c r="M20" s="4">
        <v>1635</v>
      </c>
    </row>
    <row r="21" spans="1:13" x14ac:dyDescent="0.25">
      <c r="A21" s="16" t="s">
        <v>539</v>
      </c>
      <c r="B21" s="1">
        <v>0</v>
      </c>
      <c r="C21" s="1">
        <v>1</v>
      </c>
      <c r="D21" s="1">
        <v>1</v>
      </c>
      <c r="E21" s="1">
        <v>2</v>
      </c>
      <c r="F21" s="1">
        <v>3</v>
      </c>
      <c r="G21" s="1">
        <v>5</v>
      </c>
      <c r="H21" s="1">
        <v>22</v>
      </c>
      <c r="I21" s="1">
        <v>48</v>
      </c>
      <c r="J21" s="1">
        <v>85</v>
      </c>
      <c r="K21" s="1">
        <v>107</v>
      </c>
      <c r="L21" s="4">
        <v>267</v>
      </c>
      <c r="M21" s="4">
        <v>274</v>
      </c>
    </row>
    <row r="22" spans="1:13" x14ac:dyDescent="0.25">
      <c r="A22" s="16" t="s">
        <v>540</v>
      </c>
      <c r="B22" s="1">
        <v>1</v>
      </c>
      <c r="C22" s="1">
        <v>3</v>
      </c>
      <c r="D22" s="1">
        <v>11</v>
      </c>
      <c r="E22" s="1">
        <v>2</v>
      </c>
      <c r="F22" s="1">
        <v>8</v>
      </c>
      <c r="G22" s="1">
        <v>5</v>
      </c>
      <c r="H22" s="1">
        <v>3</v>
      </c>
      <c r="I22" s="1">
        <v>3</v>
      </c>
      <c r="J22" s="1">
        <v>2</v>
      </c>
      <c r="K22" s="1">
        <v>0</v>
      </c>
      <c r="L22" s="4">
        <v>13</v>
      </c>
      <c r="M22" s="4">
        <v>38</v>
      </c>
    </row>
    <row r="23" spans="1:13" x14ac:dyDescent="0.25">
      <c r="A23" s="16" t="s">
        <v>541</v>
      </c>
      <c r="B23" s="1">
        <v>9</v>
      </c>
      <c r="C23" s="1">
        <v>15</v>
      </c>
      <c r="D23" s="1">
        <v>8</v>
      </c>
      <c r="E23" s="1">
        <v>16</v>
      </c>
      <c r="F23" s="1">
        <v>13</v>
      </c>
      <c r="G23" s="1">
        <v>18</v>
      </c>
      <c r="H23" s="1">
        <v>29</v>
      </c>
      <c r="I23" s="1">
        <v>21</v>
      </c>
      <c r="J23" s="1">
        <v>6</v>
      </c>
      <c r="K23" s="1">
        <v>2</v>
      </c>
      <c r="L23" s="4">
        <v>76</v>
      </c>
      <c r="M23" s="4">
        <v>137</v>
      </c>
    </row>
    <row r="24" spans="1:13" x14ac:dyDescent="0.25">
      <c r="A24" s="16" t="s">
        <v>542</v>
      </c>
      <c r="B24" s="1">
        <v>27</v>
      </c>
      <c r="C24" s="1">
        <v>35</v>
      </c>
      <c r="D24" s="1">
        <v>34</v>
      </c>
      <c r="E24" s="1">
        <v>38</v>
      </c>
      <c r="F24" s="1">
        <v>20</v>
      </c>
      <c r="G24" s="1">
        <v>26</v>
      </c>
      <c r="H24" s="1">
        <v>37</v>
      </c>
      <c r="I24" s="1">
        <v>25</v>
      </c>
      <c r="J24" s="1">
        <v>25</v>
      </c>
      <c r="K24" s="1">
        <v>12</v>
      </c>
      <c r="L24" s="4">
        <v>125</v>
      </c>
      <c r="M24" s="4">
        <v>279</v>
      </c>
    </row>
    <row r="25" spans="1:13" x14ac:dyDescent="0.25">
      <c r="A25" s="16" t="s">
        <v>543</v>
      </c>
      <c r="B25" s="1">
        <v>46</v>
      </c>
      <c r="C25" s="1">
        <v>49</v>
      </c>
      <c r="D25" s="1">
        <v>49</v>
      </c>
      <c r="E25" s="1">
        <v>36</v>
      </c>
      <c r="F25" s="1">
        <v>39</v>
      </c>
      <c r="G25" s="1">
        <v>39</v>
      </c>
      <c r="H25" s="1">
        <v>47</v>
      </c>
      <c r="I25" s="1">
        <v>46</v>
      </c>
      <c r="J25" s="1">
        <v>42</v>
      </c>
      <c r="K25" s="1">
        <v>26</v>
      </c>
      <c r="L25" s="4">
        <v>200</v>
      </c>
      <c r="M25" s="4">
        <v>419</v>
      </c>
    </row>
    <row r="26" spans="1:13" x14ac:dyDescent="0.25">
      <c r="A26" s="16" t="s">
        <v>544</v>
      </c>
      <c r="B26" s="1">
        <v>39</v>
      </c>
      <c r="C26" s="1">
        <v>27</v>
      </c>
      <c r="D26" s="1">
        <v>37</v>
      </c>
      <c r="E26" s="1">
        <v>58</v>
      </c>
      <c r="F26" s="1">
        <v>23</v>
      </c>
      <c r="G26" s="1">
        <v>11</v>
      </c>
      <c r="H26" s="1">
        <v>5</v>
      </c>
      <c r="I26" s="1">
        <v>9</v>
      </c>
      <c r="J26" s="1">
        <v>5</v>
      </c>
      <c r="K26" s="1">
        <v>2</v>
      </c>
      <c r="L26" s="4">
        <v>32</v>
      </c>
      <c r="M26" s="4">
        <v>216</v>
      </c>
    </row>
    <row r="27" spans="1:13" x14ac:dyDescent="0.25">
      <c r="A27" s="16" t="s">
        <v>545</v>
      </c>
      <c r="B27" s="1">
        <v>62</v>
      </c>
      <c r="C27" s="1">
        <v>114</v>
      </c>
      <c r="D27" s="1">
        <v>130</v>
      </c>
      <c r="E27" s="1">
        <v>121</v>
      </c>
      <c r="F27" s="1">
        <v>104</v>
      </c>
      <c r="G27" s="1">
        <v>126</v>
      </c>
      <c r="H27" s="1">
        <v>108</v>
      </c>
      <c r="I27" s="1">
        <v>121</v>
      </c>
      <c r="J27" s="1">
        <v>59</v>
      </c>
      <c r="K27" s="1">
        <v>36</v>
      </c>
      <c r="L27" s="4">
        <v>450</v>
      </c>
      <c r="M27" s="4">
        <v>981</v>
      </c>
    </row>
    <row r="28" spans="1:13" x14ac:dyDescent="0.25">
      <c r="A28" s="16" t="s">
        <v>546</v>
      </c>
      <c r="B28" s="1">
        <v>1</v>
      </c>
      <c r="C28" s="1">
        <v>0</v>
      </c>
      <c r="D28" s="1">
        <v>0</v>
      </c>
      <c r="E28" s="1">
        <v>1</v>
      </c>
      <c r="F28" s="1">
        <v>1</v>
      </c>
      <c r="G28" s="1">
        <v>2</v>
      </c>
      <c r="H28" s="1">
        <v>6</v>
      </c>
      <c r="I28" s="1">
        <v>29</v>
      </c>
      <c r="J28" s="1">
        <v>49</v>
      </c>
      <c r="K28" s="1">
        <v>93</v>
      </c>
      <c r="L28" s="4">
        <v>179</v>
      </c>
      <c r="M28" s="4">
        <v>182</v>
      </c>
    </row>
    <row r="29" spans="1:13" x14ac:dyDescent="0.25">
      <c r="A29" s="16" t="s">
        <v>547</v>
      </c>
      <c r="B29" s="1">
        <v>5</v>
      </c>
      <c r="C29" s="1">
        <v>6</v>
      </c>
      <c r="D29" s="1">
        <v>6</v>
      </c>
      <c r="E29" s="1">
        <v>7</v>
      </c>
      <c r="F29" s="1">
        <v>6</v>
      </c>
      <c r="G29" s="1">
        <v>5</v>
      </c>
      <c r="H29" s="1">
        <v>3</v>
      </c>
      <c r="I29" s="1">
        <v>3</v>
      </c>
      <c r="J29" s="1">
        <v>3</v>
      </c>
      <c r="K29" s="1">
        <v>0</v>
      </c>
      <c r="L29" s="4">
        <v>14</v>
      </c>
      <c r="M29" s="4">
        <v>44</v>
      </c>
    </row>
    <row r="30" spans="1:13" x14ac:dyDescent="0.25">
      <c r="A30" s="16" t="s">
        <v>548</v>
      </c>
      <c r="B30" s="1">
        <v>11</v>
      </c>
      <c r="C30" s="1">
        <v>8</v>
      </c>
      <c r="D30" s="1">
        <v>5</v>
      </c>
      <c r="E30" s="1">
        <v>12</v>
      </c>
      <c r="F30" s="1">
        <v>15</v>
      </c>
      <c r="G30" s="1">
        <v>17</v>
      </c>
      <c r="H30" s="1">
        <v>11</v>
      </c>
      <c r="I30" s="1">
        <v>10</v>
      </c>
      <c r="J30" s="1">
        <v>2</v>
      </c>
      <c r="K30" s="1">
        <v>0</v>
      </c>
      <c r="L30" s="4">
        <v>40</v>
      </c>
      <c r="M30" s="4">
        <v>91</v>
      </c>
    </row>
    <row r="31" spans="1:13" x14ac:dyDescent="0.25">
      <c r="A31" s="16" t="s">
        <v>549</v>
      </c>
      <c r="B31" s="1">
        <v>16</v>
      </c>
      <c r="C31" s="1">
        <v>22</v>
      </c>
      <c r="D31" s="1">
        <v>14</v>
      </c>
      <c r="E31" s="1">
        <v>15</v>
      </c>
      <c r="F31" s="1">
        <v>13</v>
      </c>
      <c r="G31" s="1">
        <v>12</v>
      </c>
      <c r="H31" s="1">
        <v>9</v>
      </c>
      <c r="I31" s="1">
        <v>5</v>
      </c>
      <c r="J31" s="1">
        <v>2</v>
      </c>
      <c r="K31" s="1">
        <v>0</v>
      </c>
      <c r="L31" s="4">
        <v>28</v>
      </c>
      <c r="M31" s="4">
        <v>108</v>
      </c>
    </row>
    <row r="32" spans="1:13" x14ac:dyDescent="0.25">
      <c r="A32" s="16" t="s">
        <v>550</v>
      </c>
      <c r="B32" s="1">
        <v>5</v>
      </c>
      <c r="C32" s="1">
        <v>6</v>
      </c>
      <c r="D32" s="1">
        <v>8</v>
      </c>
      <c r="E32" s="1">
        <v>10</v>
      </c>
      <c r="F32" s="1">
        <v>8</v>
      </c>
      <c r="G32" s="1">
        <v>8</v>
      </c>
      <c r="H32" s="1">
        <v>7</v>
      </c>
      <c r="I32" s="1">
        <v>12</v>
      </c>
      <c r="J32" s="1">
        <v>2</v>
      </c>
      <c r="K32" s="1">
        <v>2</v>
      </c>
      <c r="L32" s="4">
        <v>31</v>
      </c>
      <c r="M32" s="4">
        <v>68</v>
      </c>
    </row>
    <row r="33" spans="1:13" x14ac:dyDescent="0.25">
      <c r="A33" s="16" t="s">
        <v>551</v>
      </c>
      <c r="B33" s="1">
        <v>39</v>
      </c>
      <c r="C33" s="1">
        <v>26</v>
      </c>
      <c r="D33" s="1">
        <v>21</v>
      </c>
      <c r="E33" s="1">
        <v>34</v>
      </c>
      <c r="F33" s="1">
        <v>13</v>
      </c>
      <c r="G33" s="1">
        <v>4</v>
      </c>
      <c r="H33" s="1">
        <v>2</v>
      </c>
      <c r="I33" s="1">
        <v>4</v>
      </c>
      <c r="J33" s="1">
        <v>4</v>
      </c>
      <c r="K33" s="1">
        <v>3</v>
      </c>
      <c r="L33" s="4">
        <v>17</v>
      </c>
      <c r="M33" s="4">
        <v>150</v>
      </c>
    </row>
    <row r="34" spans="1:13" x14ac:dyDescent="0.25">
      <c r="A34" s="16" t="s">
        <v>552</v>
      </c>
      <c r="B34" s="1">
        <v>149</v>
      </c>
      <c r="C34" s="1">
        <v>208</v>
      </c>
      <c r="D34" s="1">
        <v>154</v>
      </c>
      <c r="E34" s="1">
        <v>149</v>
      </c>
      <c r="F34" s="1">
        <v>93</v>
      </c>
      <c r="G34" s="1">
        <v>90</v>
      </c>
      <c r="H34" s="1">
        <v>97</v>
      </c>
      <c r="I34" s="1">
        <v>97</v>
      </c>
      <c r="J34" s="1">
        <v>54</v>
      </c>
      <c r="K34" s="1">
        <v>32</v>
      </c>
      <c r="L34" s="4">
        <v>370</v>
      </c>
      <c r="M34" s="4">
        <v>1123</v>
      </c>
    </row>
    <row r="35" spans="1:13" x14ac:dyDescent="0.25">
      <c r="A35" s="16" t="s">
        <v>553</v>
      </c>
      <c r="B35" s="1">
        <v>0</v>
      </c>
      <c r="C35" s="1">
        <v>0</v>
      </c>
      <c r="D35" s="1">
        <v>0</v>
      </c>
      <c r="E35" s="1">
        <v>1</v>
      </c>
      <c r="F35" s="1">
        <v>2</v>
      </c>
      <c r="G35" s="1">
        <v>4</v>
      </c>
      <c r="H35" s="1">
        <v>9</v>
      </c>
      <c r="I35" s="1">
        <v>18</v>
      </c>
      <c r="J35" s="1">
        <v>34</v>
      </c>
      <c r="K35" s="1">
        <v>73</v>
      </c>
      <c r="L35" s="4">
        <v>138</v>
      </c>
      <c r="M35" s="4">
        <v>141</v>
      </c>
    </row>
    <row r="36" spans="1:13" x14ac:dyDescent="0.25">
      <c r="A36" s="16" t="s">
        <v>554</v>
      </c>
      <c r="B36" s="1">
        <v>8</v>
      </c>
      <c r="C36" s="1">
        <v>6</v>
      </c>
      <c r="D36" s="1">
        <v>17</v>
      </c>
      <c r="E36" s="1">
        <v>1</v>
      </c>
      <c r="F36" s="1">
        <v>4</v>
      </c>
      <c r="G36" s="1">
        <v>9</v>
      </c>
      <c r="H36" s="1">
        <v>3</v>
      </c>
      <c r="I36" s="1">
        <v>2</v>
      </c>
      <c r="J36" s="1">
        <v>2</v>
      </c>
      <c r="K36" s="1">
        <v>0</v>
      </c>
      <c r="L36" s="4">
        <v>16</v>
      </c>
      <c r="M36" s="4">
        <v>52</v>
      </c>
    </row>
    <row r="37" spans="1:13" x14ac:dyDescent="0.25">
      <c r="A37" s="16" t="s">
        <v>555</v>
      </c>
      <c r="B37" s="1">
        <v>10</v>
      </c>
      <c r="C37" s="1">
        <v>7</v>
      </c>
      <c r="D37" s="1">
        <v>5</v>
      </c>
      <c r="E37" s="1">
        <v>1</v>
      </c>
      <c r="F37" s="1">
        <v>6</v>
      </c>
      <c r="G37" s="1">
        <v>2</v>
      </c>
      <c r="H37" s="1">
        <v>4</v>
      </c>
      <c r="I37" s="1">
        <v>3</v>
      </c>
      <c r="J37" s="1">
        <v>1</v>
      </c>
      <c r="K37" s="1">
        <v>0</v>
      </c>
      <c r="L37" s="4">
        <v>10</v>
      </c>
      <c r="M37" s="4">
        <v>39</v>
      </c>
    </row>
    <row r="38" spans="1:13" x14ac:dyDescent="0.25">
      <c r="A38" s="16" t="s">
        <v>556</v>
      </c>
      <c r="B38" s="1">
        <v>9</v>
      </c>
      <c r="C38" s="1">
        <v>5</v>
      </c>
      <c r="D38" s="1">
        <v>6</v>
      </c>
      <c r="E38" s="1">
        <v>4</v>
      </c>
      <c r="F38" s="1">
        <v>4</v>
      </c>
      <c r="G38" s="1">
        <v>6</v>
      </c>
      <c r="H38" s="1">
        <v>4</v>
      </c>
      <c r="I38" s="1">
        <v>4</v>
      </c>
      <c r="J38" s="1">
        <v>3</v>
      </c>
      <c r="K38" s="1">
        <v>0</v>
      </c>
      <c r="L38" s="4">
        <v>17</v>
      </c>
      <c r="M38" s="4">
        <v>45</v>
      </c>
    </row>
    <row r="39" spans="1:13" x14ac:dyDescent="0.25">
      <c r="A39" s="16" t="s">
        <v>557</v>
      </c>
      <c r="B39" s="1">
        <v>16</v>
      </c>
      <c r="C39" s="1">
        <v>10</v>
      </c>
      <c r="D39" s="1">
        <v>9</v>
      </c>
      <c r="E39" s="1">
        <v>5</v>
      </c>
      <c r="F39" s="1">
        <v>3</v>
      </c>
      <c r="G39" s="1">
        <v>4</v>
      </c>
      <c r="H39" s="1">
        <v>2</v>
      </c>
      <c r="I39" s="1">
        <v>2</v>
      </c>
      <c r="J39" s="1">
        <v>3</v>
      </c>
      <c r="K39" s="1">
        <v>3</v>
      </c>
      <c r="L39" s="4">
        <v>14</v>
      </c>
      <c r="M39" s="4">
        <v>57</v>
      </c>
    </row>
    <row r="40" spans="1:13" x14ac:dyDescent="0.25">
      <c r="A40" s="16" t="s">
        <v>558</v>
      </c>
      <c r="B40" s="1">
        <v>16</v>
      </c>
      <c r="C40" s="1">
        <v>5</v>
      </c>
      <c r="D40" s="1">
        <v>14</v>
      </c>
      <c r="E40" s="1">
        <v>3</v>
      </c>
      <c r="F40" s="1">
        <v>5</v>
      </c>
      <c r="G40" s="1">
        <v>0</v>
      </c>
      <c r="H40" s="1">
        <v>0</v>
      </c>
      <c r="I40" s="1">
        <v>1</v>
      </c>
      <c r="J40" s="1">
        <v>1</v>
      </c>
      <c r="K40" s="1">
        <v>0</v>
      </c>
      <c r="L40" s="4">
        <v>2</v>
      </c>
      <c r="M40" s="4">
        <v>45</v>
      </c>
    </row>
    <row r="41" spans="1:13" x14ac:dyDescent="0.25">
      <c r="A41" s="16" t="s">
        <v>559</v>
      </c>
      <c r="B41" s="1">
        <v>54</v>
      </c>
      <c r="C41" s="1">
        <v>67</v>
      </c>
      <c r="D41" s="1">
        <v>38</v>
      </c>
      <c r="E41" s="1">
        <v>49</v>
      </c>
      <c r="F41" s="1">
        <v>29</v>
      </c>
      <c r="G41" s="1">
        <v>30</v>
      </c>
      <c r="H41" s="1">
        <v>37</v>
      </c>
      <c r="I41" s="1">
        <v>44</v>
      </c>
      <c r="J41" s="1">
        <v>26</v>
      </c>
      <c r="K41" s="1">
        <v>9</v>
      </c>
      <c r="L41" s="4">
        <v>146</v>
      </c>
      <c r="M41" s="4">
        <v>383</v>
      </c>
    </row>
    <row r="42" spans="1:13" x14ac:dyDescent="0.25">
      <c r="A42" s="16" t="s">
        <v>560</v>
      </c>
      <c r="B42" s="1">
        <v>1</v>
      </c>
      <c r="C42" s="1">
        <v>1</v>
      </c>
      <c r="D42" s="1">
        <v>2</v>
      </c>
      <c r="E42" s="1">
        <v>0</v>
      </c>
      <c r="F42" s="1">
        <v>2</v>
      </c>
      <c r="G42" s="1">
        <v>1</v>
      </c>
      <c r="H42" s="1">
        <v>14</v>
      </c>
      <c r="I42" s="1">
        <v>16</v>
      </c>
      <c r="J42" s="1">
        <v>18</v>
      </c>
      <c r="K42" s="1">
        <v>64</v>
      </c>
      <c r="L42" s="4">
        <v>113</v>
      </c>
      <c r="M42" s="4">
        <v>119</v>
      </c>
    </row>
    <row r="43" spans="1:13" x14ac:dyDescent="0.25">
      <c r="A43" s="16" t="s">
        <v>561</v>
      </c>
      <c r="B43" s="1">
        <v>3</v>
      </c>
      <c r="C43" s="1">
        <v>3</v>
      </c>
      <c r="D43" s="1">
        <v>1</v>
      </c>
      <c r="E43" s="1">
        <v>0</v>
      </c>
      <c r="F43" s="1">
        <v>2</v>
      </c>
      <c r="G43" s="1">
        <v>2</v>
      </c>
      <c r="H43" s="1">
        <v>1</v>
      </c>
      <c r="I43" s="1">
        <v>0</v>
      </c>
      <c r="J43" s="1">
        <v>0</v>
      </c>
      <c r="K43" s="1">
        <v>0</v>
      </c>
      <c r="L43" s="4">
        <v>3</v>
      </c>
      <c r="M43" s="4">
        <v>12</v>
      </c>
    </row>
    <row r="44" spans="1:13" x14ac:dyDescent="0.25">
      <c r="A44" s="16" t="s">
        <v>562</v>
      </c>
      <c r="B44" s="1">
        <v>2</v>
      </c>
      <c r="C44" s="1">
        <v>1</v>
      </c>
      <c r="D44" s="1">
        <v>0</v>
      </c>
      <c r="E44" s="1">
        <v>2</v>
      </c>
      <c r="F44" s="1">
        <v>1</v>
      </c>
      <c r="G44" s="1">
        <v>1</v>
      </c>
      <c r="H44" s="1">
        <v>1</v>
      </c>
      <c r="I44" s="1">
        <v>1</v>
      </c>
      <c r="J44" s="1">
        <v>0</v>
      </c>
      <c r="K44" s="1">
        <v>0</v>
      </c>
      <c r="L44" s="4">
        <v>3</v>
      </c>
      <c r="M44" s="4">
        <v>9</v>
      </c>
    </row>
    <row r="45" spans="1:13" x14ac:dyDescent="0.25">
      <c r="A45" s="16" t="s">
        <v>563</v>
      </c>
      <c r="B45" s="1">
        <v>1</v>
      </c>
      <c r="C45" s="1">
        <v>2</v>
      </c>
      <c r="D45" s="1">
        <v>0</v>
      </c>
      <c r="E45" s="1">
        <v>1</v>
      </c>
      <c r="F45" s="1">
        <v>0</v>
      </c>
      <c r="G45" s="1">
        <v>0</v>
      </c>
      <c r="H45" s="1">
        <v>0</v>
      </c>
      <c r="I45" s="1">
        <v>0</v>
      </c>
      <c r="J45" s="1">
        <v>0</v>
      </c>
      <c r="K45" s="1">
        <v>0</v>
      </c>
      <c r="L45" s="4">
        <v>0</v>
      </c>
      <c r="M45" s="4">
        <v>4</v>
      </c>
    </row>
    <row r="46" spans="1:13" x14ac:dyDescent="0.25">
      <c r="A46" s="16" t="s">
        <v>564</v>
      </c>
      <c r="B46" s="1">
        <v>1</v>
      </c>
      <c r="C46" s="1">
        <v>2</v>
      </c>
      <c r="D46" s="1">
        <v>0</v>
      </c>
      <c r="E46" s="1">
        <v>1</v>
      </c>
      <c r="F46" s="1">
        <v>1</v>
      </c>
      <c r="G46" s="1">
        <v>0</v>
      </c>
      <c r="H46" s="1">
        <v>1</v>
      </c>
      <c r="I46" s="1">
        <v>0</v>
      </c>
      <c r="J46" s="1">
        <v>0</v>
      </c>
      <c r="K46" s="1">
        <v>0</v>
      </c>
      <c r="L46" s="4">
        <v>1</v>
      </c>
      <c r="M46" s="4">
        <v>6</v>
      </c>
    </row>
    <row r="47" spans="1:13" x14ac:dyDescent="0.25">
      <c r="A47" s="16" t="s">
        <v>565</v>
      </c>
      <c r="B47" s="1">
        <v>15</v>
      </c>
      <c r="C47" s="1">
        <v>2</v>
      </c>
      <c r="D47" s="1">
        <v>2</v>
      </c>
      <c r="E47" s="1">
        <v>0</v>
      </c>
      <c r="F47" s="1">
        <v>4</v>
      </c>
      <c r="G47" s="1">
        <v>0</v>
      </c>
      <c r="H47" s="1">
        <v>0</v>
      </c>
      <c r="I47" s="1">
        <v>1</v>
      </c>
      <c r="J47" s="1">
        <v>0</v>
      </c>
      <c r="K47" s="1">
        <v>0</v>
      </c>
      <c r="L47" s="4">
        <v>1</v>
      </c>
      <c r="M47" s="4">
        <v>24</v>
      </c>
    </row>
    <row r="48" spans="1:13" x14ac:dyDescent="0.25">
      <c r="A48" s="16" t="s">
        <v>566</v>
      </c>
      <c r="B48" s="1">
        <v>28</v>
      </c>
      <c r="C48" s="1">
        <v>16</v>
      </c>
      <c r="D48" s="1">
        <v>12</v>
      </c>
      <c r="E48" s="1">
        <v>8</v>
      </c>
      <c r="F48" s="1">
        <v>13</v>
      </c>
      <c r="G48" s="1">
        <v>10</v>
      </c>
      <c r="H48" s="1">
        <v>30</v>
      </c>
      <c r="I48" s="1">
        <v>8</v>
      </c>
      <c r="J48" s="1">
        <v>0</v>
      </c>
      <c r="K48" s="1">
        <v>0</v>
      </c>
      <c r="L48" s="4">
        <v>48</v>
      </c>
      <c r="M48" s="4">
        <v>125</v>
      </c>
    </row>
    <row r="49" spans="1:13" x14ac:dyDescent="0.25">
      <c r="A49" s="16" t="s">
        <v>567</v>
      </c>
      <c r="B49" s="1">
        <v>0</v>
      </c>
      <c r="C49" s="1">
        <v>0</v>
      </c>
      <c r="D49" s="1">
        <v>0</v>
      </c>
      <c r="E49" s="1">
        <v>0</v>
      </c>
      <c r="F49" s="1">
        <v>0</v>
      </c>
      <c r="G49" s="1">
        <v>0</v>
      </c>
      <c r="H49" s="1">
        <v>0</v>
      </c>
      <c r="I49" s="1">
        <v>1</v>
      </c>
      <c r="J49" s="1">
        <v>2</v>
      </c>
      <c r="K49" s="1">
        <v>7</v>
      </c>
      <c r="L49" s="4">
        <v>10</v>
      </c>
      <c r="M49" s="4">
        <v>10</v>
      </c>
    </row>
    <row r="50" spans="1:13" x14ac:dyDescent="0.25">
      <c r="A50" s="16" t="s">
        <v>568</v>
      </c>
      <c r="B50" s="1">
        <v>6</v>
      </c>
      <c r="C50" s="1">
        <v>9</v>
      </c>
      <c r="D50" s="1">
        <v>7</v>
      </c>
      <c r="E50" s="1">
        <v>2</v>
      </c>
      <c r="F50" s="1">
        <v>5</v>
      </c>
      <c r="G50" s="1">
        <v>3</v>
      </c>
      <c r="H50" s="1">
        <v>4</v>
      </c>
      <c r="I50" s="1">
        <v>1</v>
      </c>
      <c r="J50" s="1">
        <v>0</v>
      </c>
      <c r="K50" s="1">
        <v>0</v>
      </c>
      <c r="L50" s="4">
        <v>8</v>
      </c>
      <c r="M50" s="4">
        <v>37</v>
      </c>
    </row>
    <row r="51" spans="1:13" x14ac:dyDescent="0.25">
      <c r="A51" s="16" t="s">
        <v>569</v>
      </c>
      <c r="B51" s="1">
        <v>8</v>
      </c>
      <c r="C51" s="1">
        <v>4</v>
      </c>
      <c r="D51" s="1">
        <v>4</v>
      </c>
      <c r="E51" s="1">
        <v>0</v>
      </c>
      <c r="F51" s="1">
        <v>1</v>
      </c>
      <c r="G51" s="1">
        <v>3</v>
      </c>
      <c r="H51" s="1">
        <v>6</v>
      </c>
      <c r="I51" s="1">
        <v>6</v>
      </c>
      <c r="J51" s="1">
        <v>2</v>
      </c>
      <c r="K51" s="1">
        <v>0</v>
      </c>
      <c r="L51" s="4">
        <v>17</v>
      </c>
      <c r="M51" s="4">
        <v>34</v>
      </c>
    </row>
    <row r="52" spans="1:13" x14ac:dyDescent="0.25">
      <c r="A52" s="16" t="s">
        <v>570</v>
      </c>
      <c r="B52" s="1">
        <v>10</v>
      </c>
      <c r="C52" s="1">
        <v>8</v>
      </c>
      <c r="D52" s="1">
        <v>4</v>
      </c>
      <c r="E52" s="1">
        <v>3</v>
      </c>
      <c r="F52" s="1">
        <v>3</v>
      </c>
      <c r="G52" s="1">
        <v>1</v>
      </c>
      <c r="H52" s="1">
        <v>3</v>
      </c>
      <c r="I52" s="1">
        <v>4</v>
      </c>
      <c r="J52" s="1">
        <v>2</v>
      </c>
      <c r="K52" s="1">
        <v>0</v>
      </c>
      <c r="L52" s="4">
        <v>10</v>
      </c>
      <c r="M52" s="4">
        <v>38</v>
      </c>
    </row>
    <row r="53" spans="1:13" x14ac:dyDescent="0.25">
      <c r="A53" s="16" t="s">
        <v>571</v>
      </c>
      <c r="B53" s="1">
        <v>12</v>
      </c>
      <c r="C53" s="1">
        <v>6</v>
      </c>
      <c r="D53" s="1">
        <v>3</v>
      </c>
      <c r="E53" s="1">
        <v>3</v>
      </c>
      <c r="F53" s="1">
        <v>2</v>
      </c>
      <c r="G53" s="1">
        <v>4</v>
      </c>
      <c r="H53" s="1">
        <v>2</v>
      </c>
      <c r="I53" s="1">
        <v>7</v>
      </c>
      <c r="J53" s="1">
        <v>2</v>
      </c>
      <c r="K53" s="1">
        <v>1</v>
      </c>
      <c r="L53" s="4">
        <v>16</v>
      </c>
      <c r="M53" s="4">
        <v>42</v>
      </c>
    </row>
    <row r="54" spans="1:13" x14ac:dyDescent="0.25">
      <c r="A54" s="16" t="s">
        <v>572</v>
      </c>
      <c r="B54" s="1">
        <v>50</v>
      </c>
      <c r="C54" s="1">
        <v>10</v>
      </c>
      <c r="D54" s="1">
        <v>13</v>
      </c>
      <c r="E54" s="1">
        <v>17</v>
      </c>
      <c r="F54" s="1">
        <v>7</v>
      </c>
      <c r="G54" s="1">
        <v>1</v>
      </c>
      <c r="H54" s="1">
        <v>7</v>
      </c>
      <c r="I54" s="1">
        <v>1</v>
      </c>
      <c r="J54" s="1">
        <v>1</v>
      </c>
      <c r="K54" s="1">
        <v>3</v>
      </c>
      <c r="L54" s="4">
        <v>13</v>
      </c>
      <c r="M54" s="4">
        <v>110</v>
      </c>
    </row>
    <row r="55" spans="1:13" x14ac:dyDescent="0.25">
      <c r="A55" s="16" t="s">
        <v>573</v>
      </c>
      <c r="B55" s="1">
        <v>119</v>
      </c>
      <c r="C55" s="1">
        <v>91</v>
      </c>
      <c r="D55" s="1">
        <v>69</v>
      </c>
      <c r="E55" s="1">
        <v>51</v>
      </c>
      <c r="F55" s="1">
        <v>28</v>
      </c>
      <c r="G55" s="1">
        <v>27</v>
      </c>
      <c r="H55" s="1">
        <v>46</v>
      </c>
      <c r="I55" s="1">
        <v>49</v>
      </c>
      <c r="J55" s="1">
        <v>25</v>
      </c>
      <c r="K55" s="1">
        <v>9</v>
      </c>
      <c r="L55" s="4">
        <v>156</v>
      </c>
      <c r="M55" s="4">
        <v>514</v>
      </c>
    </row>
    <row r="56" spans="1:13" x14ac:dyDescent="0.25">
      <c r="A56" s="16" t="s">
        <v>574</v>
      </c>
      <c r="B56" s="1">
        <v>0</v>
      </c>
      <c r="C56" s="1">
        <v>0</v>
      </c>
      <c r="D56" s="1">
        <v>3</v>
      </c>
      <c r="E56" s="1">
        <v>0</v>
      </c>
      <c r="F56" s="1">
        <v>2</v>
      </c>
      <c r="G56" s="1">
        <v>0</v>
      </c>
      <c r="H56" s="1">
        <v>3</v>
      </c>
      <c r="I56" s="1">
        <v>13</v>
      </c>
      <c r="J56" s="1">
        <v>16</v>
      </c>
      <c r="K56" s="1">
        <v>34</v>
      </c>
      <c r="L56" s="4">
        <v>66</v>
      </c>
      <c r="M56" s="4">
        <v>71</v>
      </c>
    </row>
    <row r="57" spans="1:13" x14ac:dyDescent="0.25">
      <c r="A57" s="16" t="s">
        <v>575</v>
      </c>
      <c r="B57" s="1">
        <v>30</v>
      </c>
      <c r="C57" s="1">
        <v>39</v>
      </c>
      <c r="D57" s="1">
        <v>17</v>
      </c>
      <c r="E57" s="1">
        <v>15</v>
      </c>
      <c r="F57" s="1">
        <v>12</v>
      </c>
      <c r="G57" s="1">
        <v>15</v>
      </c>
      <c r="H57" s="1">
        <v>18</v>
      </c>
      <c r="I57" s="1">
        <v>9</v>
      </c>
      <c r="J57" s="1">
        <v>0</v>
      </c>
      <c r="K57" s="1">
        <v>0</v>
      </c>
      <c r="L57" s="4">
        <v>42</v>
      </c>
      <c r="M57" s="4">
        <v>155</v>
      </c>
    </row>
    <row r="58" spans="1:13" x14ac:dyDescent="0.25">
      <c r="A58" s="16" t="s">
        <v>576</v>
      </c>
      <c r="B58" s="1">
        <v>14</v>
      </c>
      <c r="C58" s="1">
        <v>17</v>
      </c>
      <c r="D58" s="1">
        <v>13</v>
      </c>
      <c r="E58" s="1">
        <v>18</v>
      </c>
      <c r="F58" s="1">
        <v>17</v>
      </c>
      <c r="G58" s="1">
        <v>25</v>
      </c>
      <c r="H58" s="1">
        <v>25</v>
      </c>
      <c r="I58" s="1">
        <v>17</v>
      </c>
      <c r="J58" s="1">
        <v>6</v>
      </c>
      <c r="K58" s="1">
        <v>0</v>
      </c>
      <c r="L58" s="4">
        <v>73</v>
      </c>
      <c r="M58" s="4">
        <v>152</v>
      </c>
    </row>
    <row r="59" spans="1:13" x14ac:dyDescent="0.25">
      <c r="A59" s="16" t="s">
        <v>577</v>
      </c>
      <c r="B59" s="1">
        <v>31</v>
      </c>
      <c r="C59" s="1">
        <v>29</v>
      </c>
      <c r="D59" s="1">
        <v>24</v>
      </c>
      <c r="E59" s="1">
        <v>15</v>
      </c>
      <c r="F59" s="1">
        <v>16</v>
      </c>
      <c r="G59" s="1">
        <v>9</v>
      </c>
      <c r="H59" s="1">
        <v>16</v>
      </c>
      <c r="I59" s="1">
        <v>10</v>
      </c>
      <c r="J59" s="1">
        <v>11</v>
      </c>
      <c r="K59" s="1">
        <v>3</v>
      </c>
      <c r="L59" s="4">
        <v>49</v>
      </c>
      <c r="M59" s="4">
        <v>164</v>
      </c>
    </row>
    <row r="60" spans="1:13" x14ac:dyDescent="0.25">
      <c r="A60" s="16" t="s">
        <v>578</v>
      </c>
      <c r="B60" s="1">
        <v>11</v>
      </c>
      <c r="C60" s="1">
        <v>33</v>
      </c>
      <c r="D60" s="1">
        <v>32</v>
      </c>
      <c r="E60" s="1">
        <v>16</v>
      </c>
      <c r="F60" s="1">
        <v>25</v>
      </c>
      <c r="G60" s="1">
        <v>8</v>
      </c>
      <c r="H60" s="1">
        <v>10</v>
      </c>
      <c r="I60" s="1">
        <v>15</v>
      </c>
      <c r="J60" s="1">
        <v>5</v>
      </c>
      <c r="K60" s="1">
        <v>3</v>
      </c>
      <c r="L60" s="4">
        <v>41</v>
      </c>
      <c r="M60" s="4">
        <v>158</v>
      </c>
    </row>
    <row r="61" spans="1:13" x14ac:dyDescent="0.25">
      <c r="A61" s="16" t="s">
        <v>579</v>
      </c>
      <c r="B61" s="1">
        <v>92</v>
      </c>
      <c r="C61" s="1">
        <v>56</v>
      </c>
      <c r="D61" s="1">
        <v>61</v>
      </c>
      <c r="E61" s="1">
        <v>66</v>
      </c>
      <c r="F61" s="1">
        <v>42</v>
      </c>
      <c r="G61" s="1">
        <v>21</v>
      </c>
      <c r="H61" s="1">
        <v>8</v>
      </c>
      <c r="I61" s="1">
        <v>11</v>
      </c>
      <c r="J61" s="1">
        <v>8</v>
      </c>
      <c r="K61" s="1">
        <v>5</v>
      </c>
      <c r="L61" s="4">
        <v>53</v>
      </c>
      <c r="M61" s="4">
        <v>370</v>
      </c>
    </row>
    <row r="62" spans="1:13" x14ac:dyDescent="0.25">
      <c r="A62" s="16" t="s">
        <v>580</v>
      </c>
      <c r="B62" s="1">
        <v>194</v>
      </c>
      <c r="C62" s="1">
        <v>270</v>
      </c>
      <c r="D62" s="1">
        <v>235</v>
      </c>
      <c r="E62" s="1">
        <v>193</v>
      </c>
      <c r="F62" s="1">
        <v>133</v>
      </c>
      <c r="G62" s="1">
        <v>142</v>
      </c>
      <c r="H62" s="1">
        <v>127</v>
      </c>
      <c r="I62" s="1">
        <v>128</v>
      </c>
      <c r="J62" s="1">
        <v>57</v>
      </c>
      <c r="K62" s="1">
        <v>37</v>
      </c>
      <c r="L62" s="4">
        <v>491</v>
      </c>
      <c r="M62" s="4">
        <v>1516</v>
      </c>
    </row>
    <row r="63" spans="1:13" x14ac:dyDescent="0.25">
      <c r="A63" s="16" t="s">
        <v>581</v>
      </c>
      <c r="B63" s="1">
        <v>0</v>
      </c>
      <c r="C63" s="1">
        <v>2</v>
      </c>
      <c r="D63" s="1">
        <v>1</v>
      </c>
      <c r="E63" s="1">
        <v>4</v>
      </c>
      <c r="F63" s="1">
        <v>5</v>
      </c>
      <c r="G63" s="1">
        <v>8</v>
      </c>
      <c r="H63" s="1">
        <v>15</v>
      </c>
      <c r="I63" s="1">
        <v>37</v>
      </c>
      <c r="J63" s="1">
        <v>53</v>
      </c>
      <c r="K63" s="1">
        <v>83</v>
      </c>
      <c r="L63" s="4">
        <v>196</v>
      </c>
      <c r="M63" s="4">
        <v>208</v>
      </c>
    </row>
    <row r="64" spans="1:13" x14ac:dyDescent="0.25">
      <c r="A64" s="10" t="s">
        <v>14</v>
      </c>
      <c r="B64" s="4">
        <v>2697</v>
      </c>
      <c r="C64" s="4">
        <v>2998</v>
      </c>
      <c r="D64" s="4">
        <v>2730</v>
      </c>
      <c r="E64" s="4">
        <v>2251</v>
      </c>
      <c r="F64" s="4">
        <v>1466</v>
      </c>
      <c r="G64" s="4">
        <v>1436</v>
      </c>
      <c r="H64" s="4">
        <v>1497</v>
      </c>
      <c r="I64" s="4">
        <v>1486</v>
      </c>
      <c r="J64" s="4">
        <v>1046</v>
      </c>
      <c r="K64" s="4">
        <v>943</v>
      </c>
      <c r="L64" s="4">
        <v>6408</v>
      </c>
      <c r="M64" s="4">
        <v>18550</v>
      </c>
    </row>
    <row r="65" spans="1:13" x14ac:dyDescent="0.25">
      <c r="A65" s="15"/>
    </row>
    <row r="66" spans="1:13" x14ac:dyDescent="0.25">
      <c r="A66" s="15"/>
    </row>
    <row r="67" spans="1:13" x14ac:dyDescent="0.25">
      <c r="A67" s="15"/>
      <c r="B67" s="23" t="s">
        <v>521</v>
      </c>
      <c r="C67" s="24"/>
      <c r="D67" s="24"/>
      <c r="E67" s="24"/>
      <c r="F67" s="24"/>
      <c r="G67" s="24"/>
      <c r="H67" s="24"/>
      <c r="I67" s="24"/>
      <c r="J67" s="24"/>
      <c r="K67" s="24"/>
      <c r="L67" s="6" t="s">
        <v>10</v>
      </c>
      <c r="M67" s="6" t="s">
        <v>11</v>
      </c>
    </row>
    <row r="68" spans="1:13" x14ac:dyDescent="0.25">
      <c r="A68" s="9" t="s">
        <v>34</v>
      </c>
      <c r="B68" s="5" t="s">
        <v>0</v>
      </c>
      <c r="C68" s="5" t="s">
        <v>1</v>
      </c>
      <c r="D68" s="5" t="s">
        <v>2</v>
      </c>
      <c r="E68" s="5" t="s">
        <v>3</v>
      </c>
      <c r="F68" s="5" t="s">
        <v>4</v>
      </c>
      <c r="G68" s="5" t="s">
        <v>5</v>
      </c>
      <c r="H68" s="5" t="s">
        <v>6</v>
      </c>
      <c r="I68" s="5" t="s">
        <v>7</v>
      </c>
      <c r="J68" s="5" t="s">
        <v>8</v>
      </c>
      <c r="K68" s="5" t="s">
        <v>9</v>
      </c>
      <c r="L68" s="5" t="s">
        <v>32</v>
      </c>
      <c r="M68" s="5" t="s">
        <v>33</v>
      </c>
    </row>
    <row r="69" spans="1:13" x14ac:dyDescent="0.25">
      <c r="A69" s="8" t="s">
        <v>526</v>
      </c>
      <c r="B69" s="2">
        <v>2.41312741312741E-2</v>
      </c>
      <c r="C69" s="2">
        <v>1.38662316476346E-2</v>
      </c>
      <c r="D69" s="2">
        <v>1.7721518987341801E-2</v>
      </c>
      <c r="E69" s="2">
        <v>1.1778563015312099E-2</v>
      </c>
      <c r="F69" s="2">
        <v>1.9230769230769201E-2</v>
      </c>
      <c r="G69" s="2">
        <v>1.8633540372670801E-2</v>
      </c>
      <c r="H69" s="2">
        <v>1.1037527593818999E-2</v>
      </c>
      <c r="I69" s="2">
        <v>1.26315789473684E-2</v>
      </c>
      <c r="J69" s="2">
        <v>0</v>
      </c>
      <c r="K69" s="2">
        <v>0</v>
      </c>
      <c r="L69" s="3">
        <v>1.001001001001E-2</v>
      </c>
      <c r="M69" s="3">
        <v>1.5084294587400199E-2</v>
      </c>
    </row>
    <row r="70" spans="1:13" x14ac:dyDescent="0.25">
      <c r="A70" s="8" t="s">
        <v>527</v>
      </c>
      <c r="B70" s="2">
        <v>3.8610038610038598E-3</v>
      </c>
      <c r="C70" s="2">
        <v>1.14192495921697E-2</v>
      </c>
      <c r="D70" s="2">
        <v>7.5949367088607601E-3</v>
      </c>
      <c r="E70" s="2">
        <v>7.0671378091872799E-3</v>
      </c>
      <c r="F70" s="2">
        <v>2.7777777777777801E-2</v>
      </c>
      <c r="G70" s="2">
        <v>1.8633540372670801E-2</v>
      </c>
      <c r="H70" s="2">
        <v>1.54525386313466E-2</v>
      </c>
      <c r="I70" s="2">
        <v>2.9473684210526301E-2</v>
      </c>
      <c r="J70" s="2">
        <v>6.17283950617284E-3</v>
      </c>
      <c r="K70" s="2">
        <v>0</v>
      </c>
      <c r="L70" s="3">
        <v>1.6016016016015999E-2</v>
      </c>
      <c r="M70" s="3">
        <v>1.1535048802129501E-2</v>
      </c>
    </row>
    <row r="71" spans="1:13" x14ac:dyDescent="0.25">
      <c r="A71" s="8" t="s">
        <v>528</v>
      </c>
      <c r="B71" s="2">
        <v>1.9305019305019301E-2</v>
      </c>
      <c r="C71" s="2">
        <v>1.2234910277324601E-2</v>
      </c>
      <c r="D71" s="2">
        <v>1.60337552742616E-2</v>
      </c>
      <c r="E71" s="2">
        <v>1.1778563015312099E-2</v>
      </c>
      <c r="F71" s="2">
        <v>2.9914529914529898E-2</v>
      </c>
      <c r="G71" s="2">
        <v>2.0703933747412001E-2</v>
      </c>
      <c r="H71" s="2">
        <v>2.2075055187637999E-2</v>
      </c>
      <c r="I71" s="2">
        <v>6.3157894736842104E-3</v>
      </c>
      <c r="J71" s="2">
        <v>0</v>
      </c>
      <c r="K71" s="2">
        <v>0</v>
      </c>
      <c r="L71" s="3">
        <v>1.15115115115115E-2</v>
      </c>
      <c r="M71" s="3">
        <v>1.49364093463472E-2</v>
      </c>
    </row>
    <row r="72" spans="1:13" x14ac:dyDescent="0.25">
      <c r="A72" s="8" t="s">
        <v>529</v>
      </c>
      <c r="B72" s="2">
        <v>2.31660231660232E-2</v>
      </c>
      <c r="C72" s="2">
        <v>2.2838499184339299E-2</v>
      </c>
      <c r="D72" s="2">
        <v>9.2827004219409297E-3</v>
      </c>
      <c r="E72" s="2">
        <v>2.2379269729093099E-2</v>
      </c>
      <c r="F72" s="2">
        <v>3.4188034188034198E-2</v>
      </c>
      <c r="G72" s="2">
        <v>2.4844720496894401E-2</v>
      </c>
      <c r="H72" s="2">
        <v>4.8565121412803502E-2</v>
      </c>
      <c r="I72" s="2">
        <v>2.1052631578947399E-2</v>
      </c>
      <c r="J72" s="2">
        <v>1.85185185185185E-2</v>
      </c>
      <c r="K72" s="2">
        <v>7.6045627376425898E-3</v>
      </c>
      <c r="L72" s="3">
        <v>2.6026026026026002E-2</v>
      </c>
      <c r="M72" s="3">
        <v>2.2182786157941399E-2</v>
      </c>
    </row>
    <row r="73" spans="1:13" x14ac:dyDescent="0.25">
      <c r="A73" s="8" t="s">
        <v>530</v>
      </c>
      <c r="B73" s="2">
        <v>0.21525096525096499</v>
      </c>
      <c r="C73" s="2">
        <v>5.9543230016313203E-2</v>
      </c>
      <c r="D73" s="2">
        <v>9.4514767932489405E-2</v>
      </c>
      <c r="E73" s="2">
        <v>0.124852767962309</v>
      </c>
      <c r="F73" s="2">
        <v>0.177350427350427</v>
      </c>
      <c r="G73" s="2">
        <v>9.1097308488612805E-2</v>
      </c>
      <c r="H73" s="2">
        <v>3.5320088300220799E-2</v>
      </c>
      <c r="I73" s="2">
        <v>4.4210526315789499E-2</v>
      </c>
      <c r="J73" s="2">
        <v>3.7037037037037E-2</v>
      </c>
      <c r="K73" s="2">
        <v>2.2813688212927799E-2</v>
      </c>
      <c r="L73" s="3">
        <v>4.9549549549549501E-2</v>
      </c>
      <c r="M73" s="3">
        <v>0.102928127772848</v>
      </c>
    </row>
    <row r="74" spans="1:13" x14ac:dyDescent="0.25">
      <c r="A74" s="8" t="s">
        <v>531</v>
      </c>
      <c r="B74" s="2">
        <v>0.71428571428571397</v>
      </c>
      <c r="C74" s="2">
        <v>0.88009787928221905</v>
      </c>
      <c r="D74" s="2">
        <v>0.85400843881856503</v>
      </c>
      <c r="E74" s="2">
        <v>0.81743227326266199</v>
      </c>
      <c r="F74" s="2">
        <v>0.70512820512820495</v>
      </c>
      <c r="G74" s="2">
        <v>0.80952380952380998</v>
      </c>
      <c r="H74" s="2">
        <v>0.80794701986755002</v>
      </c>
      <c r="I74" s="2">
        <v>0.8</v>
      </c>
      <c r="J74" s="2">
        <v>0.68209876543209902</v>
      </c>
      <c r="K74" s="2">
        <v>0.395437262357414</v>
      </c>
      <c r="L74" s="3">
        <v>0.731731731731732</v>
      </c>
      <c r="M74" s="3">
        <v>0.78630582667849702</v>
      </c>
    </row>
    <row r="75" spans="1:13" x14ac:dyDescent="0.25">
      <c r="A75" s="8" t="s">
        <v>532</v>
      </c>
      <c r="B75" s="2">
        <v>0</v>
      </c>
      <c r="C75" s="2">
        <v>0</v>
      </c>
      <c r="D75" s="2">
        <v>8.4388185654008397E-4</v>
      </c>
      <c r="E75" s="2">
        <v>4.7114252061248498E-3</v>
      </c>
      <c r="F75" s="2">
        <v>6.41025641025641E-3</v>
      </c>
      <c r="G75" s="2">
        <v>1.6563146997929601E-2</v>
      </c>
      <c r="H75" s="2">
        <v>5.9602649006622502E-2</v>
      </c>
      <c r="I75" s="2">
        <v>8.6315789473684207E-2</v>
      </c>
      <c r="J75" s="2">
        <v>0.25617283950617298</v>
      </c>
      <c r="K75" s="2">
        <v>0.57414448669201501</v>
      </c>
      <c r="L75" s="3">
        <v>0.15515515515515499</v>
      </c>
      <c r="M75" s="3">
        <v>4.70275066548358E-2</v>
      </c>
    </row>
    <row r="76" spans="1:13" x14ac:dyDescent="0.25">
      <c r="A76" s="8" t="s">
        <v>533</v>
      </c>
      <c r="B76" s="2">
        <v>5.0980392156862703E-2</v>
      </c>
      <c r="C76" s="2">
        <v>6.15942028985507E-2</v>
      </c>
      <c r="D76" s="2">
        <v>5.0420168067226899E-2</v>
      </c>
      <c r="E76" s="2">
        <v>5.1886792452830198E-2</v>
      </c>
      <c r="F76" s="2">
        <v>4.47761194029851E-2</v>
      </c>
      <c r="G76" s="2">
        <v>0.110236220472441</v>
      </c>
      <c r="H76" s="2">
        <v>7.7464788732394402E-2</v>
      </c>
      <c r="I76" s="2">
        <v>2.3041474654377898E-2</v>
      </c>
      <c r="J76" s="2">
        <v>1.58730158730159E-2</v>
      </c>
      <c r="K76" s="2">
        <v>0</v>
      </c>
      <c r="L76" s="3">
        <v>5.3604436229205202E-2</v>
      </c>
      <c r="M76" s="3">
        <v>5.3140096618357502E-2</v>
      </c>
    </row>
    <row r="77" spans="1:13" x14ac:dyDescent="0.25">
      <c r="A77" s="8" t="s">
        <v>534</v>
      </c>
      <c r="B77" s="2">
        <v>7.2549019607843102E-2</v>
      </c>
      <c r="C77" s="2">
        <v>7.0652173913043501E-2</v>
      </c>
      <c r="D77" s="2">
        <v>6.09243697478992E-2</v>
      </c>
      <c r="E77" s="2">
        <v>7.7830188679245293E-2</v>
      </c>
      <c r="F77" s="2">
        <v>0.13059701492537301</v>
      </c>
      <c r="G77" s="2">
        <v>0.17716535433070901</v>
      </c>
      <c r="H77" s="2">
        <v>9.5070422535211294E-2</v>
      </c>
      <c r="I77" s="2">
        <v>0.105990783410138</v>
      </c>
      <c r="J77" s="2">
        <v>3.7037037037037E-2</v>
      </c>
      <c r="K77" s="2">
        <v>0</v>
      </c>
      <c r="L77" s="3">
        <v>9.4269870609981501E-2</v>
      </c>
      <c r="M77" s="3">
        <v>8.3031400966183597E-2</v>
      </c>
    </row>
    <row r="78" spans="1:13" x14ac:dyDescent="0.25">
      <c r="A78" s="8" t="s">
        <v>535</v>
      </c>
      <c r="B78" s="2">
        <v>0.152941176470588</v>
      </c>
      <c r="C78" s="2">
        <v>0.143115942028986</v>
      </c>
      <c r="D78" s="2">
        <v>0.113445378151261</v>
      </c>
      <c r="E78" s="2">
        <v>0.122641509433962</v>
      </c>
      <c r="F78" s="2">
        <v>0.115671641791045</v>
      </c>
      <c r="G78" s="2">
        <v>0.12598425196850399</v>
      </c>
      <c r="H78" s="2">
        <v>0.102112676056338</v>
      </c>
      <c r="I78" s="2">
        <v>7.83410138248848E-2</v>
      </c>
      <c r="J78" s="2">
        <v>0.10582010582010599</v>
      </c>
      <c r="K78" s="2">
        <v>1.4492753623188401E-2</v>
      </c>
      <c r="L78" s="3">
        <v>9.24214417744917E-2</v>
      </c>
      <c r="M78" s="3">
        <v>0.118961352657005</v>
      </c>
    </row>
    <row r="79" spans="1:13" x14ac:dyDescent="0.25">
      <c r="A79" s="8" t="s">
        <v>536</v>
      </c>
      <c r="B79" s="2">
        <v>4.3137254901960798E-2</v>
      </c>
      <c r="C79" s="2">
        <v>5.2536231884058003E-2</v>
      </c>
      <c r="D79" s="2">
        <v>5.0420168067226899E-2</v>
      </c>
      <c r="E79" s="2">
        <v>5.1886792452830198E-2</v>
      </c>
      <c r="F79" s="2">
        <v>4.85074626865672E-2</v>
      </c>
      <c r="G79" s="2">
        <v>5.5118110236220499E-2</v>
      </c>
      <c r="H79" s="2">
        <v>7.0422535211267595E-2</v>
      </c>
      <c r="I79" s="2">
        <v>9.2165898617511496E-2</v>
      </c>
      <c r="J79" s="2">
        <v>4.2328042328042298E-2</v>
      </c>
      <c r="K79" s="2">
        <v>1.4492753623188401E-2</v>
      </c>
      <c r="L79" s="3">
        <v>5.9149722735674697E-2</v>
      </c>
      <c r="M79" s="3">
        <v>5.2536231884058003E-2</v>
      </c>
    </row>
    <row r="80" spans="1:13" x14ac:dyDescent="0.25">
      <c r="A80" s="8" t="s">
        <v>537</v>
      </c>
      <c r="B80" s="2">
        <v>0.14705882352941199</v>
      </c>
      <c r="C80" s="2">
        <v>0.12862318840579701</v>
      </c>
      <c r="D80" s="2">
        <v>0.16386554621848701</v>
      </c>
      <c r="E80" s="2">
        <v>0.155660377358491</v>
      </c>
      <c r="F80" s="2">
        <v>0.17910447761194001</v>
      </c>
      <c r="G80" s="2">
        <v>5.1181102362204703E-2</v>
      </c>
      <c r="H80" s="2">
        <v>4.2253521126760597E-2</v>
      </c>
      <c r="I80" s="2">
        <v>4.1474654377880199E-2</v>
      </c>
      <c r="J80" s="2">
        <v>4.2328042328042298E-2</v>
      </c>
      <c r="K80" s="2">
        <v>2.8985507246376802E-2</v>
      </c>
      <c r="L80" s="3">
        <v>4.2513863216266198E-2</v>
      </c>
      <c r="M80" s="3">
        <v>0.115942028985507</v>
      </c>
    </row>
    <row r="81" spans="1:13" x14ac:dyDescent="0.25">
      <c r="A81" s="8" t="s">
        <v>538</v>
      </c>
      <c r="B81" s="2">
        <v>0.53333333333333299</v>
      </c>
      <c r="C81" s="2">
        <v>0.54166666666666696</v>
      </c>
      <c r="D81" s="2">
        <v>0.55882352941176505</v>
      </c>
      <c r="E81" s="2">
        <v>0.535377358490566</v>
      </c>
      <c r="F81" s="2">
        <v>0.47014925373134298</v>
      </c>
      <c r="G81" s="2">
        <v>0.46062992125984298</v>
      </c>
      <c r="H81" s="2">
        <v>0.53521126760563398</v>
      </c>
      <c r="I81" s="2">
        <v>0.43778801843317999</v>
      </c>
      <c r="J81" s="2">
        <v>0.30687830687830697</v>
      </c>
      <c r="K81" s="2">
        <v>0.16666666666666699</v>
      </c>
      <c r="L81" s="3">
        <v>0.41127541589648797</v>
      </c>
      <c r="M81" s="3">
        <v>0.49365942028985499</v>
      </c>
    </row>
    <row r="82" spans="1:13" x14ac:dyDescent="0.25">
      <c r="A82" s="8" t="s">
        <v>539</v>
      </c>
      <c r="B82" s="2">
        <v>0</v>
      </c>
      <c r="C82" s="2">
        <v>1.8115942028985501E-3</v>
      </c>
      <c r="D82" s="2">
        <v>2.1008403361344498E-3</v>
      </c>
      <c r="E82" s="2">
        <v>4.7169811320754698E-3</v>
      </c>
      <c r="F82" s="2">
        <v>1.1194029850746299E-2</v>
      </c>
      <c r="G82" s="2">
        <v>1.9685039370078702E-2</v>
      </c>
      <c r="H82" s="2">
        <v>7.7464788732394402E-2</v>
      </c>
      <c r="I82" s="2">
        <v>0.221198156682028</v>
      </c>
      <c r="J82" s="2">
        <v>0.44973544973544999</v>
      </c>
      <c r="K82" s="2">
        <v>0.77536231884058004</v>
      </c>
      <c r="L82" s="3">
        <v>0.246765249537893</v>
      </c>
      <c r="M82" s="3">
        <v>8.2729468599033795E-2</v>
      </c>
    </row>
    <row r="83" spans="1:13" x14ac:dyDescent="0.25">
      <c r="A83" s="8" t="s">
        <v>540</v>
      </c>
      <c r="B83" s="2">
        <v>5.40540540540541E-3</v>
      </c>
      <c r="C83" s="2">
        <v>1.2345679012345699E-2</v>
      </c>
      <c r="D83" s="2">
        <v>4.08921933085502E-2</v>
      </c>
      <c r="E83" s="2">
        <v>7.3529411764705899E-3</v>
      </c>
      <c r="F83" s="2">
        <v>3.8461538461538498E-2</v>
      </c>
      <c r="G83" s="2">
        <v>2.2026431718061699E-2</v>
      </c>
      <c r="H83" s="2">
        <v>1.27659574468085E-2</v>
      </c>
      <c r="I83" s="2">
        <v>1.1811023622047201E-2</v>
      </c>
      <c r="J83" s="2">
        <v>1.0638297872340399E-2</v>
      </c>
      <c r="K83" s="2">
        <v>0</v>
      </c>
      <c r="L83" s="3">
        <v>1.2093023255814E-2</v>
      </c>
      <c r="M83" s="3">
        <v>1.6873889875666102E-2</v>
      </c>
    </row>
    <row r="84" spans="1:13" x14ac:dyDescent="0.25">
      <c r="A84" s="8" t="s">
        <v>541</v>
      </c>
      <c r="B84" s="2">
        <v>4.86486486486487E-2</v>
      </c>
      <c r="C84" s="2">
        <v>6.1728395061728399E-2</v>
      </c>
      <c r="D84" s="2">
        <v>2.9739776951672899E-2</v>
      </c>
      <c r="E84" s="2">
        <v>5.8823529411764698E-2</v>
      </c>
      <c r="F84" s="2">
        <v>6.25E-2</v>
      </c>
      <c r="G84" s="2">
        <v>7.9295154185022004E-2</v>
      </c>
      <c r="H84" s="2">
        <v>0.123404255319149</v>
      </c>
      <c r="I84" s="2">
        <v>8.2677165354330701E-2</v>
      </c>
      <c r="J84" s="2">
        <v>3.1914893617021302E-2</v>
      </c>
      <c r="K84" s="2">
        <v>1.1695906432748499E-2</v>
      </c>
      <c r="L84" s="3">
        <v>7.0697674418604695E-2</v>
      </c>
      <c r="M84" s="3">
        <v>6.0834813499111899E-2</v>
      </c>
    </row>
    <row r="85" spans="1:13" x14ac:dyDescent="0.25">
      <c r="A85" s="8" t="s">
        <v>542</v>
      </c>
      <c r="B85" s="2">
        <v>0.14594594594594601</v>
      </c>
      <c r="C85" s="2">
        <v>0.14403292181069999</v>
      </c>
      <c r="D85" s="2">
        <v>0.12639405204460999</v>
      </c>
      <c r="E85" s="2">
        <v>0.13970588235294101</v>
      </c>
      <c r="F85" s="2">
        <v>9.6153846153846201E-2</v>
      </c>
      <c r="G85" s="2">
        <v>0.114537444933921</v>
      </c>
      <c r="H85" s="2">
        <v>0.157446808510638</v>
      </c>
      <c r="I85" s="2">
        <v>9.8425196850393706E-2</v>
      </c>
      <c r="J85" s="2">
        <v>0.13297872340425501</v>
      </c>
      <c r="K85" s="2">
        <v>7.0175438596491196E-2</v>
      </c>
      <c r="L85" s="3">
        <v>0.116279069767442</v>
      </c>
      <c r="M85" s="3">
        <v>0.123889875666075</v>
      </c>
    </row>
    <row r="86" spans="1:13" x14ac:dyDescent="0.25">
      <c r="A86" s="8" t="s">
        <v>543</v>
      </c>
      <c r="B86" s="2">
        <v>0.248648648648649</v>
      </c>
      <c r="C86" s="2">
        <v>0.20164609053497901</v>
      </c>
      <c r="D86" s="2">
        <v>0.18215613382899601</v>
      </c>
      <c r="E86" s="2">
        <v>0.13235294117647101</v>
      </c>
      <c r="F86" s="2">
        <v>0.1875</v>
      </c>
      <c r="G86" s="2">
        <v>0.171806167400881</v>
      </c>
      <c r="H86" s="2">
        <v>0.2</v>
      </c>
      <c r="I86" s="2">
        <v>0.181102362204724</v>
      </c>
      <c r="J86" s="2">
        <v>0.22340425531914901</v>
      </c>
      <c r="K86" s="2">
        <v>0.15204678362573101</v>
      </c>
      <c r="L86" s="3">
        <v>0.186046511627907</v>
      </c>
      <c r="M86" s="3">
        <v>0.18605683836589701</v>
      </c>
    </row>
    <row r="87" spans="1:13" x14ac:dyDescent="0.25">
      <c r="A87" s="8" t="s">
        <v>544</v>
      </c>
      <c r="B87" s="2">
        <v>0.21081081081081099</v>
      </c>
      <c r="C87" s="2">
        <v>0.11111111111111099</v>
      </c>
      <c r="D87" s="2">
        <v>0.13754646840148699</v>
      </c>
      <c r="E87" s="2">
        <v>0.213235294117647</v>
      </c>
      <c r="F87" s="2">
        <v>0.110576923076923</v>
      </c>
      <c r="G87" s="2">
        <v>4.8458149779735699E-2</v>
      </c>
      <c r="H87" s="2">
        <v>2.1276595744680899E-2</v>
      </c>
      <c r="I87" s="2">
        <v>3.5433070866141697E-2</v>
      </c>
      <c r="J87" s="2">
        <v>2.6595744680851099E-2</v>
      </c>
      <c r="K87" s="2">
        <v>1.1695906432748499E-2</v>
      </c>
      <c r="L87" s="3">
        <v>2.9767441860465101E-2</v>
      </c>
      <c r="M87" s="3">
        <v>9.59147424511545E-2</v>
      </c>
    </row>
    <row r="88" spans="1:13" x14ac:dyDescent="0.25">
      <c r="A88" s="8" t="s">
        <v>545</v>
      </c>
      <c r="B88" s="2">
        <v>0.33513513513513499</v>
      </c>
      <c r="C88" s="2">
        <v>0.469135802469136</v>
      </c>
      <c r="D88" s="2">
        <v>0.48327137546468402</v>
      </c>
      <c r="E88" s="2">
        <v>0.44485294117647101</v>
      </c>
      <c r="F88" s="2">
        <v>0.5</v>
      </c>
      <c r="G88" s="2">
        <v>0.55506607929515395</v>
      </c>
      <c r="H88" s="2">
        <v>0.45957446808510599</v>
      </c>
      <c r="I88" s="2">
        <v>0.476377952755905</v>
      </c>
      <c r="J88" s="2">
        <v>0.31382978723404298</v>
      </c>
      <c r="K88" s="2">
        <v>0.21052631578947401</v>
      </c>
      <c r="L88" s="3">
        <v>0.418604651162791</v>
      </c>
      <c r="M88" s="3">
        <v>0.435612788632327</v>
      </c>
    </row>
    <row r="89" spans="1:13" x14ac:dyDescent="0.25">
      <c r="A89" s="8" t="s">
        <v>546</v>
      </c>
      <c r="B89" s="2">
        <v>5.40540540540541E-3</v>
      </c>
      <c r="C89" s="2">
        <v>0</v>
      </c>
      <c r="D89" s="2">
        <v>0</v>
      </c>
      <c r="E89" s="2">
        <v>3.6764705882352902E-3</v>
      </c>
      <c r="F89" s="2">
        <v>4.8076923076923097E-3</v>
      </c>
      <c r="G89" s="2">
        <v>8.8105726872246704E-3</v>
      </c>
      <c r="H89" s="2">
        <v>2.5531914893616999E-2</v>
      </c>
      <c r="I89" s="2">
        <v>0.114173228346457</v>
      </c>
      <c r="J89" s="2">
        <v>0.26063829787234</v>
      </c>
      <c r="K89" s="2">
        <v>0.54385964912280704</v>
      </c>
      <c r="L89" s="3">
        <v>0.16651162790697699</v>
      </c>
      <c r="M89" s="3">
        <v>8.0817051509769103E-2</v>
      </c>
    </row>
    <row r="90" spans="1:13" x14ac:dyDescent="0.25">
      <c r="A90" s="8" t="s">
        <v>547</v>
      </c>
      <c r="B90" s="2">
        <v>2.2222222222222199E-2</v>
      </c>
      <c r="C90" s="2">
        <v>2.1739130434782601E-2</v>
      </c>
      <c r="D90" s="2">
        <v>2.8846153846153799E-2</v>
      </c>
      <c r="E90" s="2">
        <v>3.07017543859649E-2</v>
      </c>
      <c r="F90" s="2">
        <v>0.04</v>
      </c>
      <c r="G90" s="2">
        <v>3.5714285714285698E-2</v>
      </c>
      <c r="H90" s="2">
        <v>2.1739130434782601E-2</v>
      </c>
      <c r="I90" s="2">
        <v>2.01342281879195E-2</v>
      </c>
      <c r="J90" s="2">
        <v>2.9702970297029702E-2</v>
      </c>
      <c r="K90" s="2">
        <v>0</v>
      </c>
      <c r="L90" s="3">
        <v>2.1943573667711599E-2</v>
      </c>
      <c r="M90" s="3">
        <v>2.55072463768116E-2</v>
      </c>
    </row>
    <row r="91" spans="1:13" x14ac:dyDescent="0.25">
      <c r="A91" s="8" t="s">
        <v>548</v>
      </c>
      <c r="B91" s="2">
        <v>4.8888888888888898E-2</v>
      </c>
      <c r="C91" s="2">
        <v>2.8985507246376802E-2</v>
      </c>
      <c r="D91" s="2">
        <v>2.4038461538461502E-2</v>
      </c>
      <c r="E91" s="2">
        <v>5.2631578947368397E-2</v>
      </c>
      <c r="F91" s="2">
        <v>0.1</v>
      </c>
      <c r="G91" s="2">
        <v>0.121428571428571</v>
      </c>
      <c r="H91" s="2">
        <v>7.9710144927536197E-2</v>
      </c>
      <c r="I91" s="2">
        <v>6.7114093959731502E-2</v>
      </c>
      <c r="J91" s="2">
        <v>1.9801980198019799E-2</v>
      </c>
      <c r="K91" s="2">
        <v>0</v>
      </c>
      <c r="L91" s="3">
        <v>6.2695924764890304E-2</v>
      </c>
      <c r="M91" s="3">
        <v>5.2753623188405797E-2</v>
      </c>
    </row>
    <row r="92" spans="1:13" x14ac:dyDescent="0.25">
      <c r="A92" s="8" t="s">
        <v>549</v>
      </c>
      <c r="B92" s="2">
        <v>7.1111111111111097E-2</v>
      </c>
      <c r="C92" s="2">
        <v>7.9710144927536197E-2</v>
      </c>
      <c r="D92" s="2">
        <v>6.7307692307692304E-2</v>
      </c>
      <c r="E92" s="2">
        <v>6.5789473684210495E-2</v>
      </c>
      <c r="F92" s="2">
        <v>8.6666666666666697E-2</v>
      </c>
      <c r="G92" s="2">
        <v>8.5714285714285701E-2</v>
      </c>
      <c r="H92" s="2">
        <v>6.5217391304347797E-2</v>
      </c>
      <c r="I92" s="2">
        <v>3.35570469798658E-2</v>
      </c>
      <c r="J92" s="2">
        <v>1.9801980198019799E-2</v>
      </c>
      <c r="K92" s="2">
        <v>0</v>
      </c>
      <c r="L92" s="3">
        <v>4.3887147335423198E-2</v>
      </c>
      <c r="M92" s="3">
        <v>6.2608695652173904E-2</v>
      </c>
    </row>
    <row r="93" spans="1:13" x14ac:dyDescent="0.25">
      <c r="A93" s="8" t="s">
        <v>550</v>
      </c>
      <c r="B93" s="2">
        <v>2.2222222222222199E-2</v>
      </c>
      <c r="C93" s="2">
        <v>2.1739130434782601E-2</v>
      </c>
      <c r="D93" s="2">
        <v>3.8461538461538498E-2</v>
      </c>
      <c r="E93" s="2">
        <v>4.3859649122807001E-2</v>
      </c>
      <c r="F93" s="2">
        <v>5.3333333333333302E-2</v>
      </c>
      <c r="G93" s="2">
        <v>5.7142857142857099E-2</v>
      </c>
      <c r="H93" s="2">
        <v>5.0724637681159403E-2</v>
      </c>
      <c r="I93" s="2">
        <v>8.0536912751677805E-2</v>
      </c>
      <c r="J93" s="2">
        <v>1.9801980198019799E-2</v>
      </c>
      <c r="K93" s="2">
        <v>1.8181818181818198E-2</v>
      </c>
      <c r="L93" s="3">
        <v>4.858934169279E-2</v>
      </c>
      <c r="M93" s="3">
        <v>3.9420289855072503E-2</v>
      </c>
    </row>
    <row r="94" spans="1:13" x14ac:dyDescent="0.25">
      <c r="A94" s="8" t="s">
        <v>551</v>
      </c>
      <c r="B94" s="2">
        <v>0.17333333333333301</v>
      </c>
      <c r="C94" s="2">
        <v>9.4202898550724598E-2</v>
      </c>
      <c r="D94" s="2">
        <v>0.10096153846153801</v>
      </c>
      <c r="E94" s="2">
        <v>0.14912280701754399</v>
      </c>
      <c r="F94" s="2">
        <v>8.6666666666666697E-2</v>
      </c>
      <c r="G94" s="2">
        <v>2.8571428571428598E-2</v>
      </c>
      <c r="H94" s="2">
        <v>1.4492753623188401E-2</v>
      </c>
      <c r="I94" s="2">
        <v>2.68456375838926E-2</v>
      </c>
      <c r="J94" s="2">
        <v>3.9603960396039598E-2</v>
      </c>
      <c r="K94" s="2">
        <v>2.7272727272727299E-2</v>
      </c>
      <c r="L94" s="3">
        <v>2.6645768025078401E-2</v>
      </c>
      <c r="M94" s="3">
        <v>8.6956521739130405E-2</v>
      </c>
    </row>
    <row r="95" spans="1:13" x14ac:dyDescent="0.25">
      <c r="A95" s="8" t="s">
        <v>552</v>
      </c>
      <c r="B95" s="2">
        <v>0.66222222222222205</v>
      </c>
      <c r="C95" s="2">
        <v>0.75362318840579701</v>
      </c>
      <c r="D95" s="2">
        <v>0.74038461538461497</v>
      </c>
      <c r="E95" s="2">
        <v>0.65350877192982504</v>
      </c>
      <c r="F95" s="2">
        <v>0.62</v>
      </c>
      <c r="G95" s="2">
        <v>0.64285714285714302</v>
      </c>
      <c r="H95" s="2">
        <v>0.70289855072463803</v>
      </c>
      <c r="I95" s="2">
        <v>0.65100671140939603</v>
      </c>
      <c r="J95" s="2">
        <v>0.53465346534653502</v>
      </c>
      <c r="K95" s="2">
        <v>0.29090909090909101</v>
      </c>
      <c r="L95" s="3">
        <v>0.57993730407523503</v>
      </c>
      <c r="M95" s="3">
        <v>0.651014492753623</v>
      </c>
    </row>
    <row r="96" spans="1:13" x14ac:dyDescent="0.25">
      <c r="A96" s="8" t="s">
        <v>553</v>
      </c>
      <c r="B96" s="2">
        <v>0</v>
      </c>
      <c r="C96" s="2">
        <v>0</v>
      </c>
      <c r="D96" s="2">
        <v>0</v>
      </c>
      <c r="E96" s="2">
        <v>4.3859649122806998E-3</v>
      </c>
      <c r="F96" s="2">
        <v>1.3333333333333299E-2</v>
      </c>
      <c r="G96" s="2">
        <v>2.8571428571428598E-2</v>
      </c>
      <c r="H96" s="2">
        <v>6.5217391304347797E-2</v>
      </c>
      <c r="I96" s="2">
        <v>0.12080536912751701</v>
      </c>
      <c r="J96" s="2">
        <v>0.33663366336633699</v>
      </c>
      <c r="K96" s="2">
        <v>0.66363636363636402</v>
      </c>
      <c r="L96" s="3">
        <v>0.21630094043887099</v>
      </c>
      <c r="M96" s="3">
        <v>8.1739130434782606E-2</v>
      </c>
    </row>
    <row r="97" spans="1:13" x14ac:dyDescent="0.25">
      <c r="A97" s="8" t="s">
        <v>554</v>
      </c>
      <c r="B97" s="2">
        <v>7.0175438596491196E-2</v>
      </c>
      <c r="C97" s="2">
        <v>5.9405940594059403E-2</v>
      </c>
      <c r="D97" s="2">
        <v>0.18681318681318701</v>
      </c>
      <c r="E97" s="2">
        <v>1.58730158730159E-2</v>
      </c>
      <c r="F97" s="2">
        <v>7.5471698113207503E-2</v>
      </c>
      <c r="G97" s="2">
        <v>0.17307692307692299</v>
      </c>
      <c r="H97" s="2">
        <v>4.6875E-2</v>
      </c>
      <c r="I97" s="2">
        <v>2.7777777777777801E-2</v>
      </c>
      <c r="J97" s="2">
        <v>3.7037037037037E-2</v>
      </c>
      <c r="K97" s="2">
        <v>0</v>
      </c>
      <c r="L97" s="3">
        <v>5.0314465408804999E-2</v>
      </c>
      <c r="M97" s="3">
        <v>7.0270270270270302E-2</v>
      </c>
    </row>
    <row r="98" spans="1:13" x14ac:dyDescent="0.25">
      <c r="A98" s="8" t="s">
        <v>555</v>
      </c>
      <c r="B98" s="2">
        <v>8.7719298245614002E-2</v>
      </c>
      <c r="C98" s="2">
        <v>6.9306930693069299E-2</v>
      </c>
      <c r="D98" s="2">
        <v>5.4945054945054903E-2</v>
      </c>
      <c r="E98" s="2">
        <v>1.58730158730159E-2</v>
      </c>
      <c r="F98" s="2">
        <v>0.113207547169811</v>
      </c>
      <c r="G98" s="2">
        <v>3.8461538461538498E-2</v>
      </c>
      <c r="H98" s="2">
        <v>6.25E-2</v>
      </c>
      <c r="I98" s="2">
        <v>4.1666666666666699E-2</v>
      </c>
      <c r="J98" s="2">
        <v>1.85185185185185E-2</v>
      </c>
      <c r="K98" s="2">
        <v>0</v>
      </c>
      <c r="L98" s="3">
        <v>3.1446540880503103E-2</v>
      </c>
      <c r="M98" s="3">
        <v>5.2702702702702699E-2</v>
      </c>
    </row>
    <row r="99" spans="1:13" x14ac:dyDescent="0.25">
      <c r="A99" s="8" t="s">
        <v>556</v>
      </c>
      <c r="B99" s="2">
        <v>7.8947368421052599E-2</v>
      </c>
      <c r="C99" s="2">
        <v>4.95049504950495E-2</v>
      </c>
      <c r="D99" s="2">
        <v>6.5934065934065894E-2</v>
      </c>
      <c r="E99" s="2">
        <v>6.3492063492063502E-2</v>
      </c>
      <c r="F99" s="2">
        <v>7.5471698113207503E-2</v>
      </c>
      <c r="G99" s="2">
        <v>0.115384615384615</v>
      </c>
      <c r="H99" s="2">
        <v>6.25E-2</v>
      </c>
      <c r="I99" s="2">
        <v>5.5555555555555601E-2</v>
      </c>
      <c r="J99" s="2">
        <v>5.5555555555555601E-2</v>
      </c>
      <c r="K99" s="2">
        <v>0</v>
      </c>
      <c r="L99" s="3">
        <v>5.3459119496855299E-2</v>
      </c>
      <c r="M99" s="3">
        <v>6.08108108108108E-2</v>
      </c>
    </row>
    <row r="100" spans="1:13" x14ac:dyDescent="0.25">
      <c r="A100" s="8" t="s">
        <v>557</v>
      </c>
      <c r="B100" s="2">
        <v>0.140350877192982</v>
      </c>
      <c r="C100" s="2">
        <v>9.9009900990099001E-2</v>
      </c>
      <c r="D100" s="2">
        <v>9.8901098901098897E-2</v>
      </c>
      <c r="E100" s="2">
        <v>7.9365079365079402E-2</v>
      </c>
      <c r="F100" s="2">
        <v>5.6603773584905703E-2</v>
      </c>
      <c r="G100" s="2">
        <v>7.69230769230769E-2</v>
      </c>
      <c r="H100" s="2">
        <v>3.125E-2</v>
      </c>
      <c r="I100" s="2">
        <v>2.7777777777777801E-2</v>
      </c>
      <c r="J100" s="2">
        <v>5.5555555555555601E-2</v>
      </c>
      <c r="K100" s="2">
        <v>3.94736842105263E-2</v>
      </c>
      <c r="L100" s="3">
        <v>4.40251572327044E-2</v>
      </c>
      <c r="M100" s="3">
        <v>7.7027027027027004E-2</v>
      </c>
    </row>
    <row r="101" spans="1:13" x14ac:dyDescent="0.25">
      <c r="A101" s="8" t="s">
        <v>558</v>
      </c>
      <c r="B101" s="2">
        <v>0.140350877192982</v>
      </c>
      <c r="C101" s="2">
        <v>4.95049504950495E-2</v>
      </c>
      <c r="D101" s="2">
        <v>0.15384615384615399</v>
      </c>
      <c r="E101" s="2">
        <v>4.7619047619047603E-2</v>
      </c>
      <c r="F101" s="2">
        <v>9.4339622641509399E-2</v>
      </c>
      <c r="G101" s="2">
        <v>0</v>
      </c>
      <c r="H101" s="2">
        <v>0</v>
      </c>
      <c r="I101" s="2">
        <v>1.38888888888889E-2</v>
      </c>
      <c r="J101" s="2">
        <v>1.85185185185185E-2</v>
      </c>
      <c r="K101" s="2">
        <v>0</v>
      </c>
      <c r="L101" s="3">
        <v>6.2893081761006301E-3</v>
      </c>
      <c r="M101" s="3">
        <v>6.08108108108108E-2</v>
      </c>
    </row>
    <row r="102" spans="1:13" x14ac:dyDescent="0.25">
      <c r="A102" s="8" t="s">
        <v>559</v>
      </c>
      <c r="B102" s="2">
        <v>0.47368421052631599</v>
      </c>
      <c r="C102" s="2">
        <v>0.66336633663366296</v>
      </c>
      <c r="D102" s="2">
        <v>0.41758241758241799</v>
      </c>
      <c r="E102" s="2">
        <v>0.77777777777777801</v>
      </c>
      <c r="F102" s="2">
        <v>0.54716981132075504</v>
      </c>
      <c r="G102" s="2">
        <v>0.57692307692307698</v>
      </c>
      <c r="H102" s="2">
        <v>0.578125</v>
      </c>
      <c r="I102" s="2">
        <v>0.61111111111111105</v>
      </c>
      <c r="J102" s="2">
        <v>0.48148148148148101</v>
      </c>
      <c r="K102" s="2">
        <v>0.118421052631579</v>
      </c>
      <c r="L102" s="3">
        <v>0.45911949685534598</v>
      </c>
      <c r="M102" s="3">
        <v>0.51756756756756805</v>
      </c>
    </row>
    <row r="103" spans="1:13" x14ac:dyDescent="0.25">
      <c r="A103" s="8" t="s">
        <v>560</v>
      </c>
      <c r="B103" s="2">
        <v>8.7719298245613996E-3</v>
      </c>
      <c r="C103" s="2">
        <v>9.9009900990098994E-3</v>
      </c>
      <c r="D103" s="2">
        <v>2.1978021978022001E-2</v>
      </c>
      <c r="E103" s="2">
        <v>0</v>
      </c>
      <c r="F103" s="2">
        <v>3.77358490566038E-2</v>
      </c>
      <c r="G103" s="2">
        <v>1.9230769230769201E-2</v>
      </c>
      <c r="H103" s="2">
        <v>0.21875</v>
      </c>
      <c r="I103" s="2">
        <v>0.22222222222222199</v>
      </c>
      <c r="J103" s="2">
        <v>0.33333333333333298</v>
      </c>
      <c r="K103" s="2">
        <v>0.84210526315789502</v>
      </c>
      <c r="L103" s="3">
        <v>0.35534591194968601</v>
      </c>
      <c r="M103" s="3">
        <v>0.160810810810811</v>
      </c>
    </row>
    <row r="104" spans="1:13" x14ac:dyDescent="0.25">
      <c r="A104" s="8" t="s">
        <v>561</v>
      </c>
      <c r="B104" s="2">
        <v>0.06</v>
      </c>
      <c r="C104" s="2">
        <v>0.115384615384615</v>
      </c>
      <c r="D104" s="2">
        <v>6.6666666666666693E-2</v>
      </c>
      <c r="E104" s="2">
        <v>0</v>
      </c>
      <c r="F104" s="2">
        <v>9.5238095238095205E-2</v>
      </c>
      <c r="G104" s="2">
        <v>0.15384615384615399</v>
      </c>
      <c r="H104" s="2">
        <v>3.03030303030303E-2</v>
      </c>
      <c r="I104" s="2">
        <v>0</v>
      </c>
      <c r="J104" s="2">
        <v>0</v>
      </c>
      <c r="K104" s="2">
        <v>0</v>
      </c>
      <c r="L104" s="3">
        <v>4.5454545454545497E-2</v>
      </c>
      <c r="M104" s="3">
        <v>6.3157894736842093E-2</v>
      </c>
    </row>
    <row r="105" spans="1:13" x14ac:dyDescent="0.25">
      <c r="A105" s="8" t="s">
        <v>562</v>
      </c>
      <c r="B105" s="2">
        <v>0.04</v>
      </c>
      <c r="C105" s="2">
        <v>3.8461538461538498E-2</v>
      </c>
      <c r="D105" s="2">
        <v>0</v>
      </c>
      <c r="E105" s="2">
        <v>0.16666666666666699</v>
      </c>
      <c r="F105" s="2">
        <v>4.7619047619047603E-2</v>
      </c>
      <c r="G105" s="2">
        <v>7.69230769230769E-2</v>
      </c>
      <c r="H105" s="2">
        <v>3.03030303030303E-2</v>
      </c>
      <c r="I105" s="2">
        <v>9.0909090909090898E-2</v>
      </c>
      <c r="J105" s="2">
        <v>0</v>
      </c>
      <c r="K105" s="2">
        <v>0</v>
      </c>
      <c r="L105" s="3">
        <v>4.5454545454545497E-2</v>
      </c>
      <c r="M105" s="3">
        <v>4.7368421052631601E-2</v>
      </c>
    </row>
    <row r="106" spans="1:13" x14ac:dyDescent="0.25">
      <c r="A106" s="8" t="s">
        <v>563</v>
      </c>
      <c r="B106" s="2">
        <v>0.02</v>
      </c>
      <c r="C106" s="2">
        <v>7.69230769230769E-2</v>
      </c>
      <c r="D106" s="2">
        <v>0</v>
      </c>
      <c r="E106" s="2">
        <v>8.3333333333333301E-2</v>
      </c>
      <c r="F106" s="2">
        <v>0</v>
      </c>
      <c r="G106" s="2">
        <v>0</v>
      </c>
      <c r="H106" s="2">
        <v>0</v>
      </c>
      <c r="I106" s="2">
        <v>0</v>
      </c>
      <c r="J106" s="2">
        <v>0</v>
      </c>
      <c r="K106" s="2">
        <v>0</v>
      </c>
      <c r="L106" s="3">
        <v>0</v>
      </c>
      <c r="M106" s="3">
        <v>2.1052631578947399E-2</v>
      </c>
    </row>
    <row r="107" spans="1:13" x14ac:dyDescent="0.25">
      <c r="A107" s="8" t="s">
        <v>564</v>
      </c>
      <c r="B107" s="2">
        <v>0.02</v>
      </c>
      <c r="C107" s="2">
        <v>7.69230769230769E-2</v>
      </c>
      <c r="D107" s="2">
        <v>0</v>
      </c>
      <c r="E107" s="2">
        <v>8.3333333333333301E-2</v>
      </c>
      <c r="F107" s="2">
        <v>4.7619047619047603E-2</v>
      </c>
      <c r="G107" s="2">
        <v>0</v>
      </c>
      <c r="H107" s="2">
        <v>3.03030303030303E-2</v>
      </c>
      <c r="I107" s="2">
        <v>0</v>
      </c>
      <c r="J107" s="2">
        <v>0</v>
      </c>
      <c r="K107" s="2">
        <v>0</v>
      </c>
      <c r="L107" s="3">
        <v>1.5151515151515201E-2</v>
      </c>
      <c r="M107" s="3">
        <v>3.1578947368421102E-2</v>
      </c>
    </row>
    <row r="108" spans="1:13" x14ac:dyDescent="0.25">
      <c r="A108" s="8" t="s">
        <v>565</v>
      </c>
      <c r="B108" s="2">
        <v>0.3</v>
      </c>
      <c r="C108" s="2">
        <v>7.69230769230769E-2</v>
      </c>
      <c r="D108" s="2">
        <v>0.133333333333333</v>
      </c>
      <c r="E108" s="2">
        <v>0</v>
      </c>
      <c r="F108" s="2">
        <v>0.19047619047618999</v>
      </c>
      <c r="G108" s="2">
        <v>0</v>
      </c>
      <c r="H108" s="2">
        <v>0</v>
      </c>
      <c r="I108" s="2">
        <v>9.0909090909090898E-2</v>
      </c>
      <c r="J108" s="2">
        <v>0</v>
      </c>
      <c r="K108" s="2">
        <v>0</v>
      </c>
      <c r="L108" s="3">
        <v>1.5151515151515201E-2</v>
      </c>
      <c r="M108" s="3">
        <v>0.12631578947368399</v>
      </c>
    </row>
    <row r="109" spans="1:13" x14ac:dyDescent="0.25">
      <c r="A109" s="8" t="s">
        <v>566</v>
      </c>
      <c r="B109" s="2">
        <v>0.56000000000000005</v>
      </c>
      <c r="C109" s="2">
        <v>0.61538461538461497</v>
      </c>
      <c r="D109" s="2">
        <v>0.8</v>
      </c>
      <c r="E109" s="2">
        <v>0.66666666666666696</v>
      </c>
      <c r="F109" s="2">
        <v>0.61904761904761896</v>
      </c>
      <c r="G109" s="2">
        <v>0.76923076923076905</v>
      </c>
      <c r="H109" s="2">
        <v>0.90909090909090895</v>
      </c>
      <c r="I109" s="2">
        <v>0.72727272727272696</v>
      </c>
      <c r="J109" s="2">
        <v>0</v>
      </c>
      <c r="K109" s="2">
        <v>0</v>
      </c>
      <c r="L109" s="3">
        <v>0.72727272727272696</v>
      </c>
      <c r="M109" s="3">
        <v>0.65789473684210498</v>
      </c>
    </row>
    <row r="110" spans="1:13" x14ac:dyDescent="0.25">
      <c r="A110" s="8" t="s">
        <v>567</v>
      </c>
      <c r="B110" s="2">
        <v>0</v>
      </c>
      <c r="C110" s="2">
        <v>0</v>
      </c>
      <c r="D110" s="2">
        <v>0</v>
      </c>
      <c r="E110" s="2">
        <v>0</v>
      </c>
      <c r="F110" s="2">
        <v>0</v>
      </c>
      <c r="G110" s="2">
        <v>0</v>
      </c>
      <c r="H110" s="2">
        <v>0</v>
      </c>
      <c r="I110" s="2">
        <v>9.0909090909090898E-2</v>
      </c>
      <c r="J110" s="2">
        <v>1</v>
      </c>
      <c r="K110" s="2">
        <v>1</v>
      </c>
      <c r="L110" s="3">
        <v>0.15151515151515199</v>
      </c>
      <c r="M110" s="3">
        <v>5.2631578947368397E-2</v>
      </c>
    </row>
    <row r="111" spans="1:13" x14ac:dyDescent="0.25">
      <c r="A111" s="8" t="s">
        <v>568</v>
      </c>
      <c r="B111" s="2">
        <v>2.92682926829268E-2</v>
      </c>
      <c r="C111" s="2">
        <v>7.03125E-2</v>
      </c>
      <c r="D111" s="2">
        <v>6.7961165048543701E-2</v>
      </c>
      <c r="E111" s="2">
        <v>2.6315789473684199E-2</v>
      </c>
      <c r="F111" s="2">
        <v>0.104166666666667</v>
      </c>
      <c r="G111" s="2">
        <v>7.69230769230769E-2</v>
      </c>
      <c r="H111" s="2">
        <v>5.63380281690141E-2</v>
      </c>
      <c r="I111" s="2">
        <v>1.2345679012345699E-2</v>
      </c>
      <c r="J111" s="2">
        <v>0</v>
      </c>
      <c r="K111" s="2">
        <v>0</v>
      </c>
      <c r="L111" s="3">
        <v>2.7972027972028E-2</v>
      </c>
      <c r="M111" s="3">
        <v>4.3735224586288403E-2</v>
      </c>
    </row>
    <row r="112" spans="1:13" x14ac:dyDescent="0.25">
      <c r="A112" s="8" t="s">
        <v>569</v>
      </c>
      <c r="B112" s="2">
        <v>3.9024390243902397E-2</v>
      </c>
      <c r="C112" s="2">
        <v>3.125E-2</v>
      </c>
      <c r="D112" s="2">
        <v>3.8834951456310697E-2</v>
      </c>
      <c r="E112" s="2">
        <v>0</v>
      </c>
      <c r="F112" s="2">
        <v>2.0833333333333301E-2</v>
      </c>
      <c r="G112" s="2">
        <v>7.69230769230769E-2</v>
      </c>
      <c r="H112" s="2">
        <v>8.4507042253521097E-2</v>
      </c>
      <c r="I112" s="2">
        <v>7.4074074074074098E-2</v>
      </c>
      <c r="J112" s="2">
        <v>4.1666666666666699E-2</v>
      </c>
      <c r="K112" s="2">
        <v>0</v>
      </c>
      <c r="L112" s="3">
        <v>5.9440559440559398E-2</v>
      </c>
      <c r="M112" s="3">
        <v>4.0189125295508298E-2</v>
      </c>
    </row>
    <row r="113" spans="1:13" x14ac:dyDescent="0.25">
      <c r="A113" s="8" t="s">
        <v>570</v>
      </c>
      <c r="B113" s="2">
        <v>4.8780487804878099E-2</v>
      </c>
      <c r="C113" s="2">
        <v>6.25E-2</v>
      </c>
      <c r="D113" s="2">
        <v>3.8834951456310697E-2</v>
      </c>
      <c r="E113" s="2">
        <v>3.94736842105263E-2</v>
      </c>
      <c r="F113" s="2">
        <v>6.25E-2</v>
      </c>
      <c r="G113" s="2">
        <v>2.5641025641025599E-2</v>
      </c>
      <c r="H113" s="2">
        <v>4.2253521126760597E-2</v>
      </c>
      <c r="I113" s="2">
        <v>4.9382716049382699E-2</v>
      </c>
      <c r="J113" s="2">
        <v>4.1666666666666699E-2</v>
      </c>
      <c r="K113" s="2">
        <v>0</v>
      </c>
      <c r="L113" s="3">
        <v>3.4965034965035002E-2</v>
      </c>
      <c r="M113" s="3">
        <v>4.4917257683215098E-2</v>
      </c>
    </row>
    <row r="114" spans="1:13" x14ac:dyDescent="0.25">
      <c r="A114" s="8" t="s">
        <v>571</v>
      </c>
      <c r="B114" s="2">
        <v>5.8536585365853697E-2</v>
      </c>
      <c r="C114" s="2">
        <v>4.6875E-2</v>
      </c>
      <c r="D114" s="2">
        <v>2.9126213592233E-2</v>
      </c>
      <c r="E114" s="2">
        <v>3.94736842105263E-2</v>
      </c>
      <c r="F114" s="2">
        <v>4.1666666666666699E-2</v>
      </c>
      <c r="G114" s="2">
        <v>0.102564102564103</v>
      </c>
      <c r="H114" s="2">
        <v>2.8169014084507001E-2</v>
      </c>
      <c r="I114" s="2">
        <v>8.6419753086419707E-2</v>
      </c>
      <c r="J114" s="2">
        <v>4.1666666666666699E-2</v>
      </c>
      <c r="K114" s="2">
        <v>2.1276595744680899E-2</v>
      </c>
      <c r="L114" s="3">
        <v>5.5944055944055902E-2</v>
      </c>
      <c r="M114" s="3">
        <v>4.9645390070922002E-2</v>
      </c>
    </row>
    <row r="115" spans="1:13" x14ac:dyDescent="0.25">
      <c r="A115" s="8" t="s">
        <v>572</v>
      </c>
      <c r="B115" s="2">
        <v>0.24390243902438999</v>
      </c>
      <c r="C115" s="2">
        <v>7.8125E-2</v>
      </c>
      <c r="D115" s="2">
        <v>0.12621359223301001</v>
      </c>
      <c r="E115" s="2">
        <v>0.22368421052631601</v>
      </c>
      <c r="F115" s="2">
        <v>0.14583333333333301</v>
      </c>
      <c r="G115" s="2">
        <v>2.5641025641025599E-2</v>
      </c>
      <c r="H115" s="2">
        <v>9.85915492957746E-2</v>
      </c>
      <c r="I115" s="2">
        <v>1.2345679012345699E-2</v>
      </c>
      <c r="J115" s="2">
        <v>2.0833333333333301E-2</v>
      </c>
      <c r="K115" s="2">
        <v>6.3829787234042507E-2</v>
      </c>
      <c r="L115" s="3">
        <v>4.5454545454545497E-2</v>
      </c>
      <c r="M115" s="3">
        <v>0.130023640661939</v>
      </c>
    </row>
    <row r="116" spans="1:13" x14ac:dyDescent="0.25">
      <c r="A116" s="8" t="s">
        <v>573</v>
      </c>
      <c r="B116" s="2">
        <v>0.58048780487804896</v>
      </c>
      <c r="C116" s="2">
        <v>0.7109375</v>
      </c>
      <c r="D116" s="2">
        <v>0.66990291262135904</v>
      </c>
      <c r="E116" s="2">
        <v>0.67105263157894701</v>
      </c>
      <c r="F116" s="2">
        <v>0.58333333333333304</v>
      </c>
      <c r="G116" s="2">
        <v>0.69230769230769196</v>
      </c>
      <c r="H116" s="2">
        <v>0.647887323943662</v>
      </c>
      <c r="I116" s="2">
        <v>0.60493827160493796</v>
      </c>
      <c r="J116" s="2">
        <v>0.52083333333333304</v>
      </c>
      <c r="K116" s="2">
        <v>0.19148936170212799</v>
      </c>
      <c r="L116" s="3">
        <v>0.54545454545454497</v>
      </c>
      <c r="M116" s="3">
        <v>0.60756501182033096</v>
      </c>
    </row>
    <row r="117" spans="1:13" x14ac:dyDescent="0.25">
      <c r="A117" s="8" t="s">
        <v>574</v>
      </c>
      <c r="B117" s="2">
        <v>0</v>
      </c>
      <c r="C117" s="2">
        <v>0</v>
      </c>
      <c r="D117" s="2">
        <v>2.9126213592233E-2</v>
      </c>
      <c r="E117" s="2">
        <v>0</v>
      </c>
      <c r="F117" s="2">
        <v>4.1666666666666699E-2</v>
      </c>
      <c r="G117" s="2">
        <v>0</v>
      </c>
      <c r="H117" s="2">
        <v>4.2253521126760597E-2</v>
      </c>
      <c r="I117" s="2">
        <v>0.16049382716049401</v>
      </c>
      <c r="J117" s="2">
        <v>0.33333333333333298</v>
      </c>
      <c r="K117" s="2">
        <v>0.72340425531914898</v>
      </c>
      <c r="L117" s="3">
        <v>0.230769230769231</v>
      </c>
      <c r="M117" s="3">
        <v>8.39243498817967E-2</v>
      </c>
    </row>
    <row r="118" spans="1:13" x14ac:dyDescent="0.25">
      <c r="A118" s="8" t="s">
        <v>575</v>
      </c>
      <c r="B118" s="2">
        <v>8.0645161290322606E-2</v>
      </c>
      <c r="C118" s="2">
        <v>8.7443946188340796E-2</v>
      </c>
      <c r="D118" s="2">
        <v>4.4386422976501298E-2</v>
      </c>
      <c r="E118" s="2">
        <v>4.5871559633027498E-2</v>
      </c>
      <c r="F118" s="2">
        <v>4.8000000000000001E-2</v>
      </c>
      <c r="G118" s="2">
        <v>6.5789473684210495E-2</v>
      </c>
      <c r="H118" s="2">
        <v>8.2191780821917804E-2</v>
      </c>
      <c r="I118" s="2">
        <v>3.9647577092511002E-2</v>
      </c>
      <c r="J118" s="2">
        <v>0</v>
      </c>
      <c r="K118" s="2">
        <v>0</v>
      </c>
      <c r="L118" s="3">
        <v>4.4444444444444398E-2</v>
      </c>
      <c r="M118" s="3">
        <v>5.6922511935365398E-2</v>
      </c>
    </row>
    <row r="119" spans="1:13" x14ac:dyDescent="0.25">
      <c r="A119" s="8" t="s">
        <v>576</v>
      </c>
      <c r="B119" s="2">
        <v>3.7634408602150497E-2</v>
      </c>
      <c r="C119" s="2">
        <v>3.8116591928251099E-2</v>
      </c>
      <c r="D119" s="2">
        <v>3.3942558746736302E-2</v>
      </c>
      <c r="E119" s="2">
        <v>5.5045871559633003E-2</v>
      </c>
      <c r="F119" s="2">
        <v>6.8000000000000005E-2</v>
      </c>
      <c r="G119" s="2">
        <v>0.109649122807018</v>
      </c>
      <c r="H119" s="2">
        <v>0.114155251141553</v>
      </c>
      <c r="I119" s="2">
        <v>7.4889867841409705E-2</v>
      </c>
      <c r="J119" s="2">
        <v>4.2857142857142899E-2</v>
      </c>
      <c r="K119" s="2">
        <v>0</v>
      </c>
      <c r="L119" s="3">
        <v>7.7248677248677206E-2</v>
      </c>
      <c r="M119" s="3">
        <v>5.5820785897906698E-2</v>
      </c>
    </row>
    <row r="120" spans="1:13" x14ac:dyDescent="0.25">
      <c r="A120" s="8" t="s">
        <v>577</v>
      </c>
      <c r="B120" s="2">
        <v>8.3333333333333301E-2</v>
      </c>
      <c r="C120" s="2">
        <v>6.5022421524663698E-2</v>
      </c>
      <c r="D120" s="2">
        <v>6.26631853785901E-2</v>
      </c>
      <c r="E120" s="2">
        <v>4.5871559633027498E-2</v>
      </c>
      <c r="F120" s="2">
        <v>6.4000000000000001E-2</v>
      </c>
      <c r="G120" s="2">
        <v>3.94736842105263E-2</v>
      </c>
      <c r="H120" s="2">
        <v>7.3059360730593603E-2</v>
      </c>
      <c r="I120" s="2">
        <v>4.4052863436123399E-2</v>
      </c>
      <c r="J120" s="2">
        <v>7.8571428571428598E-2</v>
      </c>
      <c r="K120" s="2">
        <v>2.2900763358778602E-2</v>
      </c>
      <c r="L120" s="3">
        <v>5.1851851851851899E-2</v>
      </c>
      <c r="M120" s="3">
        <v>6.0227690047741499E-2</v>
      </c>
    </row>
    <row r="121" spans="1:13" x14ac:dyDescent="0.25">
      <c r="A121" s="8" t="s">
        <v>578</v>
      </c>
      <c r="B121" s="2">
        <v>2.9569892473118298E-2</v>
      </c>
      <c r="C121" s="2">
        <v>7.3991031390134507E-2</v>
      </c>
      <c r="D121" s="2">
        <v>8.3550913838120106E-2</v>
      </c>
      <c r="E121" s="2">
        <v>4.8929663608562698E-2</v>
      </c>
      <c r="F121" s="2">
        <v>0.1</v>
      </c>
      <c r="G121" s="2">
        <v>3.5087719298245598E-2</v>
      </c>
      <c r="H121" s="2">
        <v>4.5662100456621002E-2</v>
      </c>
      <c r="I121" s="2">
        <v>6.6079295154184994E-2</v>
      </c>
      <c r="J121" s="2">
        <v>3.5714285714285698E-2</v>
      </c>
      <c r="K121" s="2">
        <v>2.2900763358778602E-2</v>
      </c>
      <c r="L121" s="3">
        <v>4.3386243386243403E-2</v>
      </c>
      <c r="M121" s="3">
        <v>5.8024237972824098E-2</v>
      </c>
    </row>
    <row r="122" spans="1:13" x14ac:dyDescent="0.25">
      <c r="A122" s="8" t="s">
        <v>579</v>
      </c>
      <c r="B122" s="2">
        <v>0.247311827956989</v>
      </c>
      <c r="C122" s="2">
        <v>0.12556053811659201</v>
      </c>
      <c r="D122" s="2">
        <v>0.159268929503916</v>
      </c>
      <c r="E122" s="2">
        <v>0.201834862385321</v>
      </c>
      <c r="F122" s="2">
        <v>0.16800000000000001</v>
      </c>
      <c r="G122" s="2">
        <v>9.2105263157894704E-2</v>
      </c>
      <c r="H122" s="2">
        <v>3.6529680365296802E-2</v>
      </c>
      <c r="I122" s="2">
        <v>4.8458149779735699E-2</v>
      </c>
      <c r="J122" s="2">
        <v>5.7142857142857099E-2</v>
      </c>
      <c r="K122" s="2">
        <v>3.8167938931297697E-2</v>
      </c>
      <c r="L122" s="3">
        <v>5.6084656084656098E-2</v>
      </c>
      <c r="M122" s="3">
        <v>0.13587954461990501</v>
      </c>
    </row>
    <row r="123" spans="1:13" x14ac:dyDescent="0.25">
      <c r="A123" s="8" t="s">
        <v>580</v>
      </c>
      <c r="B123" s="2">
        <v>0.521505376344086</v>
      </c>
      <c r="C123" s="2">
        <v>0.60538116591928204</v>
      </c>
      <c r="D123" s="2">
        <v>0.61357702349869403</v>
      </c>
      <c r="E123" s="2">
        <v>0.59021406727828796</v>
      </c>
      <c r="F123" s="2">
        <v>0.53200000000000003</v>
      </c>
      <c r="G123" s="2">
        <v>0.62280701754386003</v>
      </c>
      <c r="H123" s="2">
        <v>0.579908675799087</v>
      </c>
      <c r="I123" s="2">
        <v>0.56387665198237902</v>
      </c>
      <c r="J123" s="2">
        <v>0.40714285714285697</v>
      </c>
      <c r="K123" s="2">
        <v>0.28244274809160302</v>
      </c>
      <c r="L123" s="3">
        <v>0.51957671957672003</v>
      </c>
      <c r="M123" s="3">
        <v>0.55673889092912199</v>
      </c>
    </row>
    <row r="124" spans="1:13" x14ac:dyDescent="0.25">
      <c r="A124" s="8" t="s">
        <v>581</v>
      </c>
      <c r="B124" s="2">
        <v>0</v>
      </c>
      <c r="C124" s="2">
        <v>4.4843049327354303E-3</v>
      </c>
      <c r="D124" s="2">
        <v>2.6109660574412498E-3</v>
      </c>
      <c r="E124" s="2">
        <v>1.2232415902140701E-2</v>
      </c>
      <c r="F124" s="2">
        <v>0.02</v>
      </c>
      <c r="G124" s="2">
        <v>3.5087719298245598E-2</v>
      </c>
      <c r="H124" s="2">
        <v>6.8493150684931503E-2</v>
      </c>
      <c r="I124" s="2">
        <v>0.16299559471365599</v>
      </c>
      <c r="J124" s="2">
        <v>0.378571428571429</v>
      </c>
      <c r="K124" s="2">
        <v>0.63358778625954204</v>
      </c>
      <c r="L124" s="3">
        <v>0.20740740740740701</v>
      </c>
      <c r="M124" s="3">
        <v>7.6386338597135506E-2</v>
      </c>
    </row>
    <row r="125" spans="1:13" x14ac:dyDescent="0.25">
      <c r="A125" s="15"/>
    </row>
    <row r="126" spans="1:13" x14ac:dyDescent="0.25">
      <c r="A126" s="15"/>
    </row>
    <row r="127" spans="1:13" x14ac:dyDescent="0.25">
      <c r="A127" s="15"/>
      <c r="B127" s="23" t="s">
        <v>31</v>
      </c>
      <c r="C127" s="23"/>
      <c r="D127" s="23"/>
      <c r="E127" s="23"/>
      <c r="F127" s="23"/>
      <c r="G127" s="23"/>
      <c r="H127" s="23"/>
      <c r="I127" s="23"/>
      <c r="J127" s="23"/>
      <c r="K127" s="6" t="s">
        <v>58</v>
      </c>
      <c r="L127" s="6" t="s">
        <v>11</v>
      </c>
    </row>
    <row r="128" spans="1:13" x14ac:dyDescent="0.25">
      <c r="A128" s="9" t="s">
        <v>34</v>
      </c>
      <c r="B128" s="5" t="s">
        <v>15</v>
      </c>
      <c r="C128" s="5" t="s">
        <v>16</v>
      </c>
      <c r="D128" s="5" t="s">
        <v>17</v>
      </c>
      <c r="E128" s="5" t="s">
        <v>18</v>
      </c>
      <c r="F128" s="5" t="s">
        <v>19</v>
      </c>
      <c r="G128" s="5" t="s">
        <v>20</v>
      </c>
      <c r="H128" s="5" t="s">
        <v>21</v>
      </c>
      <c r="I128" s="5" t="s">
        <v>22</v>
      </c>
      <c r="J128" s="5" t="s">
        <v>23</v>
      </c>
      <c r="K128" s="5" t="s">
        <v>24</v>
      </c>
      <c r="L128" s="5" t="s">
        <v>25</v>
      </c>
    </row>
    <row r="129" spans="1:12" x14ac:dyDescent="0.25">
      <c r="A129" s="8" t="s">
        <v>526</v>
      </c>
      <c r="B129" s="2">
        <v>-0.32</v>
      </c>
      <c r="C129" s="2">
        <v>0.23529411764705899</v>
      </c>
      <c r="D129" s="2">
        <v>-0.52380952380952395</v>
      </c>
      <c r="E129" s="2">
        <v>-0.1</v>
      </c>
      <c r="F129" s="2">
        <v>0</v>
      </c>
      <c r="G129" s="2">
        <v>-0.44444444444444398</v>
      </c>
      <c r="H129" s="2">
        <v>0.2</v>
      </c>
      <c r="I129" s="2">
        <v>-1</v>
      </c>
      <c r="J129" s="2">
        <v>0</v>
      </c>
      <c r="K129" s="3">
        <v>-1</v>
      </c>
      <c r="L129" s="3">
        <v>-1</v>
      </c>
    </row>
    <row r="130" spans="1:12" x14ac:dyDescent="0.25">
      <c r="A130" s="8" t="s">
        <v>527</v>
      </c>
      <c r="B130" s="2">
        <v>2.5</v>
      </c>
      <c r="C130" s="2">
        <v>-0.35714285714285698</v>
      </c>
      <c r="D130" s="2">
        <v>-0.33333333333333298</v>
      </c>
      <c r="E130" s="2">
        <v>1.1666666666666701</v>
      </c>
      <c r="F130" s="2">
        <v>-0.30769230769230799</v>
      </c>
      <c r="G130" s="2">
        <v>-0.22222222222222199</v>
      </c>
      <c r="H130" s="2">
        <v>1</v>
      </c>
      <c r="I130" s="2">
        <v>-0.85714285714285698</v>
      </c>
      <c r="J130" s="2">
        <v>-1</v>
      </c>
      <c r="K130" s="3">
        <v>-1</v>
      </c>
      <c r="L130" s="3">
        <v>-1</v>
      </c>
    </row>
    <row r="131" spans="1:12" x14ac:dyDescent="0.25">
      <c r="A131" s="8" t="s">
        <v>528</v>
      </c>
      <c r="B131" s="2">
        <v>-0.25</v>
      </c>
      <c r="C131" s="2">
        <v>0.266666666666667</v>
      </c>
      <c r="D131" s="2">
        <v>-0.47368421052631599</v>
      </c>
      <c r="E131" s="2">
        <v>0.4</v>
      </c>
      <c r="F131" s="2">
        <v>-0.28571428571428598</v>
      </c>
      <c r="G131" s="2">
        <v>0</v>
      </c>
      <c r="H131" s="2">
        <v>-0.7</v>
      </c>
      <c r="I131" s="2">
        <v>-1</v>
      </c>
      <c r="J131" s="2">
        <v>0</v>
      </c>
      <c r="K131" s="3">
        <v>-1</v>
      </c>
      <c r="L131" s="3">
        <v>-1</v>
      </c>
    </row>
    <row r="132" spans="1:12" x14ac:dyDescent="0.25">
      <c r="A132" s="8" t="s">
        <v>529</v>
      </c>
      <c r="B132" s="2">
        <v>0.16666666666666699</v>
      </c>
      <c r="C132" s="2">
        <v>-0.60714285714285698</v>
      </c>
      <c r="D132" s="2">
        <v>0.72727272727272696</v>
      </c>
      <c r="E132" s="2">
        <v>-0.157894736842105</v>
      </c>
      <c r="F132" s="2">
        <v>-0.25</v>
      </c>
      <c r="G132" s="2">
        <v>0.83333333333333304</v>
      </c>
      <c r="H132" s="2">
        <v>-0.54545454545454497</v>
      </c>
      <c r="I132" s="2">
        <v>-0.4</v>
      </c>
      <c r="J132" s="2">
        <v>-0.66666666666666696</v>
      </c>
      <c r="K132" s="3">
        <v>-0.83333333333333304</v>
      </c>
      <c r="L132" s="3">
        <v>-0.91666666666666696</v>
      </c>
    </row>
    <row r="133" spans="1:12" x14ac:dyDescent="0.25">
      <c r="A133" s="8" t="s">
        <v>530</v>
      </c>
      <c r="B133" s="2">
        <v>-0.67264573991031396</v>
      </c>
      <c r="C133" s="2">
        <v>0.534246575342466</v>
      </c>
      <c r="D133" s="2">
        <v>-5.3571428571428603E-2</v>
      </c>
      <c r="E133" s="2">
        <v>-0.21698113207547201</v>
      </c>
      <c r="F133" s="2">
        <v>-0.469879518072289</v>
      </c>
      <c r="G133" s="2">
        <v>-0.63636363636363602</v>
      </c>
      <c r="H133" s="2">
        <v>0.3125</v>
      </c>
      <c r="I133" s="2">
        <v>-0.42857142857142899</v>
      </c>
      <c r="J133" s="2">
        <v>-0.5</v>
      </c>
      <c r="K133" s="3">
        <v>-0.86363636363636398</v>
      </c>
      <c r="L133" s="3">
        <v>-0.97309417040358703</v>
      </c>
    </row>
    <row r="134" spans="1:12" x14ac:dyDescent="0.25">
      <c r="A134" s="8" t="s">
        <v>531</v>
      </c>
      <c r="B134" s="2">
        <v>0.45810810810810798</v>
      </c>
      <c r="C134" s="2">
        <v>-6.2094531974050002E-2</v>
      </c>
      <c r="D134" s="2">
        <v>-0.314229249011858</v>
      </c>
      <c r="E134" s="2">
        <v>-0.52449567723342905</v>
      </c>
      <c r="F134" s="2">
        <v>0.18484848484848501</v>
      </c>
      <c r="G134" s="2">
        <v>-6.3938618925831206E-2</v>
      </c>
      <c r="H134" s="2">
        <v>3.8251366120218601E-2</v>
      </c>
      <c r="I134" s="2">
        <v>-0.41842105263157903</v>
      </c>
      <c r="J134" s="2">
        <v>-0.52941176470588203</v>
      </c>
      <c r="K134" s="3">
        <v>-0.73401534526854195</v>
      </c>
      <c r="L134" s="3">
        <v>-0.85945945945945901</v>
      </c>
    </row>
    <row r="135" spans="1:12" x14ac:dyDescent="0.25">
      <c r="A135" s="8" t="s">
        <v>532</v>
      </c>
      <c r="B135" s="2">
        <v>0</v>
      </c>
      <c r="C135" s="2">
        <v>0</v>
      </c>
      <c r="D135" s="2">
        <v>3</v>
      </c>
      <c r="E135" s="2">
        <v>-0.25</v>
      </c>
      <c r="F135" s="2">
        <v>1.6666666666666701</v>
      </c>
      <c r="G135" s="2">
        <v>2.375</v>
      </c>
      <c r="H135" s="2">
        <v>0.51851851851851805</v>
      </c>
      <c r="I135" s="2">
        <v>1.0243902439024399</v>
      </c>
      <c r="J135" s="2">
        <v>0.81927710843373502</v>
      </c>
      <c r="K135" s="3">
        <v>17.875</v>
      </c>
      <c r="L135" s="3">
        <v>0</v>
      </c>
    </row>
    <row r="136" spans="1:12" x14ac:dyDescent="0.25">
      <c r="A136" s="8" t="s">
        <v>533</v>
      </c>
      <c r="B136" s="2">
        <v>0.30769230769230799</v>
      </c>
      <c r="C136" s="2">
        <v>-0.29411764705882398</v>
      </c>
      <c r="D136" s="2">
        <v>-8.3333333333333301E-2</v>
      </c>
      <c r="E136" s="2">
        <v>-0.45454545454545497</v>
      </c>
      <c r="F136" s="2">
        <v>1.3333333333333299</v>
      </c>
      <c r="G136" s="2">
        <v>-0.214285714285714</v>
      </c>
      <c r="H136" s="2">
        <v>-0.77272727272727304</v>
      </c>
      <c r="I136" s="2">
        <v>-0.4</v>
      </c>
      <c r="J136" s="2">
        <v>-1</v>
      </c>
      <c r="K136" s="3">
        <v>-1</v>
      </c>
      <c r="L136" s="3">
        <v>-1</v>
      </c>
    </row>
    <row r="137" spans="1:12" x14ac:dyDescent="0.25">
      <c r="A137" s="8" t="s">
        <v>534</v>
      </c>
      <c r="B137" s="2">
        <v>5.4054054054054099E-2</v>
      </c>
      <c r="C137" s="2">
        <v>-0.256410256410256</v>
      </c>
      <c r="D137" s="2">
        <v>0.13793103448275901</v>
      </c>
      <c r="E137" s="2">
        <v>6.0606060606060601E-2</v>
      </c>
      <c r="F137" s="2">
        <v>0.28571428571428598</v>
      </c>
      <c r="G137" s="2">
        <v>-0.4</v>
      </c>
      <c r="H137" s="2">
        <v>-0.148148148148148</v>
      </c>
      <c r="I137" s="2">
        <v>-0.69565217391304301</v>
      </c>
      <c r="J137" s="2">
        <v>-1</v>
      </c>
      <c r="K137" s="3">
        <v>-1</v>
      </c>
      <c r="L137" s="3">
        <v>-1</v>
      </c>
    </row>
    <row r="138" spans="1:12" x14ac:dyDescent="0.25">
      <c r="A138" s="8" t="s">
        <v>535</v>
      </c>
      <c r="B138" s="2">
        <v>1.2820512820512799E-2</v>
      </c>
      <c r="C138" s="2">
        <v>-0.316455696202532</v>
      </c>
      <c r="D138" s="2">
        <v>-3.7037037037037E-2</v>
      </c>
      <c r="E138" s="2">
        <v>-0.40384615384615402</v>
      </c>
      <c r="F138" s="2">
        <v>3.2258064516128997E-2</v>
      </c>
      <c r="G138" s="2">
        <v>-9.375E-2</v>
      </c>
      <c r="H138" s="2">
        <v>-0.41379310344827602</v>
      </c>
      <c r="I138" s="2">
        <v>0.17647058823529399</v>
      </c>
      <c r="J138" s="2">
        <v>-0.9</v>
      </c>
      <c r="K138" s="3">
        <v>-0.9375</v>
      </c>
      <c r="L138" s="3">
        <v>-0.97435897435897401</v>
      </c>
    </row>
    <row r="139" spans="1:12" x14ac:dyDescent="0.25">
      <c r="A139" s="8" t="s">
        <v>536</v>
      </c>
      <c r="B139" s="2">
        <v>0.31818181818181801</v>
      </c>
      <c r="C139" s="2">
        <v>-0.17241379310344801</v>
      </c>
      <c r="D139" s="2">
        <v>-8.3333333333333301E-2</v>
      </c>
      <c r="E139" s="2">
        <v>-0.40909090909090901</v>
      </c>
      <c r="F139" s="2">
        <v>7.69230769230769E-2</v>
      </c>
      <c r="G139" s="2">
        <v>0.42857142857142899</v>
      </c>
      <c r="H139" s="2">
        <v>0</v>
      </c>
      <c r="I139" s="2">
        <v>-0.6</v>
      </c>
      <c r="J139" s="2">
        <v>-0.75</v>
      </c>
      <c r="K139" s="3">
        <v>-0.85714285714285698</v>
      </c>
      <c r="L139" s="3">
        <v>-0.90909090909090895</v>
      </c>
    </row>
    <row r="140" spans="1:12" x14ac:dyDescent="0.25">
      <c r="A140" s="8" t="s">
        <v>537</v>
      </c>
      <c r="B140" s="2">
        <v>-5.3333333333333302E-2</v>
      </c>
      <c r="C140" s="2">
        <v>9.85915492957746E-2</v>
      </c>
      <c r="D140" s="2">
        <v>-0.15384615384615399</v>
      </c>
      <c r="E140" s="2">
        <v>-0.27272727272727298</v>
      </c>
      <c r="F140" s="2">
        <v>-0.72916666666666696</v>
      </c>
      <c r="G140" s="2">
        <v>-7.69230769230769E-2</v>
      </c>
      <c r="H140" s="2">
        <v>-0.25</v>
      </c>
      <c r="I140" s="2">
        <v>-0.11111111111111099</v>
      </c>
      <c r="J140" s="2">
        <v>-0.5</v>
      </c>
      <c r="K140" s="3">
        <v>-0.69230769230769196</v>
      </c>
      <c r="L140" s="3">
        <v>-0.94666666666666699</v>
      </c>
    </row>
    <row r="141" spans="1:12" x14ac:dyDescent="0.25">
      <c r="A141" s="8" t="s">
        <v>538</v>
      </c>
      <c r="B141" s="2">
        <v>9.9264705882352894E-2</v>
      </c>
      <c r="C141" s="2">
        <v>-0.110367892976589</v>
      </c>
      <c r="D141" s="2">
        <v>-0.14661654135338301</v>
      </c>
      <c r="E141" s="2">
        <v>-0.444933920704846</v>
      </c>
      <c r="F141" s="2">
        <v>-7.1428571428571397E-2</v>
      </c>
      <c r="G141" s="2">
        <v>0.29914529914529903</v>
      </c>
      <c r="H141" s="2">
        <v>-0.375</v>
      </c>
      <c r="I141" s="2">
        <v>-0.38947368421052603</v>
      </c>
      <c r="J141" s="2">
        <v>-0.60344827586206895</v>
      </c>
      <c r="K141" s="3">
        <v>-0.80341880341880301</v>
      </c>
      <c r="L141" s="3">
        <v>-0.91544117647058798</v>
      </c>
    </row>
    <row r="142" spans="1:12" x14ac:dyDescent="0.25">
      <c r="A142" s="8" t="s">
        <v>539</v>
      </c>
      <c r="B142" s="2">
        <v>0</v>
      </c>
      <c r="C142" s="2">
        <v>0</v>
      </c>
      <c r="D142" s="2">
        <v>1</v>
      </c>
      <c r="E142" s="2">
        <v>0.5</v>
      </c>
      <c r="F142" s="2">
        <v>0.66666666666666696</v>
      </c>
      <c r="G142" s="2">
        <v>3.4</v>
      </c>
      <c r="H142" s="2">
        <v>1.1818181818181801</v>
      </c>
      <c r="I142" s="2">
        <v>0.77083333333333304</v>
      </c>
      <c r="J142" s="2">
        <v>0.25882352941176501</v>
      </c>
      <c r="K142" s="3">
        <v>20.399999999999999</v>
      </c>
      <c r="L142" s="3">
        <v>0</v>
      </c>
    </row>
    <row r="143" spans="1:12" x14ac:dyDescent="0.25">
      <c r="A143" s="8" t="s">
        <v>540</v>
      </c>
      <c r="B143" s="2">
        <v>2</v>
      </c>
      <c r="C143" s="2">
        <v>2.6666666666666701</v>
      </c>
      <c r="D143" s="2">
        <v>-0.81818181818181801</v>
      </c>
      <c r="E143" s="2">
        <v>3</v>
      </c>
      <c r="F143" s="2">
        <v>-0.375</v>
      </c>
      <c r="G143" s="2">
        <v>-0.4</v>
      </c>
      <c r="H143" s="2">
        <v>0</v>
      </c>
      <c r="I143" s="2">
        <v>-0.33333333333333298</v>
      </c>
      <c r="J143" s="2">
        <v>-1</v>
      </c>
      <c r="K143" s="3">
        <v>-1</v>
      </c>
      <c r="L143" s="3">
        <v>-1</v>
      </c>
    </row>
    <row r="144" spans="1:12" x14ac:dyDescent="0.25">
      <c r="A144" s="8" t="s">
        <v>541</v>
      </c>
      <c r="B144" s="2">
        <v>0.66666666666666696</v>
      </c>
      <c r="C144" s="2">
        <v>-0.46666666666666701</v>
      </c>
      <c r="D144" s="2">
        <v>1</v>
      </c>
      <c r="E144" s="2">
        <v>-0.1875</v>
      </c>
      <c r="F144" s="2">
        <v>0.38461538461538503</v>
      </c>
      <c r="G144" s="2">
        <v>0.61111111111111105</v>
      </c>
      <c r="H144" s="2">
        <v>-0.27586206896551702</v>
      </c>
      <c r="I144" s="2">
        <v>-0.71428571428571397</v>
      </c>
      <c r="J144" s="2">
        <v>-0.66666666666666696</v>
      </c>
      <c r="K144" s="3">
        <v>-0.88888888888888895</v>
      </c>
      <c r="L144" s="3">
        <v>-0.77777777777777801</v>
      </c>
    </row>
    <row r="145" spans="1:12" x14ac:dyDescent="0.25">
      <c r="A145" s="8" t="s">
        <v>542</v>
      </c>
      <c r="B145" s="2">
        <v>0.296296296296296</v>
      </c>
      <c r="C145" s="2">
        <v>-2.8571428571428598E-2</v>
      </c>
      <c r="D145" s="2">
        <v>0.11764705882352899</v>
      </c>
      <c r="E145" s="2">
        <v>-0.47368421052631599</v>
      </c>
      <c r="F145" s="2">
        <v>0.3</v>
      </c>
      <c r="G145" s="2">
        <v>0.42307692307692302</v>
      </c>
      <c r="H145" s="2">
        <v>-0.32432432432432401</v>
      </c>
      <c r="I145" s="2">
        <v>0</v>
      </c>
      <c r="J145" s="2">
        <v>-0.52</v>
      </c>
      <c r="K145" s="3">
        <v>-0.53846153846153799</v>
      </c>
      <c r="L145" s="3">
        <v>-0.55555555555555602</v>
      </c>
    </row>
    <row r="146" spans="1:12" x14ac:dyDescent="0.25">
      <c r="A146" s="8" t="s">
        <v>543</v>
      </c>
      <c r="B146" s="2">
        <v>6.5217391304347797E-2</v>
      </c>
      <c r="C146" s="2">
        <v>0</v>
      </c>
      <c r="D146" s="2">
        <v>-0.26530612244898</v>
      </c>
      <c r="E146" s="2">
        <v>8.3333333333333301E-2</v>
      </c>
      <c r="F146" s="2">
        <v>0</v>
      </c>
      <c r="G146" s="2">
        <v>0.20512820512820501</v>
      </c>
      <c r="H146" s="2">
        <v>-2.1276595744680899E-2</v>
      </c>
      <c r="I146" s="2">
        <v>-8.6956521739130405E-2</v>
      </c>
      <c r="J146" s="2">
        <v>-0.38095238095238099</v>
      </c>
      <c r="K146" s="3">
        <v>-0.33333333333333298</v>
      </c>
      <c r="L146" s="3">
        <v>-0.434782608695652</v>
      </c>
    </row>
    <row r="147" spans="1:12" x14ac:dyDescent="0.25">
      <c r="A147" s="8" t="s">
        <v>544</v>
      </c>
      <c r="B147" s="2">
        <v>-0.30769230769230799</v>
      </c>
      <c r="C147" s="2">
        <v>0.37037037037037002</v>
      </c>
      <c r="D147" s="2">
        <v>0.56756756756756799</v>
      </c>
      <c r="E147" s="2">
        <v>-0.60344827586206895</v>
      </c>
      <c r="F147" s="2">
        <v>-0.52173913043478304</v>
      </c>
      <c r="G147" s="2">
        <v>-0.54545454545454497</v>
      </c>
      <c r="H147" s="2">
        <v>0.8</v>
      </c>
      <c r="I147" s="2">
        <v>-0.44444444444444398</v>
      </c>
      <c r="J147" s="2">
        <v>-0.6</v>
      </c>
      <c r="K147" s="3">
        <v>-0.81818181818181801</v>
      </c>
      <c r="L147" s="3">
        <v>-0.94871794871794901</v>
      </c>
    </row>
    <row r="148" spans="1:12" x14ac:dyDescent="0.25">
      <c r="A148" s="8" t="s">
        <v>545</v>
      </c>
      <c r="B148" s="2">
        <v>0.83870967741935498</v>
      </c>
      <c r="C148" s="2">
        <v>0.140350877192982</v>
      </c>
      <c r="D148" s="2">
        <v>-6.9230769230769207E-2</v>
      </c>
      <c r="E148" s="2">
        <v>-0.14049586776859499</v>
      </c>
      <c r="F148" s="2">
        <v>0.21153846153846201</v>
      </c>
      <c r="G148" s="2">
        <v>-0.14285714285714299</v>
      </c>
      <c r="H148" s="2">
        <v>0.12037037037037</v>
      </c>
      <c r="I148" s="2">
        <v>-0.51239669421487599</v>
      </c>
      <c r="J148" s="2">
        <v>-0.38983050847457601</v>
      </c>
      <c r="K148" s="3">
        <v>-0.71428571428571397</v>
      </c>
      <c r="L148" s="3">
        <v>-0.41935483870967699</v>
      </c>
    </row>
    <row r="149" spans="1:12" x14ac:dyDescent="0.25">
      <c r="A149" s="8" t="s">
        <v>546</v>
      </c>
      <c r="B149" s="2">
        <v>-1</v>
      </c>
      <c r="C149" s="2">
        <v>0</v>
      </c>
      <c r="D149" s="2">
        <v>0</v>
      </c>
      <c r="E149" s="2">
        <v>0</v>
      </c>
      <c r="F149" s="2">
        <v>1</v>
      </c>
      <c r="G149" s="2">
        <v>2</v>
      </c>
      <c r="H149" s="2">
        <v>3.8333333333333299</v>
      </c>
      <c r="I149" s="2">
        <v>0.68965517241379304</v>
      </c>
      <c r="J149" s="2">
        <v>0.89795918367346905</v>
      </c>
      <c r="K149" s="3">
        <v>45.5</v>
      </c>
      <c r="L149" s="3">
        <v>92</v>
      </c>
    </row>
    <row r="150" spans="1:12" x14ac:dyDescent="0.25">
      <c r="A150" s="8" t="s">
        <v>547</v>
      </c>
      <c r="B150" s="2">
        <v>0.2</v>
      </c>
      <c r="C150" s="2">
        <v>0</v>
      </c>
      <c r="D150" s="2">
        <v>0.16666666666666699</v>
      </c>
      <c r="E150" s="2">
        <v>-0.14285714285714299</v>
      </c>
      <c r="F150" s="2">
        <v>-0.16666666666666699</v>
      </c>
      <c r="G150" s="2">
        <v>-0.4</v>
      </c>
      <c r="H150" s="2">
        <v>0</v>
      </c>
      <c r="I150" s="2">
        <v>0</v>
      </c>
      <c r="J150" s="2">
        <v>-1</v>
      </c>
      <c r="K150" s="3">
        <v>-1</v>
      </c>
      <c r="L150" s="3">
        <v>-1</v>
      </c>
    </row>
    <row r="151" spans="1:12" x14ac:dyDescent="0.25">
      <c r="A151" s="8" t="s">
        <v>548</v>
      </c>
      <c r="B151" s="2">
        <v>-0.27272727272727298</v>
      </c>
      <c r="C151" s="2">
        <v>-0.375</v>
      </c>
      <c r="D151" s="2">
        <v>1.4</v>
      </c>
      <c r="E151" s="2">
        <v>0.25</v>
      </c>
      <c r="F151" s="2">
        <v>0.133333333333333</v>
      </c>
      <c r="G151" s="2">
        <v>-0.35294117647058798</v>
      </c>
      <c r="H151" s="2">
        <v>-9.0909090909090898E-2</v>
      </c>
      <c r="I151" s="2">
        <v>-0.8</v>
      </c>
      <c r="J151" s="2">
        <v>-1</v>
      </c>
      <c r="K151" s="3">
        <v>-1</v>
      </c>
      <c r="L151" s="3">
        <v>-1</v>
      </c>
    </row>
    <row r="152" spans="1:12" x14ac:dyDescent="0.25">
      <c r="A152" s="8" t="s">
        <v>549</v>
      </c>
      <c r="B152" s="2">
        <v>0.375</v>
      </c>
      <c r="C152" s="2">
        <v>-0.36363636363636398</v>
      </c>
      <c r="D152" s="2">
        <v>7.1428571428571397E-2</v>
      </c>
      <c r="E152" s="2">
        <v>-0.133333333333333</v>
      </c>
      <c r="F152" s="2">
        <v>-7.69230769230769E-2</v>
      </c>
      <c r="G152" s="2">
        <v>-0.25</v>
      </c>
      <c r="H152" s="2">
        <v>-0.44444444444444398</v>
      </c>
      <c r="I152" s="2">
        <v>-0.6</v>
      </c>
      <c r="J152" s="2">
        <v>-1</v>
      </c>
      <c r="K152" s="3">
        <v>-1</v>
      </c>
      <c r="L152" s="3">
        <v>-1</v>
      </c>
    </row>
    <row r="153" spans="1:12" x14ac:dyDescent="0.25">
      <c r="A153" s="8" t="s">
        <v>550</v>
      </c>
      <c r="B153" s="2">
        <v>0.2</v>
      </c>
      <c r="C153" s="2">
        <v>0.33333333333333298</v>
      </c>
      <c r="D153" s="2">
        <v>0.25</v>
      </c>
      <c r="E153" s="2">
        <v>-0.2</v>
      </c>
      <c r="F153" s="2">
        <v>0</v>
      </c>
      <c r="G153" s="2">
        <v>-0.125</v>
      </c>
      <c r="H153" s="2">
        <v>0.71428571428571397</v>
      </c>
      <c r="I153" s="2">
        <v>-0.83333333333333304</v>
      </c>
      <c r="J153" s="2">
        <v>0</v>
      </c>
      <c r="K153" s="3">
        <v>-0.75</v>
      </c>
      <c r="L153" s="3">
        <v>-0.6</v>
      </c>
    </row>
    <row r="154" spans="1:12" x14ac:dyDescent="0.25">
      <c r="A154" s="8" t="s">
        <v>551</v>
      </c>
      <c r="B154" s="2">
        <v>-0.33333333333333298</v>
      </c>
      <c r="C154" s="2">
        <v>-0.19230769230769201</v>
      </c>
      <c r="D154" s="2">
        <v>0.61904761904761896</v>
      </c>
      <c r="E154" s="2">
        <v>-0.61764705882352899</v>
      </c>
      <c r="F154" s="2">
        <v>-0.69230769230769196</v>
      </c>
      <c r="G154" s="2">
        <v>-0.5</v>
      </c>
      <c r="H154" s="2">
        <v>1</v>
      </c>
      <c r="I154" s="2">
        <v>0</v>
      </c>
      <c r="J154" s="2">
        <v>-0.25</v>
      </c>
      <c r="K154" s="3">
        <v>-0.25</v>
      </c>
      <c r="L154" s="3">
        <v>-0.92307692307692302</v>
      </c>
    </row>
    <row r="155" spans="1:12" x14ac:dyDescent="0.25">
      <c r="A155" s="8" t="s">
        <v>552</v>
      </c>
      <c r="B155" s="2">
        <v>0.39597315436241598</v>
      </c>
      <c r="C155" s="2">
        <v>-0.25961538461538503</v>
      </c>
      <c r="D155" s="2">
        <v>-3.2467532467532499E-2</v>
      </c>
      <c r="E155" s="2">
        <v>-0.37583892617449699</v>
      </c>
      <c r="F155" s="2">
        <v>-3.2258064516128997E-2</v>
      </c>
      <c r="G155" s="2">
        <v>7.7777777777777807E-2</v>
      </c>
      <c r="H155" s="2">
        <v>0</v>
      </c>
      <c r="I155" s="2">
        <v>-0.44329896907216498</v>
      </c>
      <c r="J155" s="2">
        <v>-0.407407407407407</v>
      </c>
      <c r="K155" s="3">
        <v>-0.64444444444444404</v>
      </c>
      <c r="L155" s="3">
        <v>-0.78523489932885904</v>
      </c>
    </row>
    <row r="156" spans="1:12" x14ac:dyDescent="0.25">
      <c r="A156" s="8" t="s">
        <v>553</v>
      </c>
      <c r="B156" s="2">
        <v>0</v>
      </c>
      <c r="C156" s="2">
        <v>0</v>
      </c>
      <c r="D156" s="2">
        <v>0</v>
      </c>
      <c r="E156" s="2">
        <v>1</v>
      </c>
      <c r="F156" s="2">
        <v>1</v>
      </c>
      <c r="G156" s="2">
        <v>1.25</v>
      </c>
      <c r="H156" s="2">
        <v>1</v>
      </c>
      <c r="I156" s="2">
        <v>0.88888888888888895</v>
      </c>
      <c r="J156" s="2">
        <v>1.1470588235294099</v>
      </c>
      <c r="K156" s="3">
        <v>17.25</v>
      </c>
      <c r="L156" s="3">
        <v>0</v>
      </c>
    </row>
    <row r="157" spans="1:12" x14ac:dyDescent="0.25">
      <c r="A157" s="8" t="s">
        <v>554</v>
      </c>
      <c r="B157" s="2">
        <v>-0.25</v>
      </c>
      <c r="C157" s="2">
        <v>1.8333333333333299</v>
      </c>
      <c r="D157" s="2">
        <v>-0.94117647058823495</v>
      </c>
      <c r="E157" s="2">
        <v>3</v>
      </c>
      <c r="F157" s="2">
        <v>1.25</v>
      </c>
      <c r="G157" s="2">
        <v>-0.66666666666666696</v>
      </c>
      <c r="H157" s="2">
        <v>-0.33333333333333298</v>
      </c>
      <c r="I157" s="2">
        <v>0</v>
      </c>
      <c r="J157" s="2">
        <v>-1</v>
      </c>
      <c r="K157" s="3">
        <v>-1</v>
      </c>
      <c r="L157" s="3">
        <v>-1</v>
      </c>
    </row>
    <row r="158" spans="1:12" x14ac:dyDescent="0.25">
      <c r="A158" s="8" t="s">
        <v>555</v>
      </c>
      <c r="B158" s="2">
        <v>-0.3</v>
      </c>
      <c r="C158" s="2">
        <v>-0.28571428571428598</v>
      </c>
      <c r="D158" s="2">
        <v>-0.8</v>
      </c>
      <c r="E158" s="2">
        <v>5</v>
      </c>
      <c r="F158" s="2">
        <v>-0.66666666666666696</v>
      </c>
      <c r="G158" s="2">
        <v>1</v>
      </c>
      <c r="H158" s="2">
        <v>-0.25</v>
      </c>
      <c r="I158" s="2">
        <v>-0.66666666666666696</v>
      </c>
      <c r="J158" s="2">
        <v>-1</v>
      </c>
      <c r="K158" s="3">
        <v>-1</v>
      </c>
      <c r="L158" s="3">
        <v>-1</v>
      </c>
    </row>
    <row r="159" spans="1:12" x14ac:dyDescent="0.25">
      <c r="A159" s="8" t="s">
        <v>556</v>
      </c>
      <c r="B159" s="2">
        <v>-0.44444444444444398</v>
      </c>
      <c r="C159" s="2">
        <v>0.2</v>
      </c>
      <c r="D159" s="2">
        <v>-0.33333333333333298</v>
      </c>
      <c r="E159" s="2">
        <v>0</v>
      </c>
      <c r="F159" s="2">
        <v>0.5</v>
      </c>
      <c r="G159" s="2">
        <v>-0.33333333333333298</v>
      </c>
      <c r="H159" s="2">
        <v>0</v>
      </c>
      <c r="I159" s="2">
        <v>-0.25</v>
      </c>
      <c r="J159" s="2">
        <v>-1</v>
      </c>
      <c r="K159" s="3">
        <v>-1</v>
      </c>
      <c r="L159" s="3">
        <v>-1</v>
      </c>
    </row>
    <row r="160" spans="1:12" x14ac:dyDescent="0.25">
      <c r="A160" s="8" t="s">
        <v>557</v>
      </c>
      <c r="B160" s="2">
        <v>-0.375</v>
      </c>
      <c r="C160" s="2">
        <v>-0.1</v>
      </c>
      <c r="D160" s="2">
        <v>-0.44444444444444398</v>
      </c>
      <c r="E160" s="2">
        <v>-0.4</v>
      </c>
      <c r="F160" s="2">
        <v>0.33333333333333298</v>
      </c>
      <c r="G160" s="2">
        <v>-0.5</v>
      </c>
      <c r="H160" s="2">
        <v>0</v>
      </c>
      <c r="I160" s="2">
        <v>0.5</v>
      </c>
      <c r="J160" s="2">
        <v>0</v>
      </c>
      <c r="K160" s="3">
        <v>-0.25</v>
      </c>
      <c r="L160" s="3">
        <v>-0.8125</v>
      </c>
    </row>
    <row r="161" spans="1:12" x14ac:dyDescent="0.25">
      <c r="A161" s="8" t="s">
        <v>558</v>
      </c>
      <c r="B161" s="2">
        <v>-0.6875</v>
      </c>
      <c r="C161" s="2">
        <v>1.8</v>
      </c>
      <c r="D161" s="2">
        <v>-0.78571428571428603</v>
      </c>
      <c r="E161" s="2">
        <v>0.66666666666666696</v>
      </c>
      <c r="F161" s="2">
        <v>-1</v>
      </c>
      <c r="G161" s="2">
        <v>0</v>
      </c>
      <c r="H161" s="2">
        <v>0</v>
      </c>
      <c r="I161" s="2">
        <v>0</v>
      </c>
      <c r="J161" s="2">
        <v>-1</v>
      </c>
      <c r="K161" s="3">
        <v>0</v>
      </c>
      <c r="L161" s="3">
        <v>-1</v>
      </c>
    </row>
    <row r="162" spans="1:12" x14ac:dyDescent="0.25">
      <c r="A162" s="8" t="s">
        <v>559</v>
      </c>
      <c r="B162" s="2">
        <v>0.240740740740741</v>
      </c>
      <c r="C162" s="2">
        <v>-0.43283582089552203</v>
      </c>
      <c r="D162" s="2">
        <v>0.28947368421052599</v>
      </c>
      <c r="E162" s="2">
        <v>-0.40816326530612201</v>
      </c>
      <c r="F162" s="2">
        <v>3.4482758620689703E-2</v>
      </c>
      <c r="G162" s="2">
        <v>0.233333333333333</v>
      </c>
      <c r="H162" s="2">
        <v>0.18918918918918901</v>
      </c>
      <c r="I162" s="2">
        <v>-0.40909090909090901</v>
      </c>
      <c r="J162" s="2">
        <v>-0.65384615384615397</v>
      </c>
      <c r="K162" s="3">
        <v>-0.7</v>
      </c>
      <c r="L162" s="3">
        <v>-0.83333333333333304</v>
      </c>
    </row>
    <row r="163" spans="1:12" x14ac:dyDescent="0.25">
      <c r="A163" s="8" t="s">
        <v>560</v>
      </c>
      <c r="B163" s="2">
        <v>0</v>
      </c>
      <c r="C163" s="2">
        <v>1</v>
      </c>
      <c r="D163" s="2">
        <v>-1</v>
      </c>
      <c r="E163" s="2">
        <v>0</v>
      </c>
      <c r="F163" s="2">
        <v>-0.5</v>
      </c>
      <c r="G163" s="2">
        <v>13</v>
      </c>
      <c r="H163" s="2">
        <v>0.14285714285714299</v>
      </c>
      <c r="I163" s="2">
        <v>0.125</v>
      </c>
      <c r="J163" s="2">
        <v>2.5555555555555598</v>
      </c>
      <c r="K163" s="3">
        <v>63</v>
      </c>
      <c r="L163" s="3">
        <v>63</v>
      </c>
    </row>
    <row r="164" spans="1:12" x14ac:dyDescent="0.25">
      <c r="A164" s="8" t="s">
        <v>561</v>
      </c>
      <c r="B164" s="2">
        <v>0</v>
      </c>
      <c r="C164" s="2">
        <v>-0.66666666666666696</v>
      </c>
      <c r="D164" s="2">
        <v>-1</v>
      </c>
      <c r="E164" s="2">
        <v>0</v>
      </c>
      <c r="F164" s="2">
        <v>0</v>
      </c>
      <c r="G164" s="2">
        <v>-0.5</v>
      </c>
      <c r="H164" s="2">
        <v>-1</v>
      </c>
      <c r="I164" s="2">
        <v>0</v>
      </c>
      <c r="J164" s="2">
        <v>0</v>
      </c>
      <c r="K164" s="3">
        <v>-1</v>
      </c>
      <c r="L164" s="3">
        <v>-1</v>
      </c>
    </row>
    <row r="165" spans="1:12" x14ac:dyDescent="0.25">
      <c r="A165" s="8" t="s">
        <v>562</v>
      </c>
      <c r="B165" s="2">
        <v>-0.5</v>
      </c>
      <c r="C165" s="2">
        <v>-1</v>
      </c>
      <c r="D165" s="2">
        <v>0</v>
      </c>
      <c r="E165" s="2">
        <v>-0.5</v>
      </c>
      <c r="F165" s="2">
        <v>0</v>
      </c>
      <c r="G165" s="2">
        <v>0</v>
      </c>
      <c r="H165" s="2">
        <v>0</v>
      </c>
      <c r="I165" s="2">
        <v>-1</v>
      </c>
      <c r="J165" s="2">
        <v>0</v>
      </c>
      <c r="K165" s="3">
        <v>-1</v>
      </c>
      <c r="L165" s="3">
        <v>-1</v>
      </c>
    </row>
    <row r="166" spans="1:12" x14ac:dyDescent="0.25">
      <c r="A166" s="8" t="s">
        <v>563</v>
      </c>
      <c r="B166" s="2">
        <v>1</v>
      </c>
      <c r="C166" s="2">
        <v>-1</v>
      </c>
      <c r="D166" s="2">
        <v>0</v>
      </c>
      <c r="E166" s="2">
        <v>-1</v>
      </c>
      <c r="F166" s="2">
        <v>0</v>
      </c>
      <c r="G166" s="2">
        <v>0</v>
      </c>
      <c r="H166" s="2">
        <v>0</v>
      </c>
      <c r="I166" s="2">
        <v>0</v>
      </c>
      <c r="J166" s="2">
        <v>0</v>
      </c>
      <c r="K166" s="3">
        <v>0</v>
      </c>
      <c r="L166" s="3">
        <v>-1</v>
      </c>
    </row>
    <row r="167" spans="1:12" x14ac:dyDescent="0.25">
      <c r="A167" s="8" t="s">
        <v>564</v>
      </c>
      <c r="B167" s="2">
        <v>1</v>
      </c>
      <c r="C167" s="2">
        <v>-1</v>
      </c>
      <c r="D167" s="2">
        <v>0</v>
      </c>
      <c r="E167" s="2">
        <v>0</v>
      </c>
      <c r="F167" s="2">
        <v>-1</v>
      </c>
      <c r="G167" s="2">
        <v>0</v>
      </c>
      <c r="H167" s="2">
        <v>-1</v>
      </c>
      <c r="I167" s="2">
        <v>0</v>
      </c>
      <c r="J167" s="2">
        <v>0</v>
      </c>
      <c r="K167" s="3">
        <v>0</v>
      </c>
      <c r="L167" s="3">
        <v>-1</v>
      </c>
    </row>
    <row r="168" spans="1:12" x14ac:dyDescent="0.25">
      <c r="A168" s="8" t="s">
        <v>565</v>
      </c>
      <c r="B168" s="2">
        <v>-0.86666666666666703</v>
      </c>
      <c r="C168" s="2">
        <v>0</v>
      </c>
      <c r="D168" s="2">
        <v>-1</v>
      </c>
      <c r="E168" s="2">
        <v>0</v>
      </c>
      <c r="F168" s="2">
        <v>-1</v>
      </c>
      <c r="G168" s="2">
        <v>0</v>
      </c>
      <c r="H168" s="2">
        <v>0</v>
      </c>
      <c r="I168" s="2">
        <v>-1</v>
      </c>
      <c r="J168" s="2">
        <v>0</v>
      </c>
      <c r="K168" s="3">
        <v>0</v>
      </c>
      <c r="L168" s="3">
        <v>-1</v>
      </c>
    </row>
    <row r="169" spans="1:12" x14ac:dyDescent="0.25">
      <c r="A169" s="8" t="s">
        <v>566</v>
      </c>
      <c r="B169" s="2">
        <v>-0.42857142857142899</v>
      </c>
      <c r="C169" s="2">
        <v>-0.25</v>
      </c>
      <c r="D169" s="2">
        <v>-0.33333333333333298</v>
      </c>
      <c r="E169" s="2">
        <v>0.625</v>
      </c>
      <c r="F169" s="2">
        <v>-0.230769230769231</v>
      </c>
      <c r="G169" s="2">
        <v>2</v>
      </c>
      <c r="H169" s="2">
        <v>-0.73333333333333295</v>
      </c>
      <c r="I169" s="2">
        <v>-1</v>
      </c>
      <c r="J169" s="2">
        <v>0</v>
      </c>
      <c r="K169" s="3">
        <v>-1</v>
      </c>
      <c r="L169" s="3">
        <v>-1</v>
      </c>
    </row>
    <row r="170" spans="1:12" x14ac:dyDescent="0.25">
      <c r="A170" s="8" t="s">
        <v>567</v>
      </c>
      <c r="B170" s="2">
        <v>0</v>
      </c>
      <c r="C170" s="2">
        <v>0</v>
      </c>
      <c r="D170" s="2">
        <v>0</v>
      </c>
      <c r="E170" s="2">
        <v>0</v>
      </c>
      <c r="F170" s="2">
        <v>0</v>
      </c>
      <c r="G170" s="2">
        <v>0</v>
      </c>
      <c r="H170" s="2">
        <v>0</v>
      </c>
      <c r="I170" s="2">
        <v>1</v>
      </c>
      <c r="J170" s="2">
        <v>2.5</v>
      </c>
      <c r="K170" s="3">
        <v>0</v>
      </c>
      <c r="L170" s="3">
        <v>0</v>
      </c>
    </row>
    <row r="171" spans="1:12" x14ac:dyDescent="0.25">
      <c r="A171" s="8" t="s">
        <v>568</v>
      </c>
      <c r="B171" s="2">
        <v>0.5</v>
      </c>
      <c r="C171" s="2">
        <v>-0.22222222222222199</v>
      </c>
      <c r="D171" s="2">
        <v>-0.71428571428571397</v>
      </c>
      <c r="E171" s="2">
        <v>1.5</v>
      </c>
      <c r="F171" s="2">
        <v>-0.4</v>
      </c>
      <c r="G171" s="2">
        <v>0.33333333333333298</v>
      </c>
      <c r="H171" s="2">
        <v>-0.75</v>
      </c>
      <c r="I171" s="2">
        <v>-1</v>
      </c>
      <c r="J171" s="2">
        <v>0</v>
      </c>
      <c r="K171" s="3">
        <v>-1</v>
      </c>
      <c r="L171" s="3">
        <v>-1</v>
      </c>
    </row>
    <row r="172" spans="1:12" x14ac:dyDescent="0.25">
      <c r="A172" s="8" t="s">
        <v>569</v>
      </c>
      <c r="B172" s="2">
        <v>-0.5</v>
      </c>
      <c r="C172" s="2">
        <v>0</v>
      </c>
      <c r="D172" s="2">
        <v>-1</v>
      </c>
      <c r="E172" s="2">
        <v>0</v>
      </c>
      <c r="F172" s="2">
        <v>2</v>
      </c>
      <c r="G172" s="2">
        <v>1</v>
      </c>
      <c r="H172" s="2">
        <v>0</v>
      </c>
      <c r="I172" s="2">
        <v>-0.66666666666666696</v>
      </c>
      <c r="J172" s="2">
        <v>-1</v>
      </c>
      <c r="K172" s="3">
        <v>-1</v>
      </c>
      <c r="L172" s="3">
        <v>-1</v>
      </c>
    </row>
    <row r="173" spans="1:12" x14ac:dyDescent="0.25">
      <c r="A173" s="8" t="s">
        <v>570</v>
      </c>
      <c r="B173" s="2">
        <v>-0.2</v>
      </c>
      <c r="C173" s="2">
        <v>-0.5</v>
      </c>
      <c r="D173" s="2">
        <v>-0.25</v>
      </c>
      <c r="E173" s="2">
        <v>0</v>
      </c>
      <c r="F173" s="2">
        <v>-0.66666666666666696</v>
      </c>
      <c r="G173" s="2">
        <v>2</v>
      </c>
      <c r="H173" s="2">
        <v>0.33333333333333298</v>
      </c>
      <c r="I173" s="2">
        <v>-0.5</v>
      </c>
      <c r="J173" s="2">
        <v>-1</v>
      </c>
      <c r="K173" s="3">
        <v>-1</v>
      </c>
      <c r="L173" s="3">
        <v>-1</v>
      </c>
    </row>
    <row r="174" spans="1:12" x14ac:dyDescent="0.25">
      <c r="A174" s="8" t="s">
        <v>571</v>
      </c>
      <c r="B174" s="2">
        <v>-0.5</v>
      </c>
      <c r="C174" s="2">
        <v>-0.5</v>
      </c>
      <c r="D174" s="2">
        <v>0</v>
      </c>
      <c r="E174" s="2">
        <v>-0.33333333333333298</v>
      </c>
      <c r="F174" s="2">
        <v>1</v>
      </c>
      <c r="G174" s="2">
        <v>-0.5</v>
      </c>
      <c r="H174" s="2">
        <v>2.5</v>
      </c>
      <c r="I174" s="2">
        <v>-0.71428571428571397</v>
      </c>
      <c r="J174" s="2">
        <v>-0.5</v>
      </c>
      <c r="K174" s="3">
        <v>-0.75</v>
      </c>
      <c r="L174" s="3">
        <v>-0.91666666666666696</v>
      </c>
    </row>
    <row r="175" spans="1:12" x14ac:dyDescent="0.25">
      <c r="A175" s="8" t="s">
        <v>572</v>
      </c>
      <c r="B175" s="2">
        <v>-0.8</v>
      </c>
      <c r="C175" s="2">
        <v>0.3</v>
      </c>
      <c r="D175" s="2">
        <v>0.30769230769230799</v>
      </c>
      <c r="E175" s="2">
        <v>-0.58823529411764697</v>
      </c>
      <c r="F175" s="2">
        <v>-0.85714285714285698</v>
      </c>
      <c r="G175" s="2">
        <v>6</v>
      </c>
      <c r="H175" s="2">
        <v>-0.85714285714285698</v>
      </c>
      <c r="I175" s="2">
        <v>0</v>
      </c>
      <c r="J175" s="2">
        <v>2</v>
      </c>
      <c r="K175" s="3">
        <v>2</v>
      </c>
      <c r="L175" s="3">
        <v>-0.94</v>
      </c>
    </row>
    <row r="176" spans="1:12" x14ac:dyDescent="0.25">
      <c r="A176" s="8" t="s">
        <v>573</v>
      </c>
      <c r="B176" s="2">
        <v>-0.23529411764705899</v>
      </c>
      <c r="C176" s="2">
        <v>-0.24175824175824201</v>
      </c>
      <c r="D176" s="2">
        <v>-0.26086956521739102</v>
      </c>
      <c r="E176" s="2">
        <v>-0.45098039215686297</v>
      </c>
      <c r="F176" s="2">
        <v>-3.5714285714285698E-2</v>
      </c>
      <c r="G176" s="2">
        <v>0.70370370370370405</v>
      </c>
      <c r="H176" s="2">
        <v>6.5217391304347797E-2</v>
      </c>
      <c r="I176" s="2">
        <v>-0.48979591836734698</v>
      </c>
      <c r="J176" s="2">
        <v>-0.64</v>
      </c>
      <c r="K176" s="3">
        <v>-0.66666666666666696</v>
      </c>
      <c r="L176" s="3">
        <v>-0.92436974789916004</v>
      </c>
    </row>
    <row r="177" spans="1:12" x14ac:dyDescent="0.25">
      <c r="A177" s="8" t="s">
        <v>574</v>
      </c>
      <c r="B177" s="2">
        <v>0</v>
      </c>
      <c r="C177" s="2">
        <v>0</v>
      </c>
      <c r="D177" s="2">
        <v>-1</v>
      </c>
      <c r="E177" s="2">
        <v>0</v>
      </c>
      <c r="F177" s="2">
        <v>-1</v>
      </c>
      <c r="G177" s="2">
        <v>0</v>
      </c>
      <c r="H177" s="2">
        <v>3.3333333333333299</v>
      </c>
      <c r="I177" s="2">
        <v>0.230769230769231</v>
      </c>
      <c r="J177" s="2">
        <v>1.125</v>
      </c>
      <c r="K177" s="3">
        <v>0</v>
      </c>
      <c r="L177" s="3">
        <v>0</v>
      </c>
    </row>
    <row r="178" spans="1:12" x14ac:dyDescent="0.25">
      <c r="A178" s="8" t="s">
        <v>575</v>
      </c>
      <c r="B178" s="2">
        <v>0.3</v>
      </c>
      <c r="C178" s="2">
        <v>-0.56410256410256399</v>
      </c>
      <c r="D178" s="2">
        <v>-0.11764705882352899</v>
      </c>
      <c r="E178" s="2">
        <v>-0.2</v>
      </c>
      <c r="F178" s="2">
        <v>0.25</v>
      </c>
      <c r="G178" s="2">
        <v>0.2</v>
      </c>
      <c r="H178" s="2">
        <v>-0.5</v>
      </c>
      <c r="I178" s="2">
        <v>-1</v>
      </c>
      <c r="J178" s="2">
        <v>0</v>
      </c>
      <c r="K178" s="3">
        <v>-1</v>
      </c>
      <c r="L178" s="3">
        <v>-1</v>
      </c>
    </row>
    <row r="179" spans="1:12" x14ac:dyDescent="0.25">
      <c r="A179" s="8" t="s">
        <v>576</v>
      </c>
      <c r="B179" s="2">
        <v>0.214285714285714</v>
      </c>
      <c r="C179" s="2">
        <v>-0.23529411764705899</v>
      </c>
      <c r="D179" s="2">
        <v>0.38461538461538503</v>
      </c>
      <c r="E179" s="2">
        <v>-5.5555555555555601E-2</v>
      </c>
      <c r="F179" s="2">
        <v>0.47058823529411797</v>
      </c>
      <c r="G179" s="2">
        <v>0</v>
      </c>
      <c r="H179" s="2">
        <v>-0.32</v>
      </c>
      <c r="I179" s="2">
        <v>-0.64705882352941202</v>
      </c>
      <c r="J179" s="2">
        <v>-1</v>
      </c>
      <c r="K179" s="3">
        <v>-1</v>
      </c>
      <c r="L179" s="3">
        <v>-1</v>
      </c>
    </row>
    <row r="180" spans="1:12" x14ac:dyDescent="0.25">
      <c r="A180" s="8" t="s">
        <v>577</v>
      </c>
      <c r="B180" s="2">
        <v>-6.4516129032258104E-2</v>
      </c>
      <c r="C180" s="2">
        <v>-0.17241379310344801</v>
      </c>
      <c r="D180" s="2">
        <v>-0.375</v>
      </c>
      <c r="E180" s="2">
        <v>6.6666666666666693E-2</v>
      </c>
      <c r="F180" s="2">
        <v>-0.4375</v>
      </c>
      <c r="G180" s="2">
        <v>0.77777777777777801</v>
      </c>
      <c r="H180" s="2">
        <v>-0.375</v>
      </c>
      <c r="I180" s="2">
        <v>0.1</v>
      </c>
      <c r="J180" s="2">
        <v>-0.72727272727272696</v>
      </c>
      <c r="K180" s="3">
        <v>-0.66666666666666696</v>
      </c>
      <c r="L180" s="3">
        <v>-0.90322580645161299</v>
      </c>
    </row>
    <row r="181" spans="1:12" x14ac:dyDescent="0.25">
      <c r="A181" s="8" t="s">
        <v>578</v>
      </c>
      <c r="B181" s="2">
        <v>2</v>
      </c>
      <c r="C181" s="2">
        <v>-3.03030303030303E-2</v>
      </c>
      <c r="D181" s="2">
        <v>-0.5</v>
      </c>
      <c r="E181" s="2">
        <v>0.5625</v>
      </c>
      <c r="F181" s="2">
        <v>-0.68</v>
      </c>
      <c r="G181" s="2">
        <v>0.25</v>
      </c>
      <c r="H181" s="2">
        <v>0.5</v>
      </c>
      <c r="I181" s="2">
        <v>-0.66666666666666696</v>
      </c>
      <c r="J181" s="2">
        <v>-0.4</v>
      </c>
      <c r="K181" s="3">
        <v>-0.625</v>
      </c>
      <c r="L181" s="3">
        <v>-0.72727272727272696</v>
      </c>
    </row>
    <row r="182" spans="1:12" x14ac:dyDescent="0.25">
      <c r="A182" s="8" t="s">
        <v>579</v>
      </c>
      <c r="B182" s="2">
        <v>-0.39130434782608697</v>
      </c>
      <c r="C182" s="2">
        <v>8.9285714285714302E-2</v>
      </c>
      <c r="D182" s="2">
        <v>8.1967213114754106E-2</v>
      </c>
      <c r="E182" s="2">
        <v>-0.36363636363636398</v>
      </c>
      <c r="F182" s="2">
        <v>-0.5</v>
      </c>
      <c r="G182" s="2">
        <v>-0.61904761904761896</v>
      </c>
      <c r="H182" s="2">
        <v>0.375</v>
      </c>
      <c r="I182" s="2">
        <v>-0.27272727272727298</v>
      </c>
      <c r="J182" s="2">
        <v>-0.375</v>
      </c>
      <c r="K182" s="3">
        <v>-0.76190476190476197</v>
      </c>
      <c r="L182" s="3">
        <v>-0.94565217391304301</v>
      </c>
    </row>
    <row r="183" spans="1:12" x14ac:dyDescent="0.25">
      <c r="A183" s="8" t="s">
        <v>580</v>
      </c>
      <c r="B183" s="2">
        <v>0.39175257731958801</v>
      </c>
      <c r="C183" s="2">
        <v>-0.12962962962963001</v>
      </c>
      <c r="D183" s="2">
        <v>-0.17872340425531899</v>
      </c>
      <c r="E183" s="2">
        <v>-0.31088082901554398</v>
      </c>
      <c r="F183" s="2">
        <v>6.7669172932330796E-2</v>
      </c>
      <c r="G183" s="2">
        <v>-0.105633802816901</v>
      </c>
      <c r="H183" s="2">
        <v>7.8740157480314994E-3</v>
      </c>
      <c r="I183" s="2">
        <v>-0.5546875</v>
      </c>
      <c r="J183" s="2">
        <v>-0.35087719298245601</v>
      </c>
      <c r="K183" s="3">
        <v>-0.73943661971830998</v>
      </c>
      <c r="L183" s="3">
        <v>-0.80927835051546404</v>
      </c>
    </row>
    <row r="184" spans="1:12" x14ac:dyDescent="0.25">
      <c r="A184" s="8" t="s">
        <v>581</v>
      </c>
      <c r="B184" s="2">
        <v>0</v>
      </c>
      <c r="C184" s="2">
        <v>-0.5</v>
      </c>
      <c r="D184" s="2">
        <v>3</v>
      </c>
      <c r="E184" s="2">
        <v>0.25</v>
      </c>
      <c r="F184" s="2">
        <v>0.6</v>
      </c>
      <c r="G184" s="2">
        <v>0.875</v>
      </c>
      <c r="H184" s="2">
        <v>1.4666666666666699</v>
      </c>
      <c r="I184" s="2">
        <v>0.43243243243243201</v>
      </c>
      <c r="J184" s="2">
        <v>0.56603773584905703</v>
      </c>
      <c r="K184" s="3">
        <v>9.375</v>
      </c>
      <c r="L184" s="3">
        <v>0</v>
      </c>
    </row>
    <row r="185" spans="1:12" x14ac:dyDescent="0.25">
      <c r="A185" s="11" t="s">
        <v>14</v>
      </c>
      <c r="B185" s="3">
        <v>0.111605487578791</v>
      </c>
      <c r="C185" s="3">
        <v>-8.9392928619079395E-2</v>
      </c>
      <c r="D185" s="3">
        <v>-0.175457875457875</v>
      </c>
      <c r="E185" s="3">
        <v>-0.34873389604620197</v>
      </c>
      <c r="F185" s="3">
        <v>-2.04638472032742E-2</v>
      </c>
      <c r="G185" s="3">
        <v>4.2479108635097497E-2</v>
      </c>
      <c r="H185" s="3">
        <v>-7.34802939211757E-3</v>
      </c>
      <c r="I185" s="3">
        <v>-0.29609690444145398</v>
      </c>
      <c r="J185" s="3">
        <v>-9.8470363288718901E-2</v>
      </c>
      <c r="K185" s="3">
        <v>-0.34331476323119797</v>
      </c>
      <c r="L185" s="3">
        <v>-0.65035224323322205</v>
      </c>
    </row>
    <row r="186" spans="1:12" x14ac:dyDescent="0.25">
      <c r="A186" s="15"/>
    </row>
    <row r="187" spans="1:12" x14ac:dyDescent="0.25">
      <c r="A187" s="13" t="s">
        <v>35</v>
      </c>
    </row>
    <row r="188" spans="1:12" x14ac:dyDescent="0.25">
      <c r="A188" s="14" t="s">
        <v>36</v>
      </c>
    </row>
    <row r="189" spans="1:12" x14ac:dyDescent="0.25">
      <c r="A189" s="14" t="s">
        <v>37</v>
      </c>
    </row>
    <row r="190" spans="1:12" x14ac:dyDescent="0.25">
      <c r="A190" s="14" t="s">
        <v>508</v>
      </c>
    </row>
    <row r="191" spans="1:12" x14ac:dyDescent="0.25">
      <c r="A191" s="14" t="s">
        <v>522</v>
      </c>
    </row>
    <row r="192" spans="1:12" x14ac:dyDescent="0.25">
      <c r="A192" s="14" t="s">
        <v>523</v>
      </c>
    </row>
    <row r="193" spans="1:1" x14ac:dyDescent="0.25">
      <c r="A193" s="14" t="s">
        <v>69</v>
      </c>
    </row>
    <row r="194" spans="1:1" x14ac:dyDescent="0.25">
      <c r="A194" s="14" t="s">
        <v>39</v>
      </c>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67:K67"/>
    <mergeCell ref="B127:J12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661</v>
      </c>
    </row>
    <row r="2" spans="1:13" ht="15" x14ac:dyDescent="0.25">
      <c r="A2" s="12" t="s">
        <v>583</v>
      </c>
    </row>
    <row r="3" spans="1:13" ht="15" x14ac:dyDescent="0.25">
      <c r="A3" s="12" t="s">
        <v>519</v>
      </c>
    </row>
    <row r="4" spans="1:13" ht="15" x14ac:dyDescent="0.25">
      <c r="A4" s="12" t="s">
        <v>662</v>
      </c>
    </row>
    <row r="5" spans="1:13" x14ac:dyDescent="0.25">
      <c r="A5" s="19" t="str">
        <f>HYPERLINK("#'Table of contents'!A14",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584</v>
      </c>
      <c r="B8" s="1">
        <v>8</v>
      </c>
      <c r="C8" s="1">
        <v>6</v>
      </c>
      <c r="D8" s="1">
        <v>3</v>
      </c>
      <c r="E8" s="1">
        <v>6</v>
      </c>
      <c r="F8" s="1">
        <v>1</v>
      </c>
      <c r="G8" s="1">
        <v>5</v>
      </c>
      <c r="H8" s="1">
        <v>9</v>
      </c>
      <c r="I8" s="1">
        <v>1</v>
      </c>
      <c r="J8" s="1">
        <v>2</v>
      </c>
      <c r="K8" s="1">
        <v>0</v>
      </c>
      <c r="L8" s="4">
        <v>17</v>
      </c>
      <c r="M8" s="4">
        <v>41</v>
      </c>
    </row>
    <row r="9" spans="1:13" x14ac:dyDescent="0.25">
      <c r="A9" s="16" t="s">
        <v>585</v>
      </c>
      <c r="B9" s="1">
        <v>16</v>
      </c>
      <c r="C9" s="1">
        <v>18</v>
      </c>
      <c r="D9" s="1">
        <v>11</v>
      </c>
      <c r="E9" s="1">
        <v>10</v>
      </c>
      <c r="F9" s="1">
        <v>12</v>
      </c>
      <c r="G9" s="1">
        <v>8</v>
      </c>
      <c r="H9" s="1">
        <v>16</v>
      </c>
      <c r="I9" s="1">
        <v>19</v>
      </c>
      <c r="J9" s="1">
        <v>6</v>
      </c>
      <c r="K9" s="1">
        <v>0</v>
      </c>
      <c r="L9" s="4">
        <v>49</v>
      </c>
      <c r="M9" s="4">
        <v>116</v>
      </c>
    </row>
    <row r="10" spans="1:13" x14ac:dyDescent="0.25">
      <c r="A10" s="16" t="s">
        <v>586</v>
      </c>
      <c r="B10" s="1">
        <v>103</v>
      </c>
      <c r="C10" s="1">
        <v>108</v>
      </c>
      <c r="D10" s="1">
        <v>90</v>
      </c>
      <c r="E10" s="1">
        <v>82</v>
      </c>
      <c r="F10" s="1">
        <v>48</v>
      </c>
      <c r="G10" s="1">
        <v>52</v>
      </c>
      <c r="H10" s="1">
        <v>67</v>
      </c>
      <c r="I10" s="1">
        <v>49</v>
      </c>
      <c r="J10" s="1">
        <v>52</v>
      </c>
      <c r="K10" s="1">
        <v>14</v>
      </c>
      <c r="L10" s="4">
        <v>234</v>
      </c>
      <c r="M10" s="4">
        <v>665</v>
      </c>
    </row>
    <row r="11" spans="1:13" x14ac:dyDescent="0.25">
      <c r="A11" s="16" t="s">
        <v>587</v>
      </c>
      <c r="B11" s="1">
        <v>8</v>
      </c>
      <c r="C11" s="1">
        <v>4</v>
      </c>
      <c r="D11" s="1">
        <v>3</v>
      </c>
      <c r="E11" s="1">
        <v>2</v>
      </c>
      <c r="F11" s="1">
        <v>7</v>
      </c>
      <c r="G11" s="1">
        <v>19</v>
      </c>
      <c r="H11" s="1">
        <v>35</v>
      </c>
      <c r="I11" s="1">
        <v>32</v>
      </c>
      <c r="J11" s="1">
        <v>39</v>
      </c>
      <c r="K11" s="1">
        <v>19</v>
      </c>
      <c r="L11" s="4">
        <v>144</v>
      </c>
      <c r="M11" s="4">
        <v>168</v>
      </c>
    </row>
    <row r="12" spans="1:13" x14ac:dyDescent="0.25">
      <c r="A12" s="16" t="s">
        <v>588</v>
      </c>
      <c r="B12" s="1">
        <v>14</v>
      </c>
      <c r="C12" s="1">
        <v>17</v>
      </c>
      <c r="D12" s="1">
        <v>11</v>
      </c>
      <c r="E12" s="1">
        <v>9</v>
      </c>
      <c r="F12" s="1">
        <v>2</v>
      </c>
      <c r="G12" s="1">
        <v>4</v>
      </c>
      <c r="H12" s="1">
        <v>0</v>
      </c>
      <c r="I12" s="1">
        <v>3</v>
      </c>
      <c r="J12" s="1">
        <v>3</v>
      </c>
      <c r="K12" s="1">
        <v>2</v>
      </c>
      <c r="L12" s="4">
        <v>12</v>
      </c>
      <c r="M12" s="4">
        <v>65</v>
      </c>
    </row>
    <row r="13" spans="1:13" x14ac:dyDescent="0.25">
      <c r="A13" s="16" t="s">
        <v>589</v>
      </c>
      <c r="B13" s="1">
        <v>94</v>
      </c>
      <c r="C13" s="1">
        <v>125</v>
      </c>
      <c r="D13" s="1">
        <v>73</v>
      </c>
      <c r="E13" s="1">
        <v>85</v>
      </c>
      <c r="F13" s="1">
        <v>49</v>
      </c>
      <c r="G13" s="1">
        <v>46</v>
      </c>
      <c r="H13" s="1">
        <v>54</v>
      </c>
      <c r="I13" s="1">
        <v>47</v>
      </c>
      <c r="J13" s="1">
        <v>40</v>
      </c>
      <c r="K13" s="1">
        <v>14</v>
      </c>
      <c r="L13" s="4">
        <v>201</v>
      </c>
      <c r="M13" s="4">
        <v>627</v>
      </c>
    </row>
    <row r="14" spans="1:13" x14ac:dyDescent="0.25">
      <c r="A14" s="16" t="s">
        <v>590</v>
      </c>
      <c r="B14" s="1">
        <v>0</v>
      </c>
      <c r="C14" s="1">
        <v>0</v>
      </c>
      <c r="D14" s="1">
        <v>0</v>
      </c>
      <c r="E14" s="1">
        <v>0</v>
      </c>
      <c r="F14" s="1">
        <v>0</v>
      </c>
      <c r="G14" s="1">
        <v>2</v>
      </c>
      <c r="H14" s="1">
        <v>16</v>
      </c>
      <c r="I14" s="1">
        <v>29</v>
      </c>
      <c r="J14" s="1">
        <v>53</v>
      </c>
      <c r="K14" s="1">
        <v>101</v>
      </c>
      <c r="L14" s="4">
        <v>201</v>
      </c>
      <c r="M14" s="4">
        <v>201</v>
      </c>
    </row>
    <row r="15" spans="1:13" x14ac:dyDescent="0.25">
      <c r="A15" s="16" t="s">
        <v>591</v>
      </c>
      <c r="B15" s="1">
        <v>51</v>
      </c>
      <c r="C15" s="1">
        <v>36</v>
      </c>
      <c r="D15" s="1">
        <v>43</v>
      </c>
      <c r="E15" s="1">
        <v>15</v>
      </c>
      <c r="F15" s="1">
        <v>21</v>
      </c>
      <c r="G15" s="1">
        <v>21</v>
      </c>
      <c r="H15" s="1">
        <v>15</v>
      </c>
      <c r="I15" s="1">
        <v>8</v>
      </c>
      <c r="J15" s="1">
        <v>3</v>
      </c>
      <c r="K15" s="1">
        <v>0</v>
      </c>
      <c r="L15" s="4">
        <v>47</v>
      </c>
      <c r="M15" s="4">
        <v>213</v>
      </c>
    </row>
    <row r="16" spans="1:13" x14ac:dyDescent="0.25">
      <c r="A16" s="16" t="s">
        <v>592</v>
      </c>
      <c r="B16" s="1">
        <v>25</v>
      </c>
      <c r="C16" s="1">
        <v>19</v>
      </c>
      <c r="D16" s="1">
        <v>8</v>
      </c>
      <c r="E16" s="1">
        <v>23</v>
      </c>
      <c r="F16" s="1">
        <v>20</v>
      </c>
      <c r="G16" s="1">
        <v>19</v>
      </c>
      <c r="H16" s="1">
        <v>16</v>
      </c>
      <c r="I16" s="1">
        <v>15</v>
      </c>
      <c r="J16" s="1">
        <v>5</v>
      </c>
      <c r="K16" s="1">
        <v>2</v>
      </c>
      <c r="L16" s="4">
        <v>57</v>
      </c>
      <c r="M16" s="4">
        <v>152</v>
      </c>
    </row>
    <row r="17" spans="1:13" x14ac:dyDescent="0.25">
      <c r="A17" s="16" t="s">
        <v>593</v>
      </c>
      <c r="B17" s="1">
        <v>6</v>
      </c>
      <c r="C17" s="1">
        <v>3</v>
      </c>
      <c r="D17" s="1">
        <v>3</v>
      </c>
      <c r="E17" s="1">
        <v>5</v>
      </c>
      <c r="F17" s="1">
        <v>0</v>
      </c>
      <c r="G17" s="1">
        <v>3</v>
      </c>
      <c r="H17" s="1">
        <v>0</v>
      </c>
      <c r="I17" s="1">
        <v>1</v>
      </c>
      <c r="J17" s="1">
        <v>1</v>
      </c>
      <c r="K17" s="1">
        <v>0</v>
      </c>
      <c r="L17" s="4">
        <v>5</v>
      </c>
      <c r="M17" s="4">
        <v>22</v>
      </c>
    </row>
    <row r="18" spans="1:13" x14ac:dyDescent="0.25">
      <c r="A18" s="16" t="s">
        <v>594</v>
      </c>
      <c r="B18" s="1">
        <v>65</v>
      </c>
      <c r="C18" s="1">
        <v>68</v>
      </c>
      <c r="D18" s="1">
        <v>64</v>
      </c>
      <c r="E18" s="1">
        <v>47</v>
      </c>
      <c r="F18" s="1">
        <v>53</v>
      </c>
      <c r="G18" s="1">
        <v>31</v>
      </c>
      <c r="H18" s="1">
        <v>22</v>
      </c>
      <c r="I18" s="1">
        <v>21</v>
      </c>
      <c r="J18" s="1">
        <v>8</v>
      </c>
      <c r="K18" s="1">
        <v>9</v>
      </c>
      <c r="L18" s="4">
        <v>91</v>
      </c>
      <c r="M18" s="4">
        <v>388</v>
      </c>
    </row>
    <row r="19" spans="1:13" x14ac:dyDescent="0.25">
      <c r="A19" s="16" t="s">
        <v>595</v>
      </c>
      <c r="B19" s="1">
        <v>49</v>
      </c>
      <c r="C19" s="1">
        <v>32</v>
      </c>
      <c r="D19" s="1">
        <v>40</v>
      </c>
      <c r="E19" s="1">
        <v>58</v>
      </c>
      <c r="F19" s="1">
        <v>23</v>
      </c>
      <c r="G19" s="1">
        <v>5</v>
      </c>
      <c r="H19" s="1">
        <v>2</v>
      </c>
      <c r="I19" s="1">
        <v>4</v>
      </c>
      <c r="J19" s="1">
        <v>5</v>
      </c>
      <c r="K19" s="1">
        <v>3</v>
      </c>
      <c r="L19" s="4">
        <v>19</v>
      </c>
      <c r="M19" s="4">
        <v>221</v>
      </c>
    </row>
    <row r="20" spans="1:13" x14ac:dyDescent="0.25">
      <c r="A20" s="16" t="s">
        <v>596</v>
      </c>
      <c r="B20" s="1">
        <v>130</v>
      </c>
      <c r="C20" s="1">
        <v>178</v>
      </c>
      <c r="D20" s="1">
        <v>125</v>
      </c>
      <c r="E20" s="1">
        <v>129</v>
      </c>
      <c r="F20" s="1">
        <v>120</v>
      </c>
      <c r="G20" s="1">
        <v>115</v>
      </c>
      <c r="H20" s="1">
        <v>140</v>
      </c>
      <c r="I20" s="1">
        <v>139</v>
      </c>
      <c r="J20" s="1">
        <v>86</v>
      </c>
      <c r="K20" s="1">
        <v>41</v>
      </c>
      <c r="L20" s="4">
        <v>521</v>
      </c>
      <c r="M20" s="4">
        <v>1203</v>
      </c>
    </row>
    <row r="21" spans="1:13" x14ac:dyDescent="0.25">
      <c r="A21" s="16" t="s">
        <v>597</v>
      </c>
      <c r="B21" s="1">
        <v>2</v>
      </c>
      <c r="C21" s="1">
        <v>3</v>
      </c>
      <c r="D21" s="1">
        <v>2</v>
      </c>
      <c r="E21" s="1">
        <v>2</v>
      </c>
      <c r="F21" s="1">
        <v>7</v>
      </c>
      <c r="G21" s="1">
        <v>10</v>
      </c>
      <c r="H21" s="1">
        <v>23</v>
      </c>
      <c r="I21" s="1">
        <v>53</v>
      </c>
      <c r="J21" s="1">
        <v>85</v>
      </c>
      <c r="K21" s="1">
        <v>154</v>
      </c>
      <c r="L21" s="4">
        <v>325</v>
      </c>
      <c r="M21" s="4">
        <v>341</v>
      </c>
    </row>
    <row r="22" spans="1:13" x14ac:dyDescent="0.25">
      <c r="A22" s="16" t="s">
        <v>598</v>
      </c>
      <c r="B22" s="1">
        <v>10</v>
      </c>
      <c r="C22" s="1">
        <v>18</v>
      </c>
      <c r="D22" s="1">
        <v>17</v>
      </c>
      <c r="E22" s="1">
        <v>12</v>
      </c>
      <c r="F22" s="1">
        <v>8</v>
      </c>
      <c r="G22" s="1">
        <v>17</v>
      </c>
      <c r="H22" s="1">
        <v>20</v>
      </c>
      <c r="I22" s="1">
        <v>10</v>
      </c>
      <c r="J22" s="1">
        <v>1</v>
      </c>
      <c r="K22" s="1">
        <v>0</v>
      </c>
      <c r="L22" s="4">
        <v>48</v>
      </c>
      <c r="M22" s="4">
        <v>113</v>
      </c>
    </row>
    <row r="23" spans="1:13" x14ac:dyDescent="0.25">
      <c r="A23" s="16" t="s">
        <v>599</v>
      </c>
      <c r="B23" s="1">
        <v>19</v>
      </c>
      <c r="C23" s="1">
        <v>16</v>
      </c>
      <c r="D23" s="1">
        <v>12</v>
      </c>
      <c r="E23" s="1">
        <v>15</v>
      </c>
      <c r="F23" s="1">
        <v>20</v>
      </c>
      <c r="G23" s="1">
        <v>36</v>
      </c>
      <c r="H23" s="1">
        <v>33</v>
      </c>
      <c r="I23" s="1">
        <v>26</v>
      </c>
      <c r="J23" s="1">
        <v>7</v>
      </c>
      <c r="K23" s="1">
        <v>0</v>
      </c>
      <c r="L23" s="4">
        <v>102</v>
      </c>
      <c r="M23" s="4">
        <v>184</v>
      </c>
    </row>
    <row r="24" spans="1:13" x14ac:dyDescent="0.25">
      <c r="A24" s="16" t="s">
        <v>600</v>
      </c>
      <c r="B24" s="1">
        <v>5</v>
      </c>
      <c r="C24" s="1">
        <v>4</v>
      </c>
      <c r="D24" s="1">
        <v>4</v>
      </c>
      <c r="E24" s="1">
        <v>4</v>
      </c>
      <c r="F24" s="1">
        <v>4</v>
      </c>
      <c r="G24" s="1">
        <v>2</v>
      </c>
      <c r="H24" s="1">
        <v>3</v>
      </c>
      <c r="I24" s="1">
        <v>1</v>
      </c>
      <c r="J24" s="1">
        <v>2</v>
      </c>
      <c r="K24" s="1">
        <v>1</v>
      </c>
      <c r="L24" s="4">
        <v>9</v>
      </c>
      <c r="M24" s="4">
        <v>30</v>
      </c>
    </row>
    <row r="25" spans="1:13" x14ac:dyDescent="0.25">
      <c r="A25" s="16" t="s">
        <v>601</v>
      </c>
      <c r="B25" s="1">
        <v>10</v>
      </c>
      <c r="C25" s="1">
        <v>27</v>
      </c>
      <c r="D25" s="1">
        <v>22</v>
      </c>
      <c r="E25" s="1">
        <v>16</v>
      </c>
      <c r="F25" s="1">
        <v>18</v>
      </c>
      <c r="G25" s="1">
        <v>6</v>
      </c>
      <c r="H25" s="1">
        <v>15</v>
      </c>
      <c r="I25" s="1">
        <v>13</v>
      </c>
      <c r="J25" s="1">
        <v>5</v>
      </c>
      <c r="K25" s="1">
        <v>2</v>
      </c>
      <c r="L25" s="4">
        <v>41</v>
      </c>
      <c r="M25" s="4">
        <v>134</v>
      </c>
    </row>
    <row r="26" spans="1:13" x14ac:dyDescent="0.25">
      <c r="A26" s="16" t="s">
        <v>602</v>
      </c>
      <c r="B26" s="1">
        <v>79</v>
      </c>
      <c r="C26" s="1">
        <v>38</v>
      </c>
      <c r="D26" s="1">
        <v>39</v>
      </c>
      <c r="E26" s="1">
        <v>61</v>
      </c>
      <c r="F26" s="1">
        <v>43</v>
      </c>
      <c r="G26" s="1">
        <v>12</v>
      </c>
      <c r="H26" s="1">
        <v>8</v>
      </c>
      <c r="I26" s="1">
        <v>5</v>
      </c>
      <c r="J26" s="1">
        <v>3</v>
      </c>
      <c r="K26" s="1">
        <v>6</v>
      </c>
      <c r="L26" s="4">
        <v>34</v>
      </c>
      <c r="M26" s="4">
        <v>294</v>
      </c>
    </row>
    <row r="27" spans="1:13" x14ac:dyDescent="0.25">
      <c r="A27" s="16" t="s">
        <v>603</v>
      </c>
      <c r="B27" s="1">
        <v>201</v>
      </c>
      <c r="C27" s="1">
        <v>230</v>
      </c>
      <c r="D27" s="1">
        <v>154</v>
      </c>
      <c r="E27" s="1">
        <v>129</v>
      </c>
      <c r="F27" s="1">
        <v>92</v>
      </c>
      <c r="G27" s="1">
        <v>110</v>
      </c>
      <c r="H27" s="1">
        <v>115</v>
      </c>
      <c r="I27" s="1">
        <v>117</v>
      </c>
      <c r="J27" s="1">
        <v>53</v>
      </c>
      <c r="K27" s="1">
        <v>40</v>
      </c>
      <c r="L27" s="4">
        <v>435</v>
      </c>
      <c r="M27" s="4">
        <v>1241</v>
      </c>
    </row>
    <row r="28" spans="1:13" x14ac:dyDescent="0.25">
      <c r="A28" s="16" t="s">
        <v>604</v>
      </c>
      <c r="B28" s="1">
        <v>0</v>
      </c>
      <c r="C28" s="1">
        <v>0</v>
      </c>
      <c r="D28" s="1">
        <v>2</v>
      </c>
      <c r="E28" s="1">
        <v>3</v>
      </c>
      <c r="F28" s="1">
        <v>0</v>
      </c>
      <c r="G28" s="1">
        <v>0</v>
      </c>
      <c r="H28" s="1">
        <v>8</v>
      </c>
      <c r="I28" s="1">
        <v>24</v>
      </c>
      <c r="J28" s="1">
        <v>36</v>
      </c>
      <c r="K28" s="1">
        <v>72</v>
      </c>
      <c r="L28" s="4">
        <v>140</v>
      </c>
      <c r="M28" s="4">
        <v>145</v>
      </c>
    </row>
    <row r="29" spans="1:13" x14ac:dyDescent="0.25">
      <c r="A29" s="16" t="s">
        <v>605</v>
      </c>
      <c r="B29" s="1">
        <v>9</v>
      </c>
      <c r="C29" s="1">
        <v>14</v>
      </c>
      <c r="D29" s="1">
        <v>8</v>
      </c>
      <c r="E29" s="1">
        <v>7</v>
      </c>
      <c r="F29" s="1">
        <v>7</v>
      </c>
      <c r="G29" s="1">
        <v>6</v>
      </c>
      <c r="H29" s="1">
        <v>5</v>
      </c>
      <c r="I29" s="1">
        <v>5</v>
      </c>
      <c r="J29" s="1">
        <v>2</v>
      </c>
      <c r="K29" s="1">
        <v>0</v>
      </c>
      <c r="L29" s="4">
        <v>18</v>
      </c>
      <c r="M29" s="4">
        <v>63</v>
      </c>
    </row>
    <row r="30" spans="1:13" x14ac:dyDescent="0.25">
      <c r="A30" s="16" t="s">
        <v>606</v>
      </c>
      <c r="B30" s="1">
        <v>7</v>
      </c>
      <c r="C30" s="1">
        <v>14</v>
      </c>
      <c r="D30" s="1">
        <v>10</v>
      </c>
      <c r="E30" s="1">
        <v>10</v>
      </c>
      <c r="F30" s="1">
        <v>14</v>
      </c>
      <c r="G30" s="1">
        <v>19</v>
      </c>
      <c r="H30" s="1">
        <v>17</v>
      </c>
      <c r="I30" s="1">
        <v>18</v>
      </c>
      <c r="J30" s="1">
        <v>4</v>
      </c>
      <c r="K30" s="1">
        <v>0</v>
      </c>
      <c r="L30" s="4">
        <v>58</v>
      </c>
      <c r="M30" s="4">
        <v>113</v>
      </c>
    </row>
    <row r="31" spans="1:13" x14ac:dyDescent="0.25">
      <c r="A31" s="16" t="s">
        <v>607</v>
      </c>
      <c r="B31" s="1">
        <v>6</v>
      </c>
      <c r="C31" s="1">
        <v>6</v>
      </c>
      <c r="D31" s="1">
        <v>6</v>
      </c>
      <c r="E31" s="1">
        <v>2</v>
      </c>
      <c r="F31" s="1">
        <v>6</v>
      </c>
      <c r="G31" s="1">
        <v>3</v>
      </c>
      <c r="H31" s="1">
        <v>2</v>
      </c>
      <c r="I31" s="1">
        <v>2</v>
      </c>
      <c r="J31" s="1">
        <v>0</v>
      </c>
      <c r="K31" s="1">
        <v>0</v>
      </c>
      <c r="L31" s="4">
        <v>7</v>
      </c>
      <c r="M31" s="4">
        <v>33</v>
      </c>
    </row>
    <row r="32" spans="1:13" x14ac:dyDescent="0.25">
      <c r="A32" s="16" t="s">
        <v>608</v>
      </c>
      <c r="B32" s="1">
        <v>9</v>
      </c>
      <c r="C32" s="1">
        <v>9</v>
      </c>
      <c r="D32" s="1">
        <v>5</v>
      </c>
      <c r="E32" s="1">
        <v>6</v>
      </c>
      <c r="F32" s="1">
        <v>6</v>
      </c>
      <c r="G32" s="1">
        <v>10</v>
      </c>
      <c r="H32" s="1">
        <v>10</v>
      </c>
      <c r="I32" s="1">
        <v>14</v>
      </c>
      <c r="J32" s="1">
        <v>5</v>
      </c>
      <c r="K32" s="1">
        <v>4</v>
      </c>
      <c r="L32" s="4">
        <v>43</v>
      </c>
      <c r="M32" s="4">
        <v>78</v>
      </c>
    </row>
    <row r="33" spans="1:13" x14ac:dyDescent="0.25">
      <c r="A33" s="16" t="s">
        <v>609</v>
      </c>
      <c r="B33" s="1">
        <v>29</v>
      </c>
      <c r="C33" s="1">
        <v>26</v>
      </c>
      <c r="D33" s="1">
        <v>37</v>
      </c>
      <c r="E33" s="1">
        <v>31</v>
      </c>
      <c r="F33" s="1">
        <v>19</v>
      </c>
      <c r="G33" s="1">
        <v>8</v>
      </c>
      <c r="H33" s="1">
        <v>6</v>
      </c>
      <c r="I33" s="1">
        <v>8</v>
      </c>
      <c r="J33" s="1">
        <v>6</v>
      </c>
      <c r="K33" s="1">
        <v>4</v>
      </c>
      <c r="L33" s="4">
        <v>32</v>
      </c>
      <c r="M33" s="4">
        <v>174</v>
      </c>
    </row>
    <row r="34" spans="1:13" x14ac:dyDescent="0.25">
      <c r="A34" s="16" t="s">
        <v>610</v>
      </c>
      <c r="B34" s="1">
        <v>164</v>
      </c>
      <c r="C34" s="1">
        <v>115</v>
      </c>
      <c r="D34" s="1">
        <v>110</v>
      </c>
      <c r="E34" s="1">
        <v>88</v>
      </c>
      <c r="F34" s="1">
        <v>46</v>
      </c>
      <c r="G34" s="1">
        <v>67</v>
      </c>
      <c r="H34" s="1">
        <v>82</v>
      </c>
      <c r="I34" s="1">
        <v>87</v>
      </c>
      <c r="J34" s="1">
        <v>44</v>
      </c>
      <c r="K34" s="1">
        <v>19</v>
      </c>
      <c r="L34" s="4">
        <v>299</v>
      </c>
      <c r="M34" s="4">
        <v>822</v>
      </c>
    </row>
    <row r="35" spans="1:13" x14ac:dyDescent="0.25">
      <c r="A35" s="16" t="s">
        <v>611</v>
      </c>
      <c r="B35" s="1">
        <v>0</v>
      </c>
      <c r="C35" s="1">
        <v>0</v>
      </c>
      <c r="D35" s="1">
        <v>1</v>
      </c>
      <c r="E35" s="1">
        <v>1</v>
      </c>
      <c r="F35" s="1">
        <v>3</v>
      </c>
      <c r="G35" s="1">
        <v>2</v>
      </c>
      <c r="H35" s="1">
        <v>8</v>
      </c>
      <c r="I35" s="1">
        <v>21</v>
      </c>
      <c r="J35" s="1">
        <v>38</v>
      </c>
      <c r="K35" s="1">
        <v>78</v>
      </c>
      <c r="L35" s="4">
        <v>147</v>
      </c>
      <c r="M35" s="4">
        <v>152</v>
      </c>
    </row>
    <row r="36" spans="1:13" x14ac:dyDescent="0.25">
      <c r="A36" s="16" t="s">
        <v>612</v>
      </c>
      <c r="B36" s="1">
        <v>2</v>
      </c>
      <c r="C36" s="1">
        <v>3</v>
      </c>
      <c r="D36" s="1">
        <v>4</v>
      </c>
      <c r="E36" s="1">
        <v>2</v>
      </c>
      <c r="F36" s="1">
        <v>2</v>
      </c>
      <c r="G36" s="1">
        <v>4</v>
      </c>
      <c r="H36" s="1">
        <v>3</v>
      </c>
      <c r="I36" s="1">
        <v>1</v>
      </c>
      <c r="J36" s="1">
        <v>0</v>
      </c>
      <c r="K36" s="1">
        <v>0</v>
      </c>
      <c r="L36" s="4">
        <v>8</v>
      </c>
      <c r="M36" s="4">
        <v>21</v>
      </c>
    </row>
    <row r="37" spans="1:13" x14ac:dyDescent="0.25">
      <c r="A37" s="16" t="s">
        <v>613</v>
      </c>
      <c r="B37" s="1">
        <v>3</v>
      </c>
      <c r="C37" s="1">
        <v>7</v>
      </c>
      <c r="D37" s="1">
        <v>1</v>
      </c>
      <c r="E37" s="1">
        <v>2</v>
      </c>
      <c r="F37" s="1">
        <v>6</v>
      </c>
      <c r="G37" s="1">
        <v>2</v>
      </c>
      <c r="H37" s="1">
        <v>3</v>
      </c>
      <c r="I37" s="1">
        <v>3</v>
      </c>
      <c r="J37" s="1">
        <v>0</v>
      </c>
      <c r="K37" s="1">
        <v>0</v>
      </c>
      <c r="L37" s="4">
        <v>8</v>
      </c>
      <c r="M37" s="4">
        <v>27</v>
      </c>
    </row>
    <row r="38" spans="1:13" x14ac:dyDescent="0.25">
      <c r="A38" s="16" t="s">
        <v>614</v>
      </c>
      <c r="B38" s="1">
        <v>2</v>
      </c>
      <c r="C38" s="1">
        <v>3</v>
      </c>
      <c r="D38" s="1">
        <v>4</v>
      </c>
      <c r="E38" s="1">
        <v>2</v>
      </c>
      <c r="F38" s="1">
        <v>1</v>
      </c>
      <c r="G38" s="1">
        <v>0</v>
      </c>
      <c r="H38" s="1">
        <v>0</v>
      </c>
      <c r="I38" s="1">
        <v>0</v>
      </c>
      <c r="J38" s="1">
        <v>0</v>
      </c>
      <c r="K38" s="1">
        <v>0</v>
      </c>
      <c r="L38" s="4">
        <v>0</v>
      </c>
      <c r="M38" s="4">
        <v>12</v>
      </c>
    </row>
    <row r="39" spans="1:13" x14ac:dyDescent="0.25">
      <c r="A39" s="16" t="s">
        <v>615</v>
      </c>
      <c r="B39" s="1">
        <v>1</v>
      </c>
      <c r="C39" s="1">
        <v>3</v>
      </c>
      <c r="D39" s="1">
        <v>4</v>
      </c>
      <c r="E39" s="1">
        <v>3</v>
      </c>
      <c r="F39" s="1">
        <v>1</v>
      </c>
      <c r="G39" s="1">
        <v>2</v>
      </c>
      <c r="H39" s="1">
        <v>1</v>
      </c>
      <c r="I39" s="1">
        <v>2</v>
      </c>
      <c r="J39" s="1">
        <v>0</v>
      </c>
      <c r="K39" s="1">
        <v>0</v>
      </c>
      <c r="L39" s="4">
        <v>5</v>
      </c>
      <c r="M39" s="4">
        <v>17</v>
      </c>
    </row>
    <row r="40" spans="1:13" x14ac:dyDescent="0.25">
      <c r="A40" s="16" t="s">
        <v>616</v>
      </c>
      <c r="B40" s="1">
        <v>16</v>
      </c>
      <c r="C40" s="1">
        <v>5</v>
      </c>
      <c r="D40" s="1">
        <v>6</v>
      </c>
      <c r="E40" s="1">
        <v>11</v>
      </c>
      <c r="F40" s="1">
        <v>10</v>
      </c>
      <c r="G40" s="1">
        <v>4</v>
      </c>
      <c r="H40" s="1">
        <v>1</v>
      </c>
      <c r="I40" s="1">
        <v>3</v>
      </c>
      <c r="J40" s="1">
        <v>1</v>
      </c>
      <c r="K40" s="1">
        <v>1</v>
      </c>
      <c r="L40" s="4">
        <v>10</v>
      </c>
      <c r="M40" s="4">
        <v>58</v>
      </c>
    </row>
    <row r="41" spans="1:13" x14ac:dyDescent="0.25">
      <c r="A41" s="16" t="s">
        <v>617</v>
      </c>
      <c r="B41" s="1">
        <v>44</v>
      </c>
      <c r="C41" s="1">
        <v>54</v>
      </c>
      <c r="D41" s="1">
        <v>53</v>
      </c>
      <c r="E41" s="1">
        <v>41</v>
      </c>
      <c r="F41" s="1">
        <v>38</v>
      </c>
      <c r="G41" s="1">
        <v>31</v>
      </c>
      <c r="H41" s="1">
        <v>49</v>
      </c>
      <c r="I41" s="1">
        <v>42</v>
      </c>
      <c r="J41" s="1">
        <v>20</v>
      </c>
      <c r="K41" s="1">
        <v>9</v>
      </c>
      <c r="L41" s="4">
        <v>151</v>
      </c>
      <c r="M41" s="4">
        <v>381</v>
      </c>
    </row>
    <row r="42" spans="1:13" x14ac:dyDescent="0.25">
      <c r="A42" s="16" t="s">
        <v>618</v>
      </c>
      <c r="B42" s="1">
        <v>0</v>
      </c>
      <c r="C42" s="1">
        <v>0</v>
      </c>
      <c r="D42" s="1">
        <v>0</v>
      </c>
      <c r="E42" s="1">
        <v>0</v>
      </c>
      <c r="F42" s="1">
        <v>2</v>
      </c>
      <c r="G42" s="1">
        <v>1</v>
      </c>
      <c r="H42" s="1">
        <v>3</v>
      </c>
      <c r="I42" s="1">
        <v>8</v>
      </c>
      <c r="J42" s="1">
        <v>11</v>
      </c>
      <c r="K42" s="1">
        <v>24</v>
      </c>
      <c r="L42" s="4">
        <v>47</v>
      </c>
      <c r="M42" s="4">
        <v>49</v>
      </c>
    </row>
    <row r="43" spans="1:13" x14ac:dyDescent="0.25">
      <c r="A43" s="16" t="s">
        <v>619</v>
      </c>
      <c r="B43" s="1">
        <v>2</v>
      </c>
      <c r="C43" s="1">
        <v>5</v>
      </c>
      <c r="D43" s="1">
        <v>3</v>
      </c>
      <c r="E43" s="1">
        <v>0</v>
      </c>
      <c r="F43" s="1">
        <v>1</v>
      </c>
      <c r="G43" s="1">
        <v>4</v>
      </c>
      <c r="H43" s="1">
        <v>1</v>
      </c>
      <c r="I43" s="1">
        <v>0</v>
      </c>
      <c r="J43" s="1">
        <v>0</v>
      </c>
      <c r="K43" s="1">
        <v>0</v>
      </c>
      <c r="L43" s="4">
        <v>5</v>
      </c>
      <c r="M43" s="4">
        <v>16</v>
      </c>
    </row>
    <row r="44" spans="1:13" x14ac:dyDescent="0.25">
      <c r="A44" s="16" t="s">
        <v>620</v>
      </c>
      <c r="B44" s="1">
        <v>1</v>
      </c>
      <c r="C44" s="1">
        <v>1</v>
      </c>
      <c r="D44" s="1">
        <v>1</v>
      </c>
      <c r="E44" s="1">
        <v>1</v>
      </c>
      <c r="F44" s="1">
        <v>2</v>
      </c>
      <c r="G44" s="1">
        <v>4</v>
      </c>
      <c r="H44" s="1">
        <v>2</v>
      </c>
      <c r="I44" s="1">
        <v>2</v>
      </c>
      <c r="J44" s="1">
        <v>0</v>
      </c>
      <c r="K44" s="1">
        <v>0</v>
      </c>
      <c r="L44" s="4">
        <v>8</v>
      </c>
      <c r="M44" s="4">
        <v>14</v>
      </c>
    </row>
    <row r="45" spans="1:13" x14ac:dyDescent="0.25">
      <c r="A45" s="16" t="s">
        <v>621</v>
      </c>
      <c r="B45" s="1">
        <v>10</v>
      </c>
      <c r="C45" s="1">
        <v>4</v>
      </c>
      <c r="D45" s="1">
        <v>4</v>
      </c>
      <c r="E45" s="1">
        <v>5</v>
      </c>
      <c r="F45" s="1">
        <v>0</v>
      </c>
      <c r="G45" s="1">
        <v>2</v>
      </c>
      <c r="H45" s="1">
        <v>2</v>
      </c>
      <c r="I45" s="1">
        <v>0</v>
      </c>
      <c r="J45" s="1">
        <v>0</v>
      </c>
      <c r="K45" s="1">
        <v>0</v>
      </c>
      <c r="L45" s="4">
        <v>4</v>
      </c>
      <c r="M45" s="4">
        <v>27</v>
      </c>
    </row>
    <row r="46" spans="1:13" x14ac:dyDescent="0.25">
      <c r="A46" s="16" t="s">
        <v>622</v>
      </c>
      <c r="B46" s="1">
        <v>11</v>
      </c>
      <c r="C46" s="1">
        <v>13</v>
      </c>
      <c r="D46" s="1">
        <v>12</v>
      </c>
      <c r="E46" s="1">
        <v>5</v>
      </c>
      <c r="F46" s="1">
        <v>7</v>
      </c>
      <c r="G46" s="1">
        <v>3</v>
      </c>
      <c r="H46" s="1">
        <v>5</v>
      </c>
      <c r="I46" s="1">
        <v>0</v>
      </c>
      <c r="J46" s="1">
        <v>2</v>
      </c>
      <c r="K46" s="1">
        <v>1</v>
      </c>
      <c r="L46" s="4">
        <v>11</v>
      </c>
      <c r="M46" s="4">
        <v>59</v>
      </c>
    </row>
    <row r="47" spans="1:13" x14ac:dyDescent="0.25">
      <c r="A47" s="16" t="s">
        <v>623</v>
      </c>
      <c r="B47" s="1">
        <v>90</v>
      </c>
      <c r="C47" s="1">
        <v>26</v>
      </c>
      <c r="D47" s="1">
        <v>46</v>
      </c>
      <c r="E47" s="1">
        <v>32</v>
      </c>
      <c r="F47" s="1">
        <v>30</v>
      </c>
      <c r="G47" s="1">
        <v>12</v>
      </c>
      <c r="H47" s="1">
        <v>2</v>
      </c>
      <c r="I47" s="1">
        <v>5</v>
      </c>
      <c r="J47" s="1">
        <v>1</v>
      </c>
      <c r="K47" s="1">
        <v>1</v>
      </c>
      <c r="L47" s="4">
        <v>21</v>
      </c>
      <c r="M47" s="4">
        <v>245</v>
      </c>
    </row>
    <row r="48" spans="1:13" x14ac:dyDescent="0.25">
      <c r="A48" s="16" t="s">
        <v>624</v>
      </c>
      <c r="B48" s="1">
        <v>356</v>
      </c>
      <c r="C48" s="1">
        <v>503</v>
      </c>
      <c r="D48" s="1">
        <v>510</v>
      </c>
      <c r="E48" s="1">
        <v>332</v>
      </c>
      <c r="F48" s="1">
        <v>158</v>
      </c>
      <c r="G48" s="1">
        <v>134</v>
      </c>
      <c r="H48" s="1">
        <v>115</v>
      </c>
      <c r="I48" s="1">
        <v>106</v>
      </c>
      <c r="J48" s="1">
        <v>45</v>
      </c>
      <c r="K48" s="1">
        <v>20</v>
      </c>
      <c r="L48" s="4">
        <v>420</v>
      </c>
      <c r="M48" s="4">
        <v>2279</v>
      </c>
    </row>
    <row r="49" spans="1:13" x14ac:dyDescent="0.25">
      <c r="A49" s="16" t="s">
        <v>625</v>
      </c>
      <c r="B49" s="1">
        <v>0</v>
      </c>
      <c r="C49" s="1">
        <v>0</v>
      </c>
      <c r="D49" s="1">
        <v>0</v>
      </c>
      <c r="E49" s="1">
        <v>2</v>
      </c>
      <c r="F49" s="1">
        <v>2</v>
      </c>
      <c r="G49" s="1">
        <v>0</v>
      </c>
      <c r="H49" s="1">
        <v>2</v>
      </c>
      <c r="I49" s="1">
        <v>2</v>
      </c>
      <c r="J49" s="1">
        <v>10</v>
      </c>
      <c r="K49" s="1">
        <v>25</v>
      </c>
      <c r="L49" s="4">
        <v>39</v>
      </c>
      <c r="M49" s="4">
        <v>43</v>
      </c>
    </row>
    <row r="50" spans="1:13" x14ac:dyDescent="0.25">
      <c r="A50" s="16" t="s">
        <v>626</v>
      </c>
      <c r="B50" s="1">
        <v>1</v>
      </c>
      <c r="C50" s="1">
        <v>6</v>
      </c>
      <c r="D50" s="1">
        <v>4</v>
      </c>
      <c r="E50" s="1">
        <v>1</v>
      </c>
      <c r="F50" s="1">
        <v>2</v>
      </c>
      <c r="G50" s="1">
        <v>0</v>
      </c>
      <c r="H50" s="1">
        <v>1</v>
      </c>
      <c r="I50" s="1">
        <v>0</v>
      </c>
      <c r="J50" s="1">
        <v>0</v>
      </c>
      <c r="K50" s="1">
        <v>0</v>
      </c>
      <c r="L50" s="4">
        <v>1</v>
      </c>
      <c r="M50" s="4">
        <v>15</v>
      </c>
    </row>
    <row r="51" spans="1:13" x14ac:dyDescent="0.25">
      <c r="A51" s="16" t="s">
        <v>627</v>
      </c>
      <c r="B51" s="1">
        <v>1</v>
      </c>
      <c r="C51" s="1">
        <v>0</v>
      </c>
      <c r="D51" s="1">
        <v>1</v>
      </c>
      <c r="E51" s="1">
        <v>2</v>
      </c>
      <c r="F51" s="1">
        <v>2</v>
      </c>
      <c r="G51" s="1">
        <v>8</v>
      </c>
      <c r="H51" s="1">
        <v>0</v>
      </c>
      <c r="I51" s="1">
        <v>0</v>
      </c>
      <c r="J51" s="1">
        <v>2</v>
      </c>
      <c r="K51" s="1">
        <v>0</v>
      </c>
      <c r="L51" s="4">
        <v>10</v>
      </c>
      <c r="M51" s="4">
        <v>16</v>
      </c>
    </row>
    <row r="52" spans="1:13" x14ac:dyDescent="0.25">
      <c r="A52" s="16" t="s">
        <v>628</v>
      </c>
      <c r="B52" s="1">
        <v>4</v>
      </c>
      <c r="C52" s="1">
        <v>1</v>
      </c>
      <c r="D52" s="1">
        <v>4</v>
      </c>
      <c r="E52" s="1">
        <v>0</v>
      </c>
      <c r="F52" s="1">
        <v>3</v>
      </c>
      <c r="G52" s="1">
        <v>1</v>
      </c>
      <c r="H52" s="1">
        <v>0</v>
      </c>
      <c r="I52" s="1">
        <v>1</v>
      </c>
      <c r="J52" s="1">
        <v>0</v>
      </c>
      <c r="K52" s="1">
        <v>0</v>
      </c>
      <c r="L52" s="4">
        <v>2</v>
      </c>
      <c r="M52" s="4">
        <v>14</v>
      </c>
    </row>
    <row r="53" spans="1:13" x14ac:dyDescent="0.25">
      <c r="A53" s="16" t="s">
        <v>629</v>
      </c>
      <c r="B53" s="1">
        <v>2</v>
      </c>
      <c r="C53" s="1">
        <v>1</v>
      </c>
      <c r="D53" s="1">
        <v>2</v>
      </c>
      <c r="E53" s="1">
        <v>6</v>
      </c>
      <c r="F53" s="1">
        <v>1</v>
      </c>
      <c r="G53" s="1">
        <v>0</v>
      </c>
      <c r="H53" s="1">
        <v>1</v>
      </c>
      <c r="I53" s="1">
        <v>5</v>
      </c>
      <c r="J53" s="1">
        <v>1</v>
      </c>
      <c r="K53" s="1">
        <v>1</v>
      </c>
      <c r="L53" s="4">
        <v>8</v>
      </c>
      <c r="M53" s="4">
        <v>20</v>
      </c>
    </row>
    <row r="54" spans="1:13" x14ac:dyDescent="0.25">
      <c r="A54" s="16" t="s">
        <v>630</v>
      </c>
      <c r="B54" s="1">
        <v>41</v>
      </c>
      <c r="C54" s="1">
        <v>13</v>
      </c>
      <c r="D54" s="1">
        <v>25</v>
      </c>
      <c r="E54" s="1">
        <v>21</v>
      </c>
      <c r="F54" s="1">
        <v>13</v>
      </c>
      <c r="G54" s="1">
        <v>7</v>
      </c>
      <c r="H54" s="1">
        <v>7</v>
      </c>
      <c r="I54" s="1">
        <v>5</v>
      </c>
      <c r="J54" s="1">
        <v>3</v>
      </c>
      <c r="K54" s="1">
        <v>1</v>
      </c>
      <c r="L54" s="4">
        <v>23</v>
      </c>
      <c r="M54" s="4">
        <v>136</v>
      </c>
    </row>
    <row r="55" spans="1:13" x14ac:dyDescent="0.25">
      <c r="A55" s="16" t="s">
        <v>631</v>
      </c>
      <c r="B55" s="1">
        <v>151</v>
      </c>
      <c r="C55" s="1">
        <v>246</v>
      </c>
      <c r="D55" s="1">
        <v>272</v>
      </c>
      <c r="E55" s="1">
        <v>178</v>
      </c>
      <c r="F55" s="1">
        <v>51</v>
      </c>
      <c r="G55" s="1">
        <v>61</v>
      </c>
      <c r="H55" s="1">
        <v>59</v>
      </c>
      <c r="I55" s="1">
        <v>55</v>
      </c>
      <c r="J55" s="1">
        <v>28</v>
      </c>
      <c r="K55" s="1">
        <v>12</v>
      </c>
      <c r="L55" s="4">
        <v>215</v>
      </c>
      <c r="M55" s="4">
        <v>1113</v>
      </c>
    </row>
    <row r="56" spans="1:13" x14ac:dyDescent="0.25">
      <c r="A56" s="16" t="s">
        <v>632</v>
      </c>
      <c r="B56" s="1">
        <v>0</v>
      </c>
      <c r="C56" s="1">
        <v>0</v>
      </c>
      <c r="D56" s="1">
        <v>0</v>
      </c>
      <c r="E56" s="1">
        <v>1</v>
      </c>
      <c r="F56" s="1">
        <v>1</v>
      </c>
      <c r="G56" s="1">
        <v>0</v>
      </c>
      <c r="H56" s="1">
        <v>4</v>
      </c>
      <c r="I56" s="1">
        <v>3</v>
      </c>
      <c r="J56" s="1">
        <v>9</v>
      </c>
      <c r="K56" s="1">
        <v>19</v>
      </c>
      <c r="L56" s="4">
        <v>35</v>
      </c>
      <c r="M56" s="4">
        <v>37</v>
      </c>
    </row>
    <row r="57" spans="1:13" x14ac:dyDescent="0.25">
      <c r="A57" s="16" t="s">
        <v>633</v>
      </c>
      <c r="B57" s="1">
        <v>1</v>
      </c>
      <c r="C57" s="1">
        <v>5</v>
      </c>
      <c r="D57" s="1">
        <v>3</v>
      </c>
      <c r="E57" s="1">
        <v>2</v>
      </c>
      <c r="F57" s="1">
        <v>3</v>
      </c>
      <c r="G57" s="1">
        <v>0</v>
      </c>
      <c r="H57" s="1">
        <v>0</v>
      </c>
      <c r="I57" s="1">
        <v>1</v>
      </c>
      <c r="J57" s="1">
        <v>0</v>
      </c>
      <c r="K57" s="1">
        <v>0</v>
      </c>
      <c r="L57" s="4">
        <v>1</v>
      </c>
      <c r="M57" s="4">
        <v>15</v>
      </c>
    </row>
    <row r="58" spans="1:13" x14ac:dyDescent="0.25">
      <c r="A58" s="16" t="s">
        <v>634</v>
      </c>
      <c r="B58" s="1">
        <v>4</v>
      </c>
      <c r="C58" s="1">
        <v>6</v>
      </c>
      <c r="D58" s="1">
        <v>3</v>
      </c>
      <c r="E58" s="1">
        <v>4</v>
      </c>
      <c r="F58" s="1">
        <v>1</v>
      </c>
      <c r="G58" s="1">
        <v>2</v>
      </c>
      <c r="H58" s="1">
        <v>4</v>
      </c>
      <c r="I58" s="1">
        <v>1</v>
      </c>
      <c r="J58" s="1">
        <v>0</v>
      </c>
      <c r="K58" s="1">
        <v>0</v>
      </c>
      <c r="L58" s="4">
        <v>7</v>
      </c>
      <c r="M58" s="4">
        <v>25</v>
      </c>
    </row>
    <row r="59" spans="1:13" x14ac:dyDescent="0.25">
      <c r="A59" s="16" t="s">
        <v>635</v>
      </c>
      <c r="B59" s="1">
        <v>2</v>
      </c>
      <c r="C59" s="1">
        <v>0</v>
      </c>
      <c r="D59" s="1">
        <v>1</v>
      </c>
      <c r="E59" s="1">
        <v>2</v>
      </c>
      <c r="F59" s="1">
        <v>2</v>
      </c>
      <c r="G59" s="1">
        <v>0</v>
      </c>
      <c r="H59" s="1">
        <v>1</v>
      </c>
      <c r="I59" s="1">
        <v>0</v>
      </c>
      <c r="J59" s="1">
        <v>0</v>
      </c>
      <c r="K59" s="1">
        <v>0</v>
      </c>
      <c r="L59" s="4">
        <v>1</v>
      </c>
      <c r="M59" s="4">
        <v>8</v>
      </c>
    </row>
    <row r="60" spans="1:13" x14ac:dyDescent="0.25">
      <c r="A60" s="16" t="s">
        <v>636</v>
      </c>
      <c r="B60" s="1">
        <v>5</v>
      </c>
      <c r="C60" s="1">
        <v>4</v>
      </c>
      <c r="D60" s="1">
        <v>2</v>
      </c>
      <c r="E60" s="1">
        <v>0</v>
      </c>
      <c r="F60" s="1">
        <v>1</v>
      </c>
      <c r="G60" s="1">
        <v>3</v>
      </c>
      <c r="H60" s="1">
        <v>0</v>
      </c>
      <c r="I60" s="1">
        <v>5</v>
      </c>
      <c r="J60" s="1">
        <v>0</v>
      </c>
      <c r="K60" s="1">
        <v>0</v>
      </c>
      <c r="L60" s="4">
        <v>8</v>
      </c>
      <c r="M60" s="4">
        <v>20</v>
      </c>
    </row>
    <row r="61" spans="1:13" x14ac:dyDescent="0.25">
      <c r="A61" s="16" t="s">
        <v>637</v>
      </c>
      <c r="B61" s="1">
        <v>13</v>
      </c>
      <c r="C61" s="1">
        <v>6</v>
      </c>
      <c r="D61" s="1">
        <v>11</v>
      </c>
      <c r="E61" s="1">
        <v>7</v>
      </c>
      <c r="F61" s="1">
        <v>9</v>
      </c>
      <c r="G61" s="1">
        <v>3</v>
      </c>
      <c r="H61" s="1">
        <v>1</v>
      </c>
      <c r="I61" s="1">
        <v>0</v>
      </c>
      <c r="J61" s="1">
        <v>0</v>
      </c>
      <c r="K61" s="1">
        <v>1</v>
      </c>
      <c r="L61" s="4">
        <v>5</v>
      </c>
      <c r="M61" s="4">
        <v>51</v>
      </c>
    </row>
    <row r="62" spans="1:13" x14ac:dyDescent="0.25">
      <c r="A62" s="16" t="s">
        <v>638</v>
      </c>
      <c r="B62" s="1">
        <v>56</v>
      </c>
      <c r="C62" s="1">
        <v>79</v>
      </c>
      <c r="D62" s="1">
        <v>64</v>
      </c>
      <c r="E62" s="1">
        <v>49</v>
      </c>
      <c r="F62" s="1">
        <v>27</v>
      </c>
      <c r="G62" s="1">
        <v>30</v>
      </c>
      <c r="H62" s="1">
        <v>34</v>
      </c>
      <c r="I62" s="1">
        <v>18</v>
      </c>
      <c r="J62" s="1">
        <v>7</v>
      </c>
      <c r="K62" s="1">
        <v>9</v>
      </c>
      <c r="L62" s="4">
        <v>98</v>
      </c>
      <c r="M62" s="4">
        <v>373</v>
      </c>
    </row>
    <row r="63" spans="1:13" x14ac:dyDescent="0.25">
      <c r="A63" s="16" t="s">
        <v>639</v>
      </c>
      <c r="B63" s="1">
        <v>0</v>
      </c>
      <c r="C63" s="1">
        <v>0</v>
      </c>
      <c r="D63" s="1">
        <v>0</v>
      </c>
      <c r="E63" s="1">
        <v>0</v>
      </c>
      <c r="F63" s="1">
        <v>0</v>
      </c>
      <c r="G63" s="1">
        <v>1</v>
      </c>
      <c r="H63" s="1">
        <v>2</v>
      </c>
      <c r="I63" s="1">
        <v>1</v>
      </c>
      <c r="J63" s="1">
        <v>3</v>
      </c>
      <c r="K63" s="1">
        <v>11</v>
      </c>
      <c r="L63" s="4">
        <v>18</v>
      </c>
      <c r="M63" s="4">
        <v>18</v>
      </c>
    </row>
    <row r="64" spans="1:13" x14ac:dyDescent="0.25">
      <c r="A64" s="16" t="s">
        <v>640</v>
      </c>
      <c r="B64" s="1">
        <v>11</v>
      </c>
      <c r="C64" s="1">
        <v>12</v>
      </c>
      <c r="D64" s="1">
        <v>8</v>
      </c>
      <c r="E64" s="1">
        <v>5</v>
      </c>
      <c r="F64" s="1">
        <v>6</v>
      </c>
      <c r="G64" s="1">
        <v>12</v>
      </c>
      <c r="H64" s="1">
        <v>3</v>
      </c>
      <c r="I64" s="1">
        <v>0</v>
      </c>
      <c r="J64" s="1">
        <v>1</v>
      </c>
      <c r="K64" s="1">
        <v>0</v>
      </c>
      <c r="L64" s="4">
        <v>16</v>
      </c>
      <c r="M64" s="4">
        <v>58</v>
      </c>
    </row>
    <row r="65" spans="1:13" x14ac:dyDescent="0.25">
      <c r="A65" s="16" t="s">
        <v>641</v>
      </c>
      <c r="B65" s="1">
        <v>6</v>
      </c>
      <c r="C65" s="1">
        <v>6</v>
      </c>
      <c r="D65" s="1">
        <v>11</v>
      </c>
      <c r="E65" s="1">
        <v>12</v>
      </c>
      <c r="F65" s="1">
        <v>9</v>
      </c>
      <c r="G65" s="1">
        <v>7</v>
      </c>
      <c r="H65" s="1">
        <v>5</v>
      </c>
      <c r="I65" s="1">
        <v>5</v>
      </c>
      <c r="J65" s="1">
        <v>1</v>
      </c>
      <c r="K65" s="1">
        <v>0</v>
      </c>
      <c r="L65" s="4">
        <v>18</v>
      </c>
      <c r="M65" s="4">
        <v>62</v>
      </c>
    </row>
    <row r="66" spans="1:13" x14ac:dyDescent="0.25">
      <c r="A66" s="16" t="s">
        <v>642</v>
      </c>
      <c r="B66" s="1">
        <v>42</v>
      </c>
      <c r="C66" s="1">
        <v>53</v>
      </c>
      <c r="D66" s="1">
        <v>24</v>
      </c>
      <c r="E66" s="1">
        <v>30</v>
      </c>
      <c r="F66" s="1">
        <v>27</v>
      </c>
      <c r="G66" s="1">
        <v>21</v>
      </c>
      <c r="H66" s="1">
        <v>22</v>
      </c>
      <c r="I66" s="1">
        <v>10</v>
      </c>
      <c r="J66" s="1">
        <v>5</v>
      </c>
      <c r="K66" s="1">
        <v>2</v>
      </c>
      <c r="L66" s="4">
        <v>60</v>
      </c>
      <c r="M66" s="4">
        <v>236</v>
      </c>
    </row>
    <row r="67" spans="1:13" x14ac:dyDescent="0.25">
      <c r="A67" s="16" t="s">
        <v>643</v>
      </c>
      <c r="B67" s="1">
        <v>16</v>
      </c>
      <c r="C67" s="1">
        <v>22</v>
      </c>
      <c r="D67" s="1">
        <v>15</v>
      </c>
      <c r="E67" s="1">
        <v>19</v>
      </c>
      <c r="F67" s="1">
        <v>9</v>
      </c>
      <c r="G67" s="1">
        <v>13</v>
      </c>
      <c r="H67" s="1">
        <v>17</v>
      </c>
      <c r="I67" s="1">
        <v>7</v>
      </c>
      <c r="J67" s="1">
        <v>4</v>
      </c>
      <c r="K67" s="1">
        <v>1</v>
      </c>
      <c r="L67" s="4">
        <v>42</v>
      </c>
      <c r="M67" s="4">
        <v>123</v>
      </c>
    </row>
    <row r="68" spans="1:13" x14ac:dyDescent="0.25">
      <c r="A68" s="16" t="s">
        <v>644</v>
      </c>
      <c r="B68" s="1">
        <v>185</v>
      </c>
      <c r="C68" s="1">
        <v>84</v>
      </c>
      <c r="D68" s="1">
        <v>95</v>
      </c>
      <c r="E68" s="1">
        <v>95</v>
      </c>
      <c r="F68" s="1">
        <v>60</v>
      </c>
      <c r="G68" s="1">
        <v>31</v>
      </c>
      <c r="H68" s="1">
        <v>13</v>
      </c>
      <c r="I68" s="1">
        <v>17</v>
      </c>
      <c r="J68" s="1">
        <v>7</v>
      </c>
      <c r="K68" s="1">
        <v>3</v>
      </c>
      <c r="L68" s="4">
        <v>71</v>
      </c>
      <c r="M68" s="4">
        <v>590</v>
      </c>
    </row>
    <row r="69" spans="1:13" x14ac:dyDescent="0.25">
      <c r="A69" s="16" t="s">
        <v>645</v>
      </c>
      <c r="B69" s="1">
        <v>312</v>
      </c>
      <c r="C69" s="1">
        <v>478</v>
      </c>
      <c r="D69" s="1">
        <v>418</v>
      </c>
      <c r="E69" s="1">
        <v>328</v>
      </c>
      <c r="F69" s="1">
        <v>206</v>
      </c>
      <c r="G69" s="1">
        <v>240</v>
      </c>
      <c r="H69" s="1">
        <v>220</v>
      </c>
      <c r="I69" s="1">
        <v>201</v>
      </c>
      <c r="J69" s="1">
        <v>111</v>
      </c>
      <c r="K69" s="1">
        <v>61</v>
      </c>
      <c r="L69" s="4">
        <v>833</v>
      </c>
      <c r="M69" s="4">
        <v>2575</v>
      </c>
    </row>
    <row r="70" spans="1:13" x14ac:dyDescent="0.25">
      <c r="A70" s="16" t="s">
        <v>646</v>
      </c>
      <c r="B70" s="1">
        <v>0</v>
      </c>
      <c r="C70" s="1">
        <v>1</v>
      </c>
      <c r="D70" s="1">
        <v>3</v>
      </c>
      <c r="E70" s="1">
        <v>2</v>
      </c>
      <c r="F70" s="1">
        <v>1</v>
      </c>
      <c r="G70" s="1">
        <v>5</v>
      </c>
      <c r="H70" s="1">
        <v>9</v>
      </c>
      <c r="I70" s="1">
        <v>13</v>
      </c>
      <c r="J70" s="1">
        <v>37</v>
      </c>
      <c r="K70" s="1">
        <v>65</v>
      </c>
      <c r="L70" s="4">
        <v>129</v>
      </c>
      <c r="M70" s="4">
        <v>136</v>
      </c>
    </row>
    <row r="71" spans="1:13" x14ac:dyDescent="0.25">
      <c r="A71" s="16" t="s">
        <v>647</v>
      </c>
      <c r="B71" s="1">
        <v>9</v>
      </c>
      <c r="C71" s="1">
        <v>12</v>
      </c>
      <c r="D71" s="1">
        <v>11</v>
      </c>
      <c r="E71" s="1">
        <v>9</v>
      </c>
      <c r="F71" s="1">
        <v>7</v>
      </c>
      <c r="G71" s="1">
        <v>7</v>
      </c>
      <c r="H71" s="1">
        <v>2</v>
      </c>
      <c r="I71" s="1">
        <v>3</v>
      </c>
      <c r="J71" s="1">
        <v>1</v>
      </c>
      <c r="K71" s="1">
        <v>0</v>
      </c>
      <c r="L71" s="4">
        <v>13</v>
      </c>
      <c r="M71" s="4">
        <v>61</v>
      </c>
    </row>
    <row r="72" spans="1:13" x14ac:dyDescent="0.25">
      <c r="A72" s="16" t="s">
        <v>648</v>
      </c>
      <c r="B72" s="1">
        <v>13</v>
      </c>
      <c r="C72" s="1">
        <v>18</v>
      </c>
      <c r="D72" s="1">
        <v>13</v>
      </c>
      <c r="E72" s="1">
        <v>9</v>
      </c>
      <c r="F72" s="1">
        <v>15</v>
      </c>
      <c r="G72" s="1">
        <v>14</v>
      </c>
      <c r="H72" s="1">
        <v>14</v>
      </c>
      <c r="I72" s="1">
        <v>6</v>
      </c>
      <c r="J72" s="1">
        <v>1</v>
      </c>
      <c r="K72" s="1">
        <v>0</v>
      </c>
      <c r="L72" s="4">
        <v>35</v>
      </c>
      <c r="M72" s="4">
        <v>103</v>
      </c>
    </row>
    <row r="73" spans="1:13" x14ac:dyDescent="0.25">
      <c r="A73" s="16" t="s">
        <v>649</v>
      </c>
      <c r="B73" s="1">
        <v>10</v>
      </c>
      <c r="C73" s="1">
        <v>12</v>
      </c>
      <c r="D73" s="1">
        <v>15</v>
      </c>
      <c r="E73" s="1">
        <v>6</v>
      </c>
      <c r="F73" s="1">
        <v>10</v>
      </c>
      <c r="G73" s="1">
        <v>12</v>
      </c>
      <c r="H73" s="1">
        <v>11</v>
      </c>
      <c r="I73" s="1">
        <v>4</v>
      </c>
      <c r="J73" s="1">
        <v>2</v>
      </c>
      <c r="K73" s="1">
        <v>0</v>
      </c>
      <c r="L73" s="4">
        <v>29</v>
      </c>
      <c r="M73" s="4">
        <v>82</v>
      </c>
    </row>
    <row r="74" spans="1:13" x14ac:dyDescent="0.25">
      <c r="A74" s="16" t="s">
        <v>650</v>
      </c>
      <c r="B74" s="1">
        <v>10</v>
      </c>
      <c r="C74" s="1">
        <v>12</v>
      </c>
      <c r="D74" s="1">
        <v>7</v>
      </c>
      <c r="E74" s="1">
        <v>8</v>
      </c>
      <c r="F74" s="1">
        <v>4</v>
      </c>
      <c r="G74" s="1">
        <v>2</v>
      </c>
      <c r="H74" s="1">
        <v>5</v>
      </c>
      <c r="I74" s="1">
        <v>12</v>
      </c>
      <c r="J74" s="1">
        <v>4</v>
      </c>
      <c r="K74" s="1">
        <v>2</v>
      </c>
      <c r="L74" s="4">
        <v>25</v>
      </c>
      <c r="M74" s="4">
        <v>66</v>
      </c>
    </row>
    <row r="75" spans="1:13" x14ac:dyDescent="0.25">
      <c r="A75" s="16" t="s">
        <v>651</v>
      </c>
      <c r="B75" s="1">
        <v>33</v>
      </c>
      <c r="C75" s="1">
        <v>23</v>
      </c>
      <c r="D75" s="1">
        <v>28</v>
      </c>
      <c r="E75" s="1">
        <v>25</v>
      </c>
      <c r="F75" s="1">
        <v>16</v>
      </c>
      <c r="G75" s="1">
        <v>8</v>
      </c>
      <c r="H75" s="1">
        <v>10</v>
      </c>
      <c r="I75" s="1">
        <v>7</v>
      </c>
      <c r="J75" s="1">
        <v>10</v>
      </c>
      <c r="K75" s="1">
        <v>1</v>
      </c>
      <c r="L75" s="4">
        <v>36</v>
      </c>
      <c r="M75" s="4">
        <v>161</v>
      </c>
    </row>
    <row r="76" spans="1:13" x14ac:dyDescent="0.25">
      <c r="A76" s="16" t="s">
        <v>652</v>
      </c>
      <c r="B76" s="1">
        <v>106</v>
      </c>
      <c r="C76" s="1">
        <v>129</v>
      </c>
      <c r="D76" s="1">
        <v>133</v>
      </c>
      <c r="E76" s="1">
        <v>128</v>
      </c>
      <c r="F76" s="1">
        <v>67</v>
      </c>
      <c r="G76" s="1">
        <v>97</v>
      </c>
      <c r="H76" s="1">
        <v>90</v>
      </c>
      <c r="I76" s="1">
        <v>107</v>
      </c>
      <c r="J76" s="1">
        <v>65</v>
      </c>
      <c r="K76" s="1">
        <v>23</v>
      </c>
      <c r="L76" s="4">
        <v>382</v>
      </c>
      <c r="M76" s="4">
        <v>945</v>
      </c>
    </row>
    <row r="77" spans="1:13" x14ac:dyDescent="0.25">
      <c r="A77" s="16" t="s">
        <v>653</v>
      </c>
      <c r="B77" s="1">
        <v>0</v>
      </c>
      <c r="C77" s="1">
        <v>0</v>
      </c>
      <c r="D77" s="1">
        <v>0</v>
      </c>
      <c r="E77" s="1">
        <v>1</v>
      </c>
      <c r="F77" s="1">
        <v>2</v>
      </c>
      <c r="G77" s="1">
        <v>7</v>
      </c>
      <c r="H77" s="1">
        <v>20</v>
      </c>
      <c r="I77" s="1">
        <v>49</v>
      </c>
      <c r="J77" s="1">
        <v>58</v>
      </c>
      <c r="K77" s="1">
        <v>63</v>
      </c>
      <c r="L77" s="4">
        <v>197</v>
      </c>
      <c r="M77" s="4">
        <v>200</v>
      </c>
    </row>
    <row r="78" spans="1:13" x14ac:dyDescent="0.25">
      <c r="A78" s="16" t="s">
        <v>654</v>
      </c>
      <c r="B78" s="1">
        <v>0</v>
      </c>
      <c r="C78" s="1">
        <v>0</v>
      </c>
      <c r="D78" s="1">
        <v>0</v>
      </c>
      <c r="E78" s="1">
        <v>0</v>
      </c>
      <c r="F78" s="1">
        <v>0</v>
      </c>
      <c r="G78" s="1">
        <v>0</v>
      </c>
      <c r="H78" s="1">
        <v>0</v>
      </c>
      <c r="I78" s="1">
        <v>0</v>
      </c>
      <c r="J78" s="1">
        <v>0</v>
      </c>
      <c r="K78" s="1">
        <v>0</v>
      </c>
      <c r="L78" s="4">
        <v>0</v>
      </c>
      <c r="M78" s="4">
        <v>0</v>
      </c>
    </row>
    <row r="79" spans="1:13" x14ac:dyDescent="0.25">
      <c r="A79" s="16" t="s">
        <v>655</v>
      </c>
      <c r="B79" s="1">
        <v>0</v>
      </c>
      <c r="C79" s="1">
        <v>0</v>
      </c>
      <c r="D79" s="1">
        <v>2</v>
      </c>
      <c r="E79" s="1">
        <v>0</v>
      </c>
      <c r="F79" s="1">
        <v>0</v>
      </c>
      <c r="G79" s="1">
        <v>1</v>
      </c>
      <c r="H79" s="1">
        <v>0</v>
      </c>
      <c r="I79" s="1">
        <v>0</v>
      </c>
      <c r="J79" s="1">
        <v>0</v>
      </c>
      <c r="K79" s="1">
        <v>0</v>
      </c>
      <c r="L79" s="4">
        <v>1</v>
      </c>
      <c r="M79" s="4">
        <v>3</v>
      </c>
    </row>
    <row r="80" spans="1:13" x14ac:dyDescent="0.25">
      <c r="A80" s="16" t="s">
        <v>656</v>
      </c>
      <c r="B80" s="1">
        <v>2</v>
      </c>
      <c r="C80" s="1">
        <v>1</v>
      </c>
      <c r="D80" s="1">
        <v>0</v>
      </c>
      <c r="E80" s="1">
        <v>0</v>
      </c>
      <c r="F80" s="1">
        <v>0</v>
      </c>
      <c r="G80" s="1">
        <v>0</v>
      </c>
      <c r="H80" s="1">
        <v>0</v>
      </c>
      <c r="I80" s="1">
        <v>0</v>
      </c>
      <c r="J80" s="1">
        <v>1</v>
      </c>
      <c r="K80" s="1">
        <v>0</v>
      </c>
      <c r="L80" s="4">
        <v>1</v>
      </c>
      <c r="M80" s="4">
        <v>4</v>
      </c>
    </row>
    <row r="81" spans="1:13" x14ac:dyDescent="0.25">
      <c r="A81" s="16" t="s">
        <v>657</v>
      </c>
      <c r="B81" s="1">
        <v>0</v>
      </c>
      <c r="C81" s="1">
        <v>0</v>
      </c>
      <c r="D81" s="1">
        <v>0</v>
      </c>
      <c r="E81" s="1">
        <v>0</v>
      </c>
      <c r="F81" s="1">
        <v>0</v>
      </c>
      <c r="G81" s="1">
        <v>0</v>
      </c>
      <c r="H81" s="1">
        <v>0</v>
      </c>
      <c r="I81" s="1">
        <v>1</v>
      </c>
      <c r="J81" s="1">
        <v>0</v>
      </c>
      <c r="K81" s="1">
        <v>0</v>
      </c>
      <c r="L81" s="4">
        <v>1</v>
      </c>
      <c r="M81" s="4">
        <v>1</v>
      </c>
    </row>
    <row r="82" spans="1:13" x14ac:dyDescent="0.25">
      <c r="A82" s="16" t="s">
        <v>658</v>
      </c>
      <c r="B82" s="1">
        <v>0</v>
      </c>
      <c r="C82" s="1">
        <v>0</v>
      </c>
      <c r="D82" s="1">
        <v>0</v>
      </c>
      <c r="E82" s="1">
        <v>0</v>
      </c>
      <c r="F82" s="1">
        <v>0</v>
      </c>
      <c r="G82" s="1">
        <v>0</v>
      </c>
      <c r="H82" s="1">
        <v>0</v>
      </c>
      <c r="I82" s="1">
        <v>0</v>
      </c>
      <c r="J82" s="1">
        <v>0</v>
      </c>
      <c r="K82" s="1">
        <v>0</v>
      </c>
      <c r="L82" s="4">
        <v>0</v>
      </c>
      <c r="M82" s="4">
        <v>0</v>
      </c>
    </row>
    <row r="83" spans="1:13" x14ac:dyDescent="0.25">
      <c r="A83" s="16" t="s">
        <v>659</v>
      </c>
      <c r="B83" s="1">
        <v>4</v>
      </c>
      <c r="C83" s="1">
        <v>7</v>
      </c>
      <c r="D83" s="1">
        <v>4</v>
      </c>
      <c r="E83" s="1">
        <v>5</v>
      </c>
      <c r="F83" s="1">
        <v>2</v>
      </c>
      <c r="G83" s="1">
        <v>2</v>
      </c>
      <c r="H83" s="1">
        <v>5</v>
      </c>
      <c r="I83" s="1">
        <v>3</v>
      </c>
      <c r="J83" s="1">
        <v>1</v>
      </c>
      <c r="K83" s="1">
        <v>2</v>
      </c>
      <c r="L83" s="4">
        <v>13</v>
      </c>
      <c r="M83" s="4">
        <v>35</v>
      </c>
    </row>
    <row r="84" spans="1:13" x14ac:dyDescent="0.25">
      <c r="A84" s="16" t="s">
        <v>660</v>
      </c>
      <c r="B84" s="1">
        <v>0</v>
      </c>
      <c r="C84" s="1">
        <v>0</v>
      </c>
      <c r="D84" s="1">
        <v>0</v>
      </c>
      <c r="E84" s="1">
        <v>0</v>
      </c>
      <c r="F84" s="1">
        <v>0</v>
      </c>
      <c r="G84" s="1">
        <v>0</v>
      </c>
      <c r="H84" s="1">
        <v>1</v>
      </c>
      <c r="I84" s="1">
        <v>0</v>
      </c>
      <c r="J84" s="1">
        <v>0</v>
      </c>
      <c r="K84" s="1">
        <v>0</v>
      </c>
      <c r="L84" s="4">
        <v>1</v>
      </c>
      <c r="M84" s="4">
        <v>1</v>
      </c>
    </row>
    <row r="85" spans="1:13" x14ac:dyDescent="0.25">
      <c r="A85" s="10" t="s">
        <v>14</v>
      </c>
      <c r="B85" s="4">
        <v>2697</v>
      </c>
      <c r="C85" s="4">
        <v>2998</v>
      </c>
      <c r="D85" s="4">
        <v>2730</v>
      </c>
      <c r="E85" s="4">
        <v>2251</v>
      </c>
      <c r="F85" s="4">
        <v>1466</v>
      </c>
      <c r="G85" s="4">
        <v>1436</v>
      </c>
      <c r="H85" s="4">
        <v>1497</v>
      </c>
      <c r="I85" s="4">
        <v>1486</v>
      </c>
      <c r="J85" s="4">
        <v>1046</v>
      </c>
      <c r="K85" s="4">
        <v>943</v>
      </c>
      <c r="L85" s="4">
        <v>6408</v>
      </c>
      <c r="M85" s="4">
        <v>18550</v>
      </c>
    </row>
    <row r="86" spans="1:13" x14ac:dyDescent="0.25">
      <c r="A86" s="15"/>
    </row>
    <row r="87" spans="1:13" x14ac:dyDescent="0.25">
      <c r="A87" s="15"/>
    </row>
    <row r="88" spans="1:13" x14ac:dyDescent="0.25">
      <c r="A88" s="15"/>
      <c r="B88" s="23" t="s">
        <v>521</v>
      </c>
      <c r="C88" s="24"/>
      <c r="D88" s="24"/>
      <c r="E88" s="24"/>
      <c r="F88" s="24"/>
      <c r="G88" s="24"/>
      <c r="H88" s="24"/>
      <c r="I88" s="24"/>
      <c r="J88" s="24"/>
      <c r="K88" s="24"/>
      <c r="L88" s="6" t="s">
        <v>10</v>
      </c>
      <c r="M88" s="6" t="s">
        <v>11</v>
      </c>
    </row>
    <row r="89" spans="1:13" x14ac:dyDescent="0.25">
      <c r="A89" s="9" t="s">
        <v>34</v>
      </c>
      <c r="B89" s="5" t="s">
        <v>0</v>
      </c>
      <c r="C89" s="5" t="s">
        <v>1</v>
      </c>
      <c r="D89" s="5" t="s">
        <v>2</v>
      </c>
      <c r="E89" s="5" t="s">
        <v>3</v>
      </c>
      <c r="F89" s="5" t="s">
        <v>4</v>
      </c>
      <c r="G89" s="5" t="s">
        <v>5</v>
      </c>
      <c r="H89" s="5" t="s">
        <v>6</v>
      </c>
      <c r="I89" s="5" t="s">
        <v>7</v>
      </c>
      <c r="J89" s="5" t="s">
        <v>8</v>
      </c>
      <c r="K89" s="5" t="s">
        <v>9</v>
      </c>
      <c r="L89" s="5" t="s">
        <v>32</v>
      </c>
      <c r="M89" s="5" t="s">
        <v>33</v>
      </c>
    </row>
    <row r="90" spans="1:13" x14ac:dyDescent="0.25">
      <c r="A90" s="8" t="s">
        <v>584</v>
      </c>
      <c r="B90" s="2">
        <v>3.2921810699588501E-2</v>
      </c>
      <c r="C90" s="2">
        <v>2.15827338129496E-2</v>
      </c>
      <c r="D90" s="2">
        <v>1.5706806282722498E-2</v>
      </c>
      <c r="E90" s="2">
        <v>3.09278350515464E-2</v>
      </c>
      <c r="F90" s="2">
        <v>8.4033613445378096E-3</v>
      </c>
      <c r="G90" s="2">
        <v>3.6764705882352901E-2</v>
      </c>
      <c r="H90" s="2">
        <v>4.5685279187817299E-2</v>
      </c>
      <c r="I90" s="2">
        <v>5.5555555555555601E-3</v>
      </c>
      <c r="J90" s="2">
        <v>1.02564102564103E-2</v>
      </c>
      <c r="K90" s="2">
        <v>0</v>
      </c>
      <c r="L90" s="3">
        <v>1.9813519813519798E-2</v>
      </c>
      <c r="M90" s="3">
        <v>2.17737652681891E-2</v>
      </c>
    </row>
    <row r="91" spans="1:13" x14ac:dyDescent="0.25">
      <c r="A91" s="8" t="s">
        <v>585</v>
      </c>
      <c r="B91" s="2">
        <v>6.5843621399177002E-2</v>
      </c>
      <c r="C91" s="2">
        <v>6.4748201438848907E-2</v>
      </c>
      <c r="D91" s="2">
        <v>5.7591623036649199E-2</v>
      </c>
      <c r="E91" s="2">
        <v>5.1546391752577303E-2</v>
      </c>
      <c r="F91" s="2">
        <v>0.10084033613445401</v>
      </c>
      <c r="G91" s="2">
        <v>5.8823529411764698E-2</v>
      </c>
      <c r="H91" s="2">
        <v>8.1218274111675107E-2</v>
      </c>
      <c r="I91" s="2">
        <v>0.105555555555556</v>
      </c>
      <c r="J91" s="2">
        <v>3.0769230769230799E-2</v>
      </c>
      <c r="K91" s="2">
        <v>0</v>
      </c>
      <c r="L91" s="3">
        <v>5.7109557109557098E-2</v>
      </c>
      <c r="M91" s="3">
        <v>6.16038236856081E-2</v>
      </c>
    </row>
    <row r="92" spans="1:13" x14ac:dyDescent="0.25">
      <c r="A92" s="8" t="s">
        <v>586</v>
      </c>
      <c r="B92" s="2">
        <v>0.42386831275720199</v>
      </c>
      <c r="C92" s="2">
        <v>0.388489208633094</v>
      </c>
      <c r="D92" s="2">
        <v>0.471204188481675</v>
      </c>
      <c r="E92" s="2">
        <v>0.42268041237113402</v>
      </c>
      <c r="F92" s="2">
        <v>0.40336134453781503</v>
      </c>
      <c r="G92" s="2">
        <v>0.38235294117647101</v>
      </c>
      <c r="H92" s="2">
        <v>0.34010152284264</v>
      </c>
      <c r="I92" s="2">
        <v>0.27222222222222198</v>
      </c>
      <c r="J92" s="2">
        <v>0.266666666666667</v>
      </c>
      <c r="K92" s="2">
        <v>9.3333333333333296E-2</v>
      </c>
      <c r="L92" s="3">
        <v>0.27272727272727298</v>
      </c>
      <c r="M92" s="3">
        <v>0.35315985130111499</v>
      </c>
    </row>
    <row r="93" spans="1:13" x14ac:dyDescent="0.25">
      <c r="A93" s="8" t="s">
        <v>587</v>
      </c>
      <c r="B93" s="2">
        <v>3.2921810699588501E-2</v>
      </c>
      <c r="C93" s="2">
        <v>1.4388489208633099E-2</v>
      </c>
      <c r="D93" s="2">
        <v>1.5706806282722498E-2</v>
      </c>
      <c r="E93" s="2">
        <v>1.03092783505155E-2</v>
      </c>
      <c r="F93" s="2">
        <v>5.8823529411764698E-2</v>
      </c>
      <c r="G93" s="2">
        <v>0.13970588235294101</v>
      </c>
      <c r="H93" s="2">
        <v>0.17766497461928901</v>
      </c>
      <c r="I93" s="2">
        <v>0.17777777777777801</v>
      </c>
      <c r="J93" s="2">
        <v>0.2</v>
      </c>
      <c r="K93" s="2">
        <v>0.12666666666666701</v>
      </c>
      <c r="L93" s="3">
        <v>0.16783216783216801</v>
      </c>
      <c r="M93" s="3">
        <v>8.9219330855018597E-2</v>
      </c>
    </row>
    <row r="94" spans="1:13" x14ac:dyDescent="0.25">
      <c r="A94" s="8" t="s">
        <v>588</v>
      </c>
      <c r="B94" s="2">
        <v>5.7613168724279802E-2</v>
      </c>
      <c r="C94" s="2">
        <v>6.11510791366906E-2</v>
      </c>
      <c r="D94" s="2">
        <v>5.7591623036649199E-2</v>
      </c>
      <c r="E94" s="2">
        <v>4.6391752577319603E-2</v>
      </c>
      <c r="F94" s="2">
        <v>1.6806722689075598E-2</v>
      </c>
      <c r="G94" s="2">
        <v>2.9411764705882401E-2</v>
      </c>
      <c r="H94" s="2">
        <v>0</v>
      </c>
      <c r="I94" s="2">
        <v>1.6666666666666701E-2</v>
      </c>
      <c r="J94" s="2">
        <v>1.5384615384615399E-2</v>
      </c>
      <c r="K94" s="2">
        <v>1.3333333333333299E-2</v>
      </c>
      <c r="L94" s="3">
        <v>1.3986013986014E-2</v>
      </c>
      <c r="M94" s="3">
        <v>3.45193839617631E-2</v>
      </c>
    </row>
    <row r="95" spans="1:13" x14ac:dyDescent="0.25">
      <c r="A95" s="8" t="s">
        <v>589</v>
      </c>
      <c r="B95" s="2">
        <v>0.38683127572016501</v>
      </c>
      <c r="C95" s="2">
        <v>0.44964028776978399</v>
      </c>
      <c r="D95" s="2">
        <v>0.382198952879581</v>
      </c>
      <c r="E95" s="2">
        <v>0.43814432989690699</v>
      </c>
      <c r="F95" s="2">
        <v>0.41176470588235298</v>
      </c>
      <c r="G95" s="2">
        <v>0.33823529411764702</v>
      </c>
      <c r="H95" s="2">
        <v>0.27411167512690399</v>
      </c>
      <c r="I95" s="2">
        <v>0.26111111111111102</v>
      </c>
      <c r="J95" s="2">
        <v>0.20512820512820501</v>
      </c>
      <c r="K95" s="2">
        <v>9.3333333333333296E-2</v>
      </c>
      <c r="L95" s="3">
        <v>0.23426573426573399</v>
      </c>
      <c r="M95" s="3">
        <v>0.33297928836962298</v>
      </c>
    </row>
    <row r="96" spans="1:13" x14ac:dyDescent="0.25">
      <c r="A96" s="8" t="s">
        <v>590</v>
      </c>
      <c r="B96" s="2">
        <v>0</v>
      </c>
      <c r="C96" s="2">
        <v>0</v>
      </c>
      <c r="D96" s="2">
        <v>0</v>
      </c>
      <c r="E96" s="2">
        <v>0</v>
      </c>
      <c r="F96" s="2">
        <v>0</v>
      </c>
      <c r="G96" s="2">
        <v>1.4705882352941201E-2</v>
      </c>
      <c r="H96" s="2">
        <v>8.1218274111675107E-2</v>
      </c>
      <c r="I96" s="2">
        <v>0.16111111111111101</v>
      </c>
      <c r="J96" s="2">
        <v>0.27179487179487199</v>
      </c>
      <c r="K96" s="2">
        <v>0.67333333333333301</v>
      </c>
      <c r="L96" s="3">
        <v>0.23426573426573399</v>
      </c>
      <c r="M96" s="3">
        <v>0.10674455655868299</v>
      </c>
    </row>
    <row r="97" spans="1:13" x14ac:dyDescent="0.25">
      <c r="A97" s="8" t="s">
        <v>591</v>
      </c>
      <c r="B97" s="2">
        <v>0.155487804878049</v>
      </c>
      <c r="C97" s="2">
        <v>0.106194690265487</v>
      </c>
      <c r="D97" s="2">
        <v>0.150877192982456</v>
      </c>
      <c r="E97" s="2">
        <v>5.3763440860215103E-2</v>
      </c>
      <c r="F97" s="2">
        <v>8.6065573770491802E-2</v>
      </c>
      <c r="G97" s="2">
        <v>0.10294117647058799</v>
      </c>
      <c r="H97" s="2">
        <v>6.8807339449541302E-2</v>
      </c>
      <c r="I97" s="2">
        <v>3.3195020746888002E-2</v>
      </c>
      <c r="J97" s="2">
        <v>1.55440414507772E-2</v>
      </c>
      <c r="K97" s="2">
        <v>0</v>
      </c>
      <c r="L97" s="3">
        <v>4.4131455399061E-2</v>
      </c>
      <c r="M97" s="3">
        <v>8.3858267716535401E-2</v>
      </c>
    </row>
    <row r="98" spans="1:13" x14ac:dyDescent="0.25">
      <c r="A98" s="8" t="s">
        <v>592</v>
      </c>
      <c r="B98" s="2">
        <v>7.6219512195121894E-2</v>
      </c>
      <c r="C98" s="2">
        <v>5.6047197640118E-2</v>
      </c>
      <c r="D98" s="2">
        <v>2.8070175438596499E-2</v>
      </c>
      <c r="E98" s="2">
        <v>8.2437275985663097E-2</v>
      </c>
      <c r="F98" s="2">
        <v>8.1967213114754106E-2</v>
      </c>
      <c r="G98" s="2">
        <v>9.31372549019608E-2</v>
      </c>
      <c r="H98" s="2">
        <v>7.3394495412843999E-2</v>
      </c>
      <c r="I98" s="2">
        <v>6.2240663900414897E-2</v>
      </c>
      <c r="J98" s="2">
        <v>2.59067357512953E-2</v>
      </c>
      <c r="K98" s="2">
        <v>9.5693779904306199E-3</v>
      </c>
      <c r="L98" s="3">
        <v>5.3521126760563399E-2</v>
      </c>
      <c r="M98" s="3">
        <v>5.9842519685039397E-2</v>
      </c>
    </row>
    <row r="99" spans="1:13" x14ac:dyDescent="0.25">
      <c r="A99" s="8" t="s">
        <v>593</v>
      </c>
      <c r="B99" s="2">
        <v>1.8292682926829298E-2</v>
      </c>
      <c r="C99" s="2">
        <v>8.8495575221238902E-3</v>
      </c>
      <c r="D99" s="2">
        <v>1.05263157894737E-2</v>
      </c>
      <c r="E99" s="2">
        <v>1.7921146953405E-2</v>
      </c>
      <c r="F99" s="2">
        <v>0</v>
      </c>
      <c r="G99" s="2">
        <v>1.4705882352941201E-2</v>
      </c>
      <c r="H99" s="2">
        <v>0</v>
      </c>
      <c r="I99" s="2">
        <v>4.1493775933610002E-3</v>
      </c>
      <c r="J99" s="2">
        <v>5.1813471502590702E-3</v>
      </c>
      <c r="K99" s="2">
        <v>0</v>
      </c>
      <c r="L99" s="3">
        <v>4.6948356807511703E-3</v>
      </c>
      <c r="M99" s="3">
        <v>8.6614173228346508E-3</v>
      </c>
    </row>
    <row r="100" spans="1:13" x14ac:dyDescent="0.25">
      <c r="A100" s="8" t="s">
        <v>594</v>
      </c>
      <c r="B100" s="2">
        <v>0.198170731707317</v>
      </c>
      <c r="C100" s="2">
        <v>0.20058997050147501</v>
      </c>
      <c r="D100" s="2">
        <v>0.22456140350877199</v>
      </c>
      <c r="E100" s="2">
        <v>0.16845878136200701</v>
      </c>
      <c r="F100" s="2">
        <v>0.21721311475409799</v>
      </c>
      <c r="G100" s="2">
        <v>0.15196078431372501</v>
      </c>
      <c r="H100" s="2">
        <v>0.100917431192661</v>
      </c>
      <c r="I100" s="2">
        <v>8.7136929460580895E-2</v>
      </c>
      <c r="J100" s="2">
        <v>4.1450777202072499E-2</v>
      </c>
      <c r="K100" s="2">
        <v>4.3062200956937802E-2</v>
      </c>
      <c r="L100" s="3">
        <v>8.5446009389671396E-2</v>
      </c>
      <c r="M100" s="3">
        <v>0.15275590551181101</v>
      </c>
    </row>
    <row r="101" spans="1:13" x14ac:dyDescent="0.25">
      <c r="A101" s="8" t="s">
        <v>595</v>
      </c>
      <c r="B101" s="2">
        <v>0.14939024390243899</v>
      </c>
      <c r="C101" s="2">
        <v>9.4395280235988199E-2</v>
      </c>
      <c r="D101" s="2">
        <v>0.140350877192982</v>
      </c>
      <c r="E101" s="2">
        <v>0.207885304659498</v>
      </c>
      <c r="F101" s="2">
        <v>9.4262295081967207E-2</v>
      </c>
      <c r="G101" s="2">
        <v>2.4509803921568599E-2</v>
      </c>
      <c r="H101" s="2">
        <v>9.1743119266055103E-3</v>
      </c>
      <c r="I101" s="2">
        <v>1.6597510373444001E-2</v>
      </c>
      <c r="J101" s="2">
        <v>2.59067357512953E-2</v>
      </c>
      <c r="K101" s="2">
        <v>1.43540669856459E-2</v>
      </c>
      <c r="L101" s="3">
        <v>1.7840375586854501E-2</v>
      </c>
      <c r="M101" s="3">
        <v>8.7007874015747999E-2</v>
      </c>
    </row>
    <row r="102" spans="1:13" x14ac:dyDescent="0.25">
      <c r="A102" s="8" t="s">
        <v>596</v>
      </c>
      <c r="B102" s="2">
        <v>0.396341463414634</v>
      </c>
      <c r="C102" s="2">
        <v>0.525073746312684</v>
      </c>
      <c r="D102" s="2">
        <v>0.43859649122806998</v>
      </c>
      <c r="E102" s="2">
        <v>0.462365591397849</v>
      </c>
      <c r="F102" s="2">
        <v>0.49180327868852503</v>
      </c>
      <c r="G102" s="2">
        <v>0.56372549019607798</v>
      </c>
      <c r="H102" s="2">
        <v>0.64220183486238502</v>
      </c>
      <c r="I102" s="2">
        <v>0.57676348547717804</v>
      </c>
      <c r="J102" s="2">
        <v>0.44559585492227999</v>
      </c>
      <c r="K102" s="2">
        <v>0.196172248803828</v>
      </c>
      <c r="L102" s="3">
        <v>0.489201877934272</v>
      </c>
      <c r="M102" s="3">
        <v>0.47362204724409501</v>
      </c>
    </row>
    <row r="103" spans="1:13" x14ac:dyDescent="0.25">
      <c r="A103" s="8" t="s">
        <v>597</v>
      </c>
      <c r="B103" s="2">
        <v>6.0975609756097598E-3</v>
      </c>
      <c r="C103" s="2">
        <v>8.8495575221238902E-3</v>
      </c>
      <c r="D103" s="2">
        <v>7.0175438596491203E-3</v>
      </c>
      <c r="E103" s="2">
        <v>7.1684587813620098E-3</v>
      </c>
      <c r="F103" s="2">
        <v>2.86885245901639E-2</v>
      </c>
      <c r="G103" s="2">
        <v>4.9019607843137303E-2</v>
      </c>
      <c r="H103" s="2">
        <v>0.105504587155963</v>
      </c>
      <c r="I103" s="2">
        <v>0.219917012448133</v>
      </c>
      <c r="J103" s="2">
        <v>0.44041450777202101</v>
      </c>
      <c r="K103" s="2">
        <v>0.73684210526315796</v>
      </c>
      <c r="L103" s="3">
        <v>0.30516431924882598</v>
      </c>
      <c r="M103" s="3">
        <v>0.134251968503937</v>
      </c>
    </row>
    <row r="104" spans="1:13" x14ac:dyDescent="0.25">
      <c r="A104" s="8" t="s">
        <v>598</v>
      </c>
      <c r="B104" s="2">
        <v>3.0864197530864199E-2</v>
      </c>
      <c r="C104" s="2">
        <v>5.4054054054054099E-2</v>
      </c>
      <c r="D104" s="2">
        <v>6.8000000000000005E-2</v>
      </c>
      <c r="E104" s="2">
        <v>0.05</v>
      </c>
      <c r="F104" s="2">
        <v>4.3243243243243197E-2</v>
      </c>
      <c r="G104" s="2">
        <v>9.2896174863387998E-2</v>
      </c>
      <c r="H104" s="2">
        <v>9.9009900990099001E-2</v>
      </c>
      <c r="I104" s="2">
        <v>5.10204081632653E-2</v>
      </c>
      <c r="J104" s="2">
        <v>9.3457943925233603E-3</v>
      </c>
      <c r="K104" s="2">
        <v>0</v>
      </c>
      <c r="L104" s="3">
        <v>5.9332509270704603E-2</v>
      </c>
      <c r="M104" s="3">
        <v>5.2779075198505401E-2</v>
      </c>
    </row>
    <row r="105" spans="1:13" x14ac:dyDescent="0.25">
      <c r="A105" s="8" t="s">
        <v>599</v>
      </c>
      <c r="B105" s="2">
        <v>5.8641975308642E-2</v>
      </c>
      <c r="C105" s="2">
        <v>4.8048048048047999E-2</v>
      </c>
      <c r="D105" s="2">
        <v>4.8000000000000001E-2</v>
      </c>
      <c r="E105" s="2">
        <v>6.25E-2</v>
      </c>
      <c r="F105" s="2">
        <v>0.108108108108108</v>
      </c>
      <c r="G105" s="2">
        <v>0.19672131147541</v>
      </c>
      <c r="H105" s="2">
        <v>0.16336633663366301</v>
      </c>
      <c r="I105" s="2">
        <v>0.13265306122449</v>
      </c>
      <c r="J105" s="2">
        <v>6.5420560747663503E-2</v>
      </c>
      <c r="K105" s="2">
        <v>0</v>
      </c>
      <c r="L105" s="3">
        <v>0.12608158220024701</v>
      </c>
      <c r="M105" s="3">
        <v>8.5941148995796399E-2</v>
      </c>
    </row>
    <row r="106" spans="1:13" x14ac:dyDescent="0.25">
      <c r="A106" s="8" t="s">
        <v>600</v>
      </c>
      <c r="B106" s="2">
        <v>1.54320987654321E-2</v>
      </c>
      <c r="C106" s="2">
        <v>1.2012012012012E-2</v>
      </c>
      <c r="D106" s="2">
        <v>1.6E-2</v>
      </c>
      <c r="E106" s="2">
        <v>1.6666666666666701E-2</v>
      </c>
      <c r="F106" s="2">
        <v>2.1621621621621599E-2</v>
      </c>
      <c r="G106" s="2">
        <v>1.0928961748633901E-2</v>
      </c>
      <c r="H106" s="2">
        <v>1.4851485148514899E-2</v>
      </c>
      <c r="I106" s="2">
        <v>5.1020408163265302E-3</v>
      </c>
      <c r="J106" s="2">
        <v>1.86915887850467E-2</v>
      </c>
      <c r="K106" s="2">
        <v>8.2644628099173608E-3</v>
      </c>
      <c r="L106" s="3">
        <v>1.1124845488257099E-2</v>
      </c>
      <c r="M106" s="3">
        <v>1.4012143858010299E-2</v>
      </c>
    </row>
    <row r="107" spans="1:13" x14ac:dyDescent="0.25">
      <c r="A107" s="8" t="s">
        <v>601</v>
      </c>
      <c r="B107" s="2">
        <v>3.0864197530864199E-2</v>
      </c>
      <c r="C107" s="2">
        <v>8.1081081081081099E-2</v>
      </c>
      <c r="D107" s="2">
        <v>8.7999999999999995E-2</v>
      </c>
      <c r="E107" s="2">
        <v>6.6666666666666693E-2</v>
      </c>
      <c r="F107" s="2">
        <v>9.7297297297297303E-2</v>
      </c>
      <c r="G107" s="2">
        <v>3.2786885245901599E-2</v>
      </c>
      <c r="H107" s="2">
        <v>7.4257425742574296E-2</v>
      </c>
      <c r="I107" s="2">
        <v>6.6326530612244902E-2</v>
      </c>
      <c r="J107" s="2">
        <v>4.67289719626168E-2</v>
      </c>
      <c r="K107" s="2">
        <v>1.6528925619834701E-2</v>
      </c>
      <c r="L107" s="3">
        <v>5.0679851668726801E-2</v>
      </c>
      <c r="M107" s="3">
        <v>6.2587575899112596E-2</v>
      </c>
    </row>
    <row r="108" spans="1:13" x14ac:dyDescent="0.25">
      <c r="A108" s="8" t="s">
        <v>602</v>
      </c>
      <c r="B108" s="2">
        <v>0.24382716049382699</v>
      </c>
      <c r="C108" s="2">
        <v>0.114114114114114</v>
      </c>
      <c r="D108" s="2">
        <v>0.156</v>
      </c>
      <c r="E108" s="2">
        <v>0.25416666666666698</v>
      </c>
      <c r="F108" s="2">
        <v>0.232432432432432</v>
      </c>
      <c r="G108" s="2">
        <v>6.5573770491803296E-2</v>
      </c>
      <c r="H108" s="2">
        <v>3.9603960396039598E-2</v>
      </c>
      <c r="I108" s="2">
        <v>2.5510204081632699E-2</v>
      </c>
      <c r="J108" s="2">
        <v>2.80373831775701E-2</v>
      </c>
      <c r="K108" s="2">
        <v>4.9586776859504099E-2</v>
      </c>
      <c r="L108" s="3">
        <v>4.2027194066749103E-2</v>
      </c>
      <c r="M108" s="3">
        <v>0.13731900980850101</v>
      </c>
    </row>
    <row r="109" spans="1:13" x14ac:dyDescent="0.25">
      <c r="A109" s="8" t="s">
        <v>603</v>
      </c>
      <c r="B109" s="2">
        <v>0.62037037037037002</v>
      </c>
      <c r="C109" s="2">
        <v>0.690690690690691</v>
      </c>
      <c r="D109" s="2">
        <v>0.61599999999999999</v>
      </c>
      <c r="E109" s="2">
        <v>0.53749999999999998</v>
      </c>
      <c r="F109" s="2">
        <v>0.49729729729729699</v>
      </c>
      <c r="G109" s="2">
        <v>0.60109289617486295</v>
      </c>
      <c r="H109" s="2">
        <v>0.56930693069306904</v>
      </c>
      <c r="I109" s="2">
        <v>0.59693877551020402</v>
      </c>
      <c r="J109" s="2">
        <v>0.49532710280373798</v>
      </c>
      <c r="K109" s="2">
        <v>0.330578512396694</v>
      </c>
      <c r="L109" s="3">
        <v>0.53770086526576</v>
      </c>
      <c r="M109" s="3">
        <v>0.57963568425969203</v>
      </c>
    </row>
    <row r="110" spans="1:13" x14ac:dyDescent="0.25">
      <c r="A110" s="8" t="s">
        <v>604</v>
      </c>
      <c r="B110" s="2">
        <v>0</v>
      </c>
      <c r="C110" s="2">
        <v>0</v>
      </c>
      <c r="D110" s="2">
        <v>8.0000000000000002E-3</v>
      </c>
      <c r="E110" s="2">
        <v>1.2500000000000001E-2</v>
      </c>
      <c r="F110" s="2">
        <v>0</v>
      </c>
      <c r="G110" s="2">
        <v>0</v>
      </c>
      <c r="H110" s="2">
        <v>3.9603960396039598E-2</v>
      </c>
      <c r="I110" s="2">
        <v>0.122448979591837</v>
      </c>
      <c r="J110" s="2">
        <v>0.33644859813084099</v>
      </c>
      <c r="K110" s="2">
        <v>0.59504132231405005</v>
      </c>
      <c r="L110" s="3">
        <v>0.17305315203955501</v>
      </c>
      <c r="M110" s="3">
        <v>6.7725361980382995E-2</v>
      </c>
    </row>
    <row r="111" spans="1:13" x14ac:dyDescent="0.25">
      <c r="A111" s="8" t="s">
        <v>605</v>
      </c>
      <c r="B111" s="2">
        <v>4.0178571428571397E-2</v>
      </c>
      <c r="C111" s="2">
        <v>7.6086956521739094E-2</v>
      </c>
      <c r="D111" s="2">
        <v>4.5197740112994399E-2</v>
      </c>
      <c r="E111" s="2">
        <v>4.8275862068965503E-2</v>
      </c>
      <c r="F111" s="2">
        <v>6.9306930693069299E-2</v>
      </c>
      <c r="G111" s="2">
        <v>5.21739130434783E-2</v>
      </c>
      <c r="H111" s="2">
        <v>3.8461538461538498E-2</v>
      </c>
      <c r="I111" s="2">
        <v>3.2258064516128997E-2</v>
      </c>
      <c r="J111" s="2">
        <v>2.02020202020202E-2</v>
      </c>
      <c r="K111" s="2">
        <v>0</v>
      </c>
      <c r="L111" s="3">
        <v>2.9801324503311299E-2</v>
      </c>
      <c r="M111" s="3">
        <v>4.39024390243902E-2</v>
      </c>
    </row>
    <row r="112" spans="1:13" x14ac:dyDescent="0.25">
      <c r="A112" s="8" t="s">
        <v>606</v>
      </c>
      <c r="B112" s="2">
        <v>3.125E-2</v>
      </c>
      <c r="C112" s="2">
        <v>7.6086956521739094E-2</v>
      </c>
      <c r="D112" s="2">
        <v>5.6497175141242903E-2</v>
      </c>
      <c r="E112" s="2">
        <v>6.8965517241379296E-2</v>
      </c>
      <c r="F112" s="2">
        <v>0.13861386138613899</v>
      </c>
      <c r="G112" s="2">
        <v>0.16521739130434801</v>
      </c>
      <c r="H112" s="2">
        <v>0.130769230769231</v>
      </c>
      <c r="I112" s="2">
        <v>0.11612903225806499</v>
      </c>
      <c r="J112" s="2">
        <v>4.0404040404040401E-2</v>
      </c>
      <c r="K112" s="2">
        <v>0</v>
      </c>
      <c r="L112" s="3">
        <v>9.6026490066225198E-2</v>
      </c>
      <c r="M112" s="3">
        <v>7.8745644599303097E-2</v>
      </c>
    </row>
    <row r="113" spans="1:13" x14ac:dyDescent="0.25">
      <c r="A113" s="8" t="s">
        <v>607</v>
      </c>
      <c r="B113" s="2">
        <v>2.6785714285714302E-2</v>
      </c>
      <c r="C113" s="2">
        <v>3.2608695652173898E-2</v>
      </c>
      <c r="D113" s="2">
        <v>3.3898305084745797E-2</v>
      </c>
      <c r="E113" s="2">
        <v>1.37931034482759E-2</v>
      </c>
      <c r="F113" s="2">
        <v>5.9405940594059403E-2</v>
      </c>
      <c r="G113" s="2">
        <v>2.6086956521739101E-2</v>
      </c>
      <c r="H113" s="2">
        <v>1.5384615384615399E-2</v>
      </c>
      <c r="I113" s="2">
        <v>1.2903225806451601E-2</v>
      </c>
      <c r="J113" s="2">
        <v>0</v>
      </c>
      <c r="K113" s="2">
        <v>0</v>
      </c>
      <c r="L113" s="3">
        <v>1.1589403973509899E-2</v>
      </c>
      <c r="M113" s="3">
        <v>2.2996515679442501E-2</v>
      </c>
    </row>
    <row r="114" spans="1:13" x14ac:dyDescent="0.25">
      <c r="A114" s="8" t="s">
        <v>608</v>
      </c>
      <c r="B114" s="2">
        <v>4.0178571428571397E-2</v>
      </c>
      <c r="C114" s="2">
        <v>4.8913043478260899E-2</v>
      </c>
      <c r="D114" s="2">
        <v>2.82485875706215E-2</v>
      </c>
      <c r="E114" s="2">
        <v>4.13793103448276E-2</v>
      </c>
      <c r="F114" s="2">
        <v>5.9405940594059403E-2</v>
      </c>
      <c r="G114" s="2">
        <v>8.6956521739130405E-2</v>
      </c>
      <c r="H114" s="2">
        <v>7.69230769230769E-2</v>
      </c>
      <c r="I114" s="2">
        <v>9.0322580645161299E-2</v>
      </c>
      <c r="J114" s="2">
        <v>5.0505050505050497E-2</v>
      </c>
      <c r="K114" s="2">
        <v>3.8095238095238099E-2</v>
      </c>
      <c r="L114" s="3">
        <v>7.1192052980132495E-2</v>
      </c>
      <c r="M114" s="3">
        <v>5.4355400696864099E-2</v>
      </c>
    </row>
    <row r="115" spans="1:13" x14ac:dyDescent="0.25">
      <c r="A115" s="8" t="s">
        <v>609</v>
      </c>
      <c r="B115" s="2">
        <v>0.129464285714286</v>
      </c>
      <c r="C115" s="2">
        <v>0.141304347826087</v>
      </c>
      <c r="D115" s="2">
        <v>0.209039548022599</v>
      </c>
      <c r="E115" s="2">
        <v>0.21379310344827601</v>
      </c>
      <c r="F115" s="2">
        <v>0.18811881188118801</v>
      </c>
      <c r="G115" s="2">
        <v>6.9565217391304293E-2</v>
      </c>
      <c r="H115" s="2">
        <v>4.6153846153846198E-2</v>
      </c>
      <c r="I115" s="2">
        <v>5.16129032258065E-2</v>
      </c>
      <c r="J115" s="2">
        <v>6.0606060606060601E-2</v>
      </c>
      <c r="K115" s="2">
        <v>3.8095238095238099E-2</v>
      </c>
      <c r="L115" s="3">
        <v>5.2980132450331098E-2</v>
      </c>
      <c r="M115" s="3">
        <v>0.121254355400697</v>
      </c>
    </row>
    <row r="116" spans="1:13" x14ac:dyDescent="0.25">
      <c r="A116" s="8" t="s">
        <v>610</v>
      </c>
      <c r="B116" s="2">
        <v>0.73214285714285698</v>
      </c>
      <c r="C116" s="2">
        <v>0.625</v>
      </c>
      <c r="D116" s="2">
        <v>0.62146892655367203</v>
      </c>
      <c r="E116" s="2">
        <v>0.60689655172413803</v>
      </c>
      <c r="F116" s="2">
        <v>0.45544554455445502</v>
      </c>
      <c r="G116" s="2">
        <v>0.58260869565217399</v>
      </c>
      <c r="H116" s="2">
        <v>0.63076923076923097</v>
      </c>
      <c r="I116" s="2">
        <v>0.56129032258064504</v>
      </c>
      <c r="J116" s="2">
        <v>0.44444444444444398</v>
      </c>
      <c r="K116" s="2">
        <v>0.180952380952381</v>
      </c>
      <c r="L116" s="3">
        <v>0.49503311258278099</v>
      </c>
      <c r="M116" s="3">
        <v>0.57282229965156795</v>
      </c>
    </row>
    <row r="117" spans="1:13" x14ac:dyDescent="0.25">
      <c r="A117" s="8" t="s">
        <v>611</v>
      </c>
      <c r="B117" s="2">
        <v>0</v>
      </c>
      <c r="C117" s="2">
        <v>0</v>
      </c>
      <c r="D117" s="2">
        <v>5.6497175141242903E-3</v>
      </c>
      <c r="E117" s="2">
        <v>6.8965517241379301E-3</v>
      </c>
      <c r="F117" s="2">
        <v>2.9702970297029702E-2</v>
      </c>
      <c r="G117" s="2">
        <v>1.7391304347826101E-2</v>
      </c>
      <c r="H117" s="2">
        <v>6.15384615384615E-2</v>
      </c>
      <c r="I117" s="2">
        <v>0.135483870967742</v>
      </c>
      <c r="J117" s="2">
        <v>0.38383838383838398</v>
      </c>
      <c r="K117" s="2">
        <v>0.74285714285714299</v>
      </c>
      <c r="L117" s="3">
        <v>0.24337748344370899</v>
      </c>
      <c r="M117" s="3">
        <v>0.105923344947735</v>
      </c>
    </row>
    <row r="118" spans="1:13" x14ac:dyDescent="0.25">
      <c r="A118" s="8" t="s">
        <v>612</v>
      </c>
      <c r="B118" s="2">
        <v>2.9411764705882401E-2</v>
      </c>
      <c r="C118" s="2">
        <v>0.04</v>
      </c>
      <c r="D118" s="2">
        <v>5.5555555555555601E-2</v>
      </c>
      <c r="E118" s="2">
        <v>3.2786885245901599E-2</v>
      </c>
      <c r="F118" s="2">
        <v>3.3333333333333298E-2</v>
      </c>
      <c r="G118" s="2">
        <v>9.0909090909090898E-2</v>
      </c>
      <c r="H118" s="2">
        <v>0.05</v>
      </c>
      <c r="I118" s="2">
        <v>1.6949152542372899E-2</v>
      </c>
      <c r="J118" s="2">
        <v>0</v>
      </c>
      <c r="K118" s="2">
        <v>0</v>
      </c>
      <c r="L118" s="3">
        <v>3.4934497816593899E-2</v>
      </c>
      <c r="M118" s="3">
        <v>3.7168141592920402E-2</v>
      </c>
    </row>
    <row r="119" spans="1:13" x14ac:dyDescent="0.25">
      <c r="A119" s="8" t="s">
        <v>613</v>
      </c>
      <c r="B119" s="2">
        <v>4.4117647058823498E-2</v>
      </c>
      <c r="C119" s="2">
        <v>9.3333333333333296E-2</v>
      </c>
      <c r="D119" s="2">
        <v>1.38888888888889E-2</v>
      </c>
      <c r="E119" s="2">
        <v>3.2786885245901599E-2</v>
      </c>
      <c r="F119" s="2">
        <v>0.1</v>
      </c>
      <c r="G119" s="2">
        <v>4.5454545454545497E-2</v>
      </c>
      <c r="H119" s="2">
        <v>0.05</v>
      </c>
      <c r="I119" s="2">
        <v>5.0847457627118599E-2</v>
      </c>
      <c r="J119" s="2">
        <v>0</v>
      </c>
      <c r="K119" s="2">
        <v>0</v>
      </c>
      <c r="L119" s="3">
        <v>3.4934497816593899E-2</v>
      </c>
      <c r="M119" s="3">
        <v>4.7787610619468998E-2</v>
      </c>
    </row>
    <row r="120" spans="1:13" x14ac:dyDescent="0.25">
      <c r="A120" s="8" t="s">
        <v>614</v>
      </c>
      <c r="B120" s="2">
        <v>2.9411764705882401E-2</v>
      </c>
      <c r="C120" s="2">
        <v>0.04</v>
      </c>
      <c r="D120" s="2">
        <v>5.5555555555555601E-2</v>
      </c>
      <c r="E120" s="2">
        <v>3.2786885245901599E-2</v>
      </c>
      <c r="F120" s="2">
        <v>1.6666666666666701E-2</v>
      </c>
      <c r="G120" s="2">
        <v>0</v>
      </c>
      <c r="H120" s="2">
        <v>0</v>
      </c>
      <c r="I120" s="2">
        <v>0</v>
      </c>
      <c r="J120" s="2">
        <v>0</v>
      </c>
      <c r="K120" s="2">
        <v>0</v>
      </c>
      <c r="L120" s="3">
        <v>0</v>
      </c>
      <c r="M120" s="3">
        <v>2.12389380530973E-2</v>
      </c>
    </row>
    <row r="121" spans="1:13" x14ac:dyDescent="0.25">
      <c r="A121" s="8" t="s">
        <v>615</v>
      </c>
      <c r="B121" s="2">
        <v>1.4705882352941201E-2</v>
      </c>
      <c r="C121" s="2">
        <v>0.04</v>
      </c>
      <c r="D121" s="2">
        <v>5.5555555555555601E-2</v>
      </c>
      <c r="E121" s="2">
        <v>4.91803278688525E-2</v>
      </c>
      <c r="F121" s="2">
        <v>1.6666666666666701E-2</v>
      </c>
      <c r="G121" s="2">
        <v>4.5454545454545497E-2</v>
      </c>
      <c r="H121" s="2">
        <v>1.6666666666666701E-2</v>
      </c>
      <c r="I121" s="2">
        <v>3.3898305084745797E-2</v>
      </c>
      <c r="J121" s="2">
        <v>0</v>
      </c>
      <c r="K121" s="2">
        <v>0</v>
      </c>
      <c r="L121" s="3">
        <v>2.1834061135371199E-2</v>
      </c>
      <c r="M121" s="3">
        <v>3.00884955752212E-2</v>
      </c>
    </row>
    <row r="122" spans="1:13" x14ac:dyDescent="0.25">
      <c r="A122" s="8" t="s">
        <v>616</v>
      </c>
      <c r="B122" s="2">
        <v>0.23529411764705899</v>
      </c>
      <c r="C122" s="2">
        <v>6.6666666666666693E-2</v>
      </c>
      <c r="D122" s="2">
        <v>8.3333333333333301E-2</v>
      </c>
      <c r="E122" s="2">
        <v>0.18032786885245899</v>
      </c>
      <c r="F122" s="2">
        <v>0.16666666666666699</v>
      </c>
      <c r="G122" s="2">
        <v>9.0909090909090898E-2</v>
      </c>
      <c r="H122" s="2">
        <v>1.6666666666666701E-2</v>
      </c>
      <c r="I122" s="2">
        <v>5.0847457627118599E-2</v>
      </c>
      <c r="J122" s="2">
        <v>3.125E-2</v>
      </c>
      <c r="K122" s="2">
        <v>2.9411764705882401E-2</v>
      </c>
      <c r="L122" s="3">
        <v>4.3668122270742397E-2</v>
      </c>
      <c r="M122" s="3">
        <v>0.102654867256637</v>
      </c>
    </row>
    <row r="123" spans="1:13" x14ac:dyDescent="0.25">
      <c r="A123" s="8" t="s">
        <v>617</v>
      </c>
      <c r="B123" s="2">
        <v>0.64705882352941202</v>
      </c>
      <c r="C123" s="2">
        <v>0.72</v>
      </c>
      <c r="D123" s="2">
        <v>0.73611111111111105</v>
      </c>
      <c r="E123" s="2">
        <v>0.67213114754098402</v>
      </c>
      <c r="F123" s="2">
        <v>0.63333333333333297</v>
      </c>
      <c r="G123" s="2">
        <v>0.70454545454545503</v>
      </c>
      <c r="H123" s="2">
        <v>0.81666666666666698</v>
      </c>
      <c r="I123" s="2">
        <v>0.71186440677966101</v>
      </c>
      <c r="J123" s="2">
        <v>0.625</v>
      </c>
      <c r="K123" s="2">
        <v>0.26470588235294101</v>
      </c>
      <c r="L123" s="3">
        <v>0.65938864628821003</v>
      </c>
      <c r="M123" s="3">
        <v>0.67433628318584105</v>
      </c>
    </row>
    <row r="124" spans="1:13" x14ac:dyDescent="0.25">
      <c r="A124" s="8" t="s">
        <v>618</v>
      </c>
      <c r="B124" s="2">
        <v>0</v>
      </c>
      <c r="C124" s="2">
        <v>0</v>
      </c>
      <c r="D124" s="2">
        <v>0</v>
      </c>
      <c r="E124" s="2">
        <v>0</v>
      </c>
      <c r="F124" s="2">
        <v>3.3333333333333298E-2</v>
      </c>
      <c r="G124" s="2">
        <v>2.27272727272727E-2</v>
      </c>
      <c r="H124" s="2">
        <v>0.05</v>
      </c>
      <c r="I124" s="2">
        <v>0.13559322033898299</v>
      </c>
      <c r="J124" s="2">
        <v>0.34375</v>
      </c>
      <c r="K124" s="2">
        <v>0.70588235294117696</v>
      </c>
      <c r="L124" s="3">
        <v>0.20524017467248901</v>
      </c>
      <c r="M124" s="3">
        <v>8.67256637168142E-2</v>
      </c>
    </row>
    <row r="125" spans="1:13" x14ac:dyDescent="0.25">
      <c r="A125" s="8" t="s">
        <v>619</v>
      </c>
      <c r="B125" s="2">
        <v>4.2553191489361703E-3</v>
      </c>
      <c r="C125" s="2">
        <v>9.0579710144927505E-3</v>
      </c>
      <c r="D125" s="2">
        <v>5.2083333333333296E-3</v>
      </c>
      <c r="E125" s="2">
        <v>0</v>
      </c>
      <c r="F125" s="2">
        <v>5.0000000000000001E-3</v>
      </c>
      <c r="G125" s="2">
        <v>2.51572327044025E-2</v>
      </c>
      <c r="H125" s="2">
        <v>7.7519379844961196E-3</v>
      </c>
      <c r="I125" s="2">
        <v>0</v>
      </c>
      <c r="J125" s="2">
        <v>0</v>
      </c>
      <c r="K125" s="2">
        <v>0</v>
      </c>
      <c r="L125" s="3">
        <v>9.8425196850393699E-3</v>
      </c>
      <c r="M125" s="3">
        <v>5.9634737234439102E-3</v>
      </c>
    </row>
    <row r="126" spans="1:13" x14ac:dyDescent="0.25">
      <c r="A126" s="8" t="s">
        <v>620</v>
      </c>
      <c r="B126" s="2">
        <v>2.1276595744680899E-3</v>
      </c>
      <c r="C126" s="2">
        <v>1.8115942028985501E-3</v>
      </c>
      <c r="D126" s="2">
        <v>1.7361111111111099E-3</v>
      </c>
      <c r="E126" s="2">
        <v>2.6525198938992002E-3</v>
      </c>
      <c r="F126" s="2">
        <v>0.01</v>
      </c>
      <c r="G126" s="2">
        <v>2.51572327044025E-2</v>
      </c>
      <c r="H126" s="2">
        <v>1.5503875968992199E-2</v>
      </c>
      <c r="I126" s="2">
        <v>1.7391304347826101E-2</v>
      </c>
      <c r="J126" s="2">
        <v>0</v>
      </c>
      <c r="K126" s="2">
        <v>0</v>
      </c>
      <c r="L126" s="3">
        <v>1.5748031496062999E-2</v>
      </c>
      <c r="M126" s="3">
        <v>5.2180395080134202E-3</v>
      </c>
    </row>
    <row r="127" spans="1:13" x14ac:dyDescent="0.25">
      <c r="A127" s="8" t="s">
        <v>621</v>
      </c>
      <c r="B127" s="2">
        <v>2.1276595744680899E-2</v>
      </c>
      <c r="C127" s="2">
        <v>7.2463768115942004E-3</v>
      </c>
      <c r="D127" s="2">
        <v>6.9444444444444397E-3</v>
      </c>
      <c r="E127" s="2">
        <v>1.3262599469495999E-2</v>
      </c>
      <c r="F127" s="2">
        <v>0</v>
      </c>
      <c r="G127" s="2">
        <v>1.25786163522013E-2</v>
      </c>
      <c r="H127" s="2">
        <v>1.5503875968992199E-2</v>
      </c>
      <c r="I127" s="2">
        <v>0</v>
      </c>
      <c r="J127" s="2">
        <v>0</v>
      </c>
      <c r="K127" s="2">
        <v>0</v>
      </c>
      <c r="L127" s="3">
        <v>7.8740157480314994E-3</v>
      </c>
      <c r="M127" s="3">
        <v>1.0063361908311599E-2</v>
      </c>
    </row>
    <row r="128" spans="1:13" x14ac:dyDescent="0.25">
      <c r="A128" s="8" t="s">
        <v>622</v>
      </c>
      <c r="B128" s="2">
        <v>2.3404255319148901E-2</v>
      </c>
      <c r="C128" s="2">
        <v>2.3550724637681202E-2</v>
      </c>
      <c r="D128" s="2">
        <v>2.0833333333333301E-2</v>
      </c>
      <c r="E128" s="2">
        <v>1.3262599469495999E-2</v>
      </c>
      <c r="F128" s="2">
        <v>3.5000000000000003E-2</v>
      </c>
      <c r="G128" s="2">
        <v>1.88679245283019E-2</v>
      </c>
      <c r="H128" s="2">
        <v>3.8759689922480599E-2</v>
      </c>
      <c r="I128" s="2">
        <v>0</v>
      </c>
      <c r="J128" s="2">
        <v>3.4482758620689703E-2</v>
      </c>
      <c r="K128" s="2">
        <v>2.1276595744680899E-2</v>
      </c>
      <c r="L128" s="3">
        <v>2.16535433070866E-2</v>
      </c>
      <c r="M128" s="3">
        <v>2.1990309355199401E-2</v>
      </c>
    </row>
    <row r="129" spans="1:13" x14ac:dyDescent="0.25">
      <c r="A129" s="8" t="s">
        <v>623</v>
      </c>
      <c r="B129" s="2">
        <v>0.19148936170212799</v>
      </c>
      <c r="C129" s="2">
        <v>4.7101449275362299E-2</v>
      </c>
      <c r="D129" s="2">
        <v>7.9861111111111105E-2</v>
      </c>
      <c r="E129" s="2">
        <v>8.4880636604774504E-2</v>
      </c>
      <c r="F129" s="2">
        <v>0.15</v>
      </c>
      <c r="G129" s="2">
        <v>7.5471698113207503E-2</v>
      </c>
      <c r="H129" s="2">
        <v>1.5503875968992199E-2</v>
      </c>
      <c r="I129" s="2">
        <v>4.3478260869565202E-2</v>
      </c>
      <c r="J129" s="2">
        <v>1.72413793103448E-2</v>
      </c>
      <c r="K129" s="2">
        <v>2.1276595744680899E-2</v>
      </c>
      <c r="L129" s="3">
        <v>4.1338582677165399E-2</v>
      </c>
      <c r="M129" s="3">
        <v>9.1315691390234793E-2</v>
      </c>
    </row>
    <row r="130" spans="1:13" x14ac:dyDescent="0.25">
      <c r="A130" s="8" t="s">
        <v>624</v>
      </c>
      <c r="B130" s="2">
        <v>0.75744680851063795</v>
      </c>
      <c r="C130" s="2">
        <v>0.91123188405797095</v>
      </c>
      <c r="D130" s="2">
        <v>0.88541666666666696</v>
      </c>
      <c r="E130" s="2">
        <v>0.88063660477453598</v>
      </c>
      <c r="F130" s="2">
        <v>0.79</v>
      </c>
      <c r="G130" s="2">
        <v>0.84276729559748398</v>
      </c>
      <c r="H130" s="2">
        <v>0.89147286821705396</v>
      </c>
      <c r="I130" s="2">
        <v>0.92173913043478295</v>
      </c>
      <c r="J130" s="2">
        <v>0.77586206896551702</v>
      </c>
      <c r="K130" s="2">
        <v>0.42553191489361702</v>
      </c>
      <c r="L130" s="3">
        <v>0.82677165354330695</v>
      </c>
      <c r="M130" s="3">
        <v>0.84942228848304102</v>
      </c>
    </row>
    <row r="131" spans="1:13" x14ac:dyDescent="0.25">
      <c r="A131" s="8" t="s">
        <v>625</v>
      </c>
      <c r="B131" s="2">
        <v>0</v>
      </c>
      <c r="C131" s="2">
        <v>0</v>
      </c>
      <c r="D131" s="2">
        <v>0</v>
      </c>
      <c r="E131" s="2">
        <v>5.3050397877984099E-3</v>
      </c>
      <c r="F131" s="2">
        <v>0.01</v>
      </c>
      <c r="G131" s="2">
        <v>0</v>
      </c>
      <c r="H131" s="2">
        <v>1.5503875968992199E-2</v>
      </c>
      <c r="I131" s="2">
        <v>1.7391304347826101E-2</v>
      </c>
      <c r="J131" s="2">
        <v>0.17241379310344801</v>
      </c>
      <c r="K131" s="2">
        <v>0.53191489361702105</v>
      </c>
      <c r="L131" s="3">
        <v>7.6771653543307103E-2</v>
      </c>
      <c r="M131" s="3">
        <v>1.6026835631755498E-2</v>
      </c>
    </row>
    <row r="132" spans="1:13" x14ac:dyDescent="0.25">
      <c r="A132" s="8" t="s">
        <v>626</v>
      </c>
      <c r="B132" s="2">
        <v>5.0000000000000001E-3</v>
      </c>
      <c r="C132" s="2">
        <v>2.2471910112359501E-2</v>
      </c>
      <c r="D132" s="2">
        <v>1.2987012987013E-2</v>
      </c>
      <c r="E132" s="2">
        <v>4.78468899521531E-3</v>
      </c>
      <c r="F132" s="2">
        <v>2.7397260273972601E-2</v>
      </c>
      <c r="G132" s="2">
        <v>0</v>
      </c>
      <c r="H132" s="2">
        <v>1.38888888888889E-2</v>
      </c>
      <c r="I132" s="2">
        <v>0</v>
      </c>
      <c r="J132" s="2">
        <v>0</v>
      </c>
      <c r="K132" s="2">
        <v>0</v>
      </c>
      <c r="L132" s="3">
        <v>3.40136054421769E-3</v>
      </c>
      <c r="M132" s="3">
        <v>1.11028867505551E-2</v>
      </c>
    </row>
    <row r="133" spans="1:13" x14ac:dyDescent="0.25">
      <c r="A133" s="8" t="s">
        <v>627</v>
      </c>
      <c r="B133" s="2">
        <v>5.0000000000000001E-3</v>
      </c>
      <c r="C133" s="2">
        <v>0</v>
      </c>
      <c r="D133" s="2">
        <v>3.24675324675325E-3</v>
      </c>
      <c r="E133" s="2">
        <v>9.5693779904306199E-3</v>
      </c>
      <c r="F133" s="2">
        <v>2.7397260273972601E-2</v>
      </c>
      <c r="G133" s="2">
        <v>0.103896103896104</v>
      </c>
      <c r="H133" s="2">
        <v>0</v>
      </c>
      <c r="I133" s="2">
        <v>0</v>
      </c>
      <c r="J133" s="2">
        <v>4.6511627906976702E-2</v>
      </c>
      <c r="K133" s="2">
        <v>0</v>
      </c>
      <c r="L133" s="3">
        <v>3.4013605442176902E-2</v>
      </c>
      <c r="M133" s="3">
        <v>1.18430792005922E-2</v>
      </c>
    </row>
    <row r="134" spans="1:13" x14ac:dyDescent="0.25">
      <c r="A134" s="8" t="s">
        <v>628</v>
      </c>
      <c r="B134" s="2">
        <v>0.02</v>
      </c>
      <c r="C134" s="2">
        <v>3.7453183520599299E-3</v>
      </c>
      <c r="D134" s="2">
        <v>1.2987012987013E-2</v>
      </c>
      <c r="E134" s="2">
        <v>0</v>
      </c>
      <c r="F134" s="2">
        <v>4.1095890410958902E-2</v>
      </c>
      <c r="G134" s="2">
        <v>1.2987012987013E-2</v>
      </c>
      <c r="H134" s="2">
        <v>0</v>
      </c>
      <c r="I134" s="2">
        <v>1.4492753623188401E-2</v>
      </c>
      <c r="J134" s="2">
        <v>0</v>
      </c>
      <c r="K134" s="2">
        <v>0</v>
      </c>
      <c r="L134" s="3">
        <v>6.8027210884353704E-3</v>
      </c>
      <c r="M134" s="3">
        <v>1.03626943005181E-2</v>
      </c>
    </row>
    <row r="135" spans="1:13" x14ac:dyDescent="0.25">
      <c r="A135" s="8" t="s">
        <v>629</v>
      </c>
      <c r="B135" s="2">
        <v>0.01</v>
      </c>
      <c r="C135" s="2">
        <v>3.7453183520599299E-3</v>
      </c>
      <c r="D135" s="2">
        <v>6.4935064935064896E-3</v>
      </c>
      <c r="E135" s="2">
        <v>2.8708133971291901E-2</v>
      </c>
      <c r="F135" s="2">
        <v>1.3698630136986301E-2</v>
      </c>
      <c r="G135" s="2">
        <v>0</v>
      </c>
      <c r="H135" s="2">
        <v>1.38888888888889E-2</v>
      </c>
      <c r="I135" s="2">
        <v>7.2463768115942004E-2</v>
      </c>
      <c r="J135" s="2">
        <v>2.32558139534884E-2</v>
      </c>
      <c r="K135" s="2">
        <v>3.03030303030303E-2</v>
      </c>
      <c r="L135" s="3">
        <v>2.7210884353741499E-2</v>
      </c>
      <c r="M135" s="3">
        <v>1.48038490007402E-2</v>
      </c>
    </row>
    <row r="136" spans="1:13" x14ac:dyDescent="0.25">
      <c r="A136" s="8" t="s">
        <v>630</v>
      </c>
      <c r="B136" s="2">
        <v>0.20499999999999999</v>
      </c>
      <c r="C136" s="2">
        <v>4.8689138576778999E-2</v>
      </c>
      <c r="D136" s="2">
        <v>8.1168831168831196E-2</v>
      </c>
      <c r="E136" s="2">
        <v>0.100478468899522</v>
      </c>
      <c r="F136" s="2">
        <v>0.17808219178082199</v>
      </c>
      <c r="G136" s="2">
        <v>9.0909090909090898E-2</v>
      </c>
      <c r="H136" s="2">
        <v>9.7222222222222196E-2</v>
      </c>
      <c r="I136" s="2">
        <v>7.2463768115942004E-2</v>
      </c>
      <c r="J136" s="2">
        <v>6.9767441860465101E-2</v>
      </c>
      <c r="K136" s="2">
        <v>3.03030303030303E-2</v>
      </c>
      <c r="L136" s="3">
        <v>7.8231292517006806E-2</v>
      </c>
      <c r="M136" s="3">
        <v>0.100666173205033</v>
      </c>
    </row>
    <row r="137" spans="1:13" x14ac:dyDescent="0.25">
      <c r="A137" s="8" t="s">
        <v>631</v>
      </c>
      <c r="B137" s="2">
        <v>0.755</v>
      </c>
      <c r="C137" s="2">
        <v>0.92134831460674205</v>
      </c>
      <c r="D137" s="2">
        <v>0.88311688311688297</v>
      </c>
      <c r="E137" s="2">
        <v>0.85167464114832503</v>
      </c>
      <c r="F137" s="2">
        <v>0.69863013698630105</v>
      </c>
      <c r="G137" s="2">
        <v>0.79220779220779203</v>
      </c>
      <c r="H137" s="2">
        <v>0.81944444444444398</v>
      </c>
      <c r="I137" s="2">
        <v>0.79710144927536197</v>
      </c>
      <c r="J137" s="2">
        <v>0.65116279069767402</v>
      </c>
      <c r="K137" s="2">
        <v>0.36363636363636398</v>
      </c>
      <c r="L137" s="3">
        <v>0.73129251700680298</v>
      </c>
      <c r="M137" s="3">
        <v>0.82383419689119197</v>
      </c>
    </row>
    <row r="138" spans="1:13" x14ac:dyDescent="0.25">
      <c r="A138" s="8" t="s">
        <v>632</v>
      </c>
      <c r="B138" s="2">
        <v>0</v>
      </c>
      <c r="C138" s="2">
        <v>0</v>
      </c>
      <c r="D138" s="2">
        <v>0</v>
      </c>
      <c r="E138" s="2">
        <v>4.78468899521531E-3</v>
      </c>
      <c r="F138" s="2">
        <v>1.3698630136986301E-2</v>
      </c>
      <c r="G138" s="2">
        <v>0</v>
      </c>
      <c r="H138" s="2">
        <v>5.5555555555555601E-2</v>
      </c>
      <c r="I138" s="2">
        <v>4.3478260869565202E-2</v>
      </c>
      <c r="J138" s="2">
        <v>0.209302325581395</v>
      </c>
      <c r="K138" s="2">
        <v>0.57575757575757602</v>
      </c>
      <c r="L138" s="3">
        <v>0.119047619047619</v>
      </c>
      <c r="M138" s="3">
        <v>2.73871206513694E-2</v>
      </c>
    </row>
    <row r="139" spans="1:13" x14ac:dyDescent="0.25">
      <c r="A139" s="8" t="s">
        <v>633</v>
      </c>
      <c r="B139" s="2">
        <v>1.2345679012345699E-2</v>
      </c>
      <c r="C139" s="2">
        <v>0.05</v>
      </c>
      <c r="D139" s="2">
        <v>3.5714285714285698E-2</v>
      </c>
      <c r="E139" s="2">
        <v>3.125E-2</v>
      </c>
      <c r="F139" s="2">
        <v>6.9767441860465101E-2</v>
      </c>
      <c r="G139" s="2">
        <v>0</v>
      </c>
      <c r="H139" s="2">
        <v>0</v>
      </c>
      <c r="I139" s="2">
        <v>3.8461538461538498E-2</v>
      </c>
      <c r="J139" s="2">
        <v>0</v>
      </c>
      <c r="K139" s="2">
        <v>0</v>
      </c>
      <c r="L139" s="3">
        <v>7.2463768115942004E-3</v>
      </c>
      <c r="M139" s="3">
        <v>2.9411764705882401E-2</v>
      </c>
    </row>
    <row r="140" spans="1:13" x14ac:dyDescent="0.25">
      <c r="A140" s="8" t="s">
        <v>634</v>
      </c>
      <c r="B140" s="2">
        <v>4.9382716049382699E-2</v>
      </c>
      <c r="C140" s="2">
        <v>0.06</v>
      </c>
      <c r="D140" s="2">
        <v>3.5714285714285698E-2</v>
      </c>
      <c r="E140" s="2">
        <v>6.25E-2</v>
      </c>
      <c r="F140" s="2">
        <v>2.32558139534884E-2</v>
      </c>
      <c r="G140" s="2">
        <v>5.1282051282051301E-2</v>
      </c>
      <c r="H140" s="2">
        <v>9.5238095238095205E-2</v>
      </c>
      <c r="I140" s="2">
        <v>3.8461538461538498E-2</v>
      </c>
      <c r="J140" s="2">
        <v>0</v>
      </c>
      <c r="K140" s="2">
        <v>0</v>
      </c>
      <c r="L140" s="3">
        <v>5.0724637681159403E-2</v>
      </c>
      <c r="M140" s="3">
        <v>4.9019607843137303E-2</v>
      </c>
    </row>
    <row r="141" spans="1:13" x14ac:dyDescent="0.25">
      <c r="A141" s="8" t="s">
        <v>635</v>
      </c>
      <c r="B141" s="2">
        <v>2.4691358024691398E-2</v>
      </c>
      <c r="C141" s="2">
        <v>0</v>
      </c>
      <c r="D141" s="2">
        <v>1.1904761904761901E-2</v>
      </c>
      <c r="E141" s="2">
        <v>3.125E-2</v>
      </c>
      <c r="F141" s="2">
        <v>4.6511627906976702E-2</v>
      </c>
      <c r="G141" s="2">
        <v>0</v>
      </c>
      <c r="H141" s="2">
        <v>2.3809523809523801E-2</v>
      </c>
      <c r="I141" s="2">
        <v>0</v>
      </c>
      <c r="J141" s="2">
        <v>0</v>
      </c>
      <c r="K141" s="2">
        <v>0</v>
      </c>
      <c r="L141" s="3">
        <v>7.2463768115942004E-3</v>
      </c>
      <c r="M141" s="3">
        <v>1.5686274509803901E-2</v>
      </c>
    </row>
    <row r="142" spans="1:13" x14ac:dyDescent="0.25">
      <c r="A142" s="8" t="s">
        <v>636</v>
      </c>
      <c r="B142" s="2">
        <v>6.1728395061728399E-2</v>
      </c>
      <c r="C142" s="2">
        <v>0.04</v>
      </c>
      <c r="D142" s="2">
        <v>2.3809523809523801E-2</v>
      </c>
      <c r="E142" s="2">
        <v>0</v>
      </c>
      <c r="F142" s="2">
        <v>2.32558139534884E-2</v>
      </c>
      <c r="G142" s="2">
        <v>7.69230769230769E-2</v>
      </c>
      <c r="H142" s="2">
        <v>0</v>
      </c>
      <c r="I142" s="2">
        <v>0.19230769230769201</v>
      </c>
      <c r="J142" s="2">
        <v>0</v>
      </c>
      <c r="K142" s="2">
        <v>0</v>
      </c>
      <c r="L142" s="3">
        <v>5.7971014492753603E-2</v>
      </c>
      <c r="M142" s="3">
        <v>3.9215686274509803E-2</v>
      </c>
    </row>
    <row r="143" spans="1:13" x14ac:dyDescent="0.25">
      <c r="A143" s="8" t="s">
        <v>637</v>
      </c>
      <c r="B143" s="2">
        <v>0.16049382716049401</v>
      </c>
      <c r="C143" s="2">
        <v>0.06</v>
      </c>
      <c r="D143" s="2">
        <v>0.13095238095238099</v>
      </c>
      <c r="E143" s="2">
        <v>0.109375</v>
      </c>
      <c r="F143" s="2">
        <v>0.209302325581395</v>
      </c>
      <c r="G143" s="2">
        <v>7.69230769230769E-2</v>
      </c>
      <c r="H143" s="2">
        <v>2.3809523809523801E-2</v>
      </c>
      <c r="I143" s="2">
        <v>0</v>
      </c>
      <c r="J143" s="2">
        <v>0</v>
      </c>
      <c r="K143" s="2">
        <v>4.7619047619047603E-2</v>
      </c>
      <c r="L143" s="3">
        <v>3.6231884057971002E-2</v>
      </c>
      <c r="M143" s="3">
        <v>0.1</v>
      </c>
    </row>
    <row r="144" spans="1:13" x14ac:dyDescent="0.25">
      <c r="A144" s="8" t="s">
        <v>638</v>
      </c>
      <c r="B144" s="2">
        <v>0.69135802469135799</v>
      </c>
      <c r="C144" s="2">
        <v>0.79</v>
      </c>
      <c r="D144" s="2">
        <v>0.76190476190476197</v>
      </c>
      <c r="E144" s="2">
        <v>0.765625</v>
      </c>
      <c r="F144" s="2">
        <v>0.62790697674418605</v>
      </c>
      <c r="G144" s="2">
        <v>0.76923076923076905</v>
      </c>
      <c r="H144" s="2">
        <v>0.80952380952380998</v>
      </c>
      <c r="I144" s="2">
        <v>0.69230769230769196</v>
      </c>
      <c r="J144" s="2">
        <v>0.7</v>
      </c>
      <c r="K144" s="2">
        <v>0.42857142857142899</v>
      </c>
      <c r="L144" s="3">
        <v>0.71014492753623204</v>
      </c>
      <c r="M144" s="3">
        <v>0.73137254901960802</v>
      </c>
    </row>
    <row r="145" spans="1:13" x14ac:dyDescent="0.25">
      <c r="A145" s="8" t="s">
        <v>639</v>
      </c>
      <c r="B145" s="2">
        <v>0</v>
      </c>
      <c r="C145" s="2">
        <v>0</v>
      </c>
      <c r="D145" s="2">
        <v>0</v>
      </c>
      <c r="E145" s="2">
        <v>0</v>
      </c>
      <c r="F145" s="2">
        <v>0</v>
      </c>
      <c r="G145" s="2">
        <v>2.5641025641025599E-2</v>
      </c>
      <c r="H145" s="2">
        <v>4.7619047619047603E-2</v>
      </c>
      <c r="I145" s="2">
        <v>3.8461538461538498E-2</v>
      </c>
      <c r="J145" s="2">
        <v>0.3</v>
      </c>
      <c r="K145" s="2">
        <v>0.52380952380952395</v>
      </c>
      <c r="L145" s="3">
        <v>0.13043478260869601</v>
      </c>
      <c r="M145" s="3">
        <v>3.5294117647058802E-2</v>
      </c>
    </row>
    <row r="146" spans="1:13" x14ac:dyDescent="0.25">
      <c r="A146" s="8" t="s">
        <v>640</v>
      </c>
      <c r="B146" s="2">
        <v>1.9230769230769201E-2</v>
      </c>
      <c r="C146" s="2">
        <v>1.8292682926829298E-2</v>
      </c>
      <c r="D146" s="2">
        <v>1.39372822299652E-2</v>
      </c>
      <c r="E146" s="2">
        <v>1.0183299389002001E-2</v>
      </c>
      <c r="F146" s="2">
        <v>1.88679245283019E-2</v>
      </c>
      <c r="G146" s="2">
        <v>3.64741641337386E-2</v>
      </c>
      <c r="H146" s="2">
        <v>1.03806228373702E-2</v>
      </c>
      <c r="I146" s="2">
        <v>0</v>
      </c>
      <c r="J146" s="2">
        <v>6.0240963855421699E-3</v>
      </c>
      <c r="K146" s="2">
        <v>0</v>
      </c>
      <c r="L146" s="3">
        <v>1.3686911890504701E-2</v>
      </c>
      <c r="M146" s="3">
        <v>1.53439153439153E-2</v>
      </c>
    </row>
    <row r="147" spans="1:13" x14ac:dyDescent="0.25">
      <c r="A147" s="8" t="s">
        <v>641</v>
      </c>
      <c r="B147" s="2">
        <v>1.04895104895105E-2</v>
      </c>
      <c r="C147" s="2">
        <v>9.1463414634146301E-3</v>
      </c>
      <c r="D147" s="2">
        <v>1.91637630662021E-2</v>
      </c>
      <c r="E147" s="2">
        <v>2.4439918533604901E-2</v>
      </c>
      <c r="F147" s="2">
        <v>2.83018867924528E-2</v>
      </c>
      <c r="G147" s="2">
        <v>2.1276595744680899E-2</v>
      </c>
      <c r="H147" s="2">
        <v>1.73010380622837E-2</v>
      </c>
      <c r="I147" s="2">
        <v>1.97628458498024E-2</v>
      </c>
      <c r="J147" s="2">
        <v>6.0240963855421699E-3</v>
      </c>
      <c r="K147" s="2">
        <v>0</v>
      </c>
      <c r="L147" s="3">
        <v>1.53977758768178E-2</v>
      </c>
      <c r="M147" s="3">
        <v>1.6402116402116401E-2</v>
      </c>
    </row>
    <row r="148" spans="1:13" x14ac:dyDescent="0.25">
      <c r="A148" s="8" t="s">
        <v>642</v>
      </c>
      <c r="B148" s="2">
        <v>7.3426573426573397E-2</v>
      </c>
      <c r="C148" s="2">
        <v>8.0792682926829298E-2</v>
      </c>
      <c r="D148" s="2">
        <v>4.1811846689895502E-2</v>
      </c>
      <c r="E148" s="2">
        <v>6.1099796334012198E-2</v>
      </c>
      <c r="F148" s="2">
        <v>8.4905660377358499E-2</v>
      </c>
      <c r="G148" s="2">
        <v>6.3829787234042507E-2</v>
      </c>
      <c r="H148" s="2">
        <v>7.6124567474048402E-2</v>
      </c>
      <c r="I148" s="2">
        <v>3.9525691699604702E-2</v>
      </c>
      <c r="J148" s="2">
        <v>3.0120481927710802E-2</v>
      </c>
      <c r="K148" s="2">
        <v>1.5151515151515201E-2</v>
      </c>
      <c r="L148" s="3">
        <v>5.1325919589392602E-2</v>
      </c>
      <c r="M148" s="3">
        <v>6.2433862433862397E-2</v>
      </c>
    </row>
    <row r="149" spans="1:13" x14ac:dyDescent="0.25">
      <c r="A149" s="8" t="s">
        <v>643</v>
      </c>
      <c r="B149" s="2">
        <v>2.7972027972028E-2</v>
      </c>
      <c r="C149" s="2">
        <v>3.3536585365853702E-2</v>
      </c>
      <c r="D149" s="2">
        <v>2.6132404181184701E-2</v>
      </c>
      <c r="E149" s="2">
        <v>3.8696537678207701E-2</v>
      </c>
      <c r="F149" s="2">
        <v>2.83018867924528E-2</v>
      </c>
      <c r="G149" s="2">
        <v>3.9513677811550199E-2</v>
      </c>
      <c r="H149" s="2">
        <v>5.8823529411764698E-2</v>
      </c>
      <c r="I149" s="2">
        <v>2.7667984189723299E-2</v>
      </c>
      <c r="J149" s="2">
        <v>2.40963855421687E-2</v>
      </c>
      <c r="K149" s="2">
        <v>7.5757575757575803E-3</v>
      </c>
      <c r="L149" s="3">
        <v>3.59281437125748E-2</v>
      </c>
      <c r="M149" s="3">
        <v>3.25396825396825E-2</v>
      </c>
    </row>
    <row r="150" spans="1:13" x14ac:dyDescent="0.25">
      <c r="A150" s="8" t="s">
        <v>644</v>
      </c>
      <c r="B150" s="2">
        <v>0.32342657342657299</v>
      </c>
      <c r="C150" s="2">
        <v>0.12804878048780499</v>
      </c>
      <c r="D150" s="2">
        <v>0.16550522648083599</v>
      </c>
      <c r="E150" s="2">
        <v>0.19348268839103899</v>
      </c>
      <c r="F150" s="2">
        <v>0.18867924528301899</v>
      </c>
      <c r="G150" s="2">
        <v>9.4224924012158096E-2</v>
      </c>
      <c r="H150" s="2">
        <v>4.4982698961937698E-2</v>
      </c>
      <c r="I150" s="2">
        <v>6.7193675889328106E-2</v>
      </c>
      <c r="J150" s="2">
        <v>4.2168674698795199E-2</v>
      </c>
      <c r="K150" s="2">
        <v>2.27272727272727E-2</v>
      </c>
      <c r="L150" s="3">
        <v>6.0735671514114603E-2</v>
      </c>
      <c r="M150" s="3">
        <v>0.15608465608465599</v>
      </c>
    </row>
    <row r="151" spans="1:13" x14ac:dyDescent="0.25">
      <c r="A151" s="8" t="s">
        <v>645</v>
      </c>
      <c r="B151" s="2">
        <v>0.54545454545454497</v>
      </c>
      <c r="C151" s="2">
        <v>0.72865853658536595</v>
      </c>
      <c r="D151" s="2">
        <v>0.72822299651567901</v>
      </c>
      <c r="E151" s="2">
        <v>0.668024439918534</v>
      </c>
      <c r="F151" s="2">
        <v>0.64779874213836497</v>
      </c>
      <c r="G151" s="2">
        <v>0.72948328267477203</v>
      </c>
      <c r="H151" s="2">
        <v>0.76124567474048399</v>
      </c>
      <c r="I151" s="2">
        <v>0.79446640316205497</v>
      </c>
      <c r="J151" s="2">
        <v>0.66867469879518104</v>
      </c>
      <c r="K151" s="2">
        <v>0.46212121212121199</v>
      </c>
      <c r="L151" s="3">
        <v>0.71257485029940104</v>
      </c>
      <c r="M151" s="3">
        <v>0.68121693121693105</v>
      </c>
    </row>
    <row r="152" spans="1:13" x14ac:dyDescent="0.25">
      <c r="A152" s="8" t="s">
        <v>646</v>
      </c>
      <c r="B152" s="2">
        <v>0</v>
      </c>
      <c r="C152" s="2">
        <v>1.5243902439024399E-3</v>
      </c>
      <c r="D152" s="2">
        <v>5.2264808362369299E-3</v>
      </c>
      <c r="E152" s="2">
        <v>4.0733197556008099E-3</v>
      </c>
      <c r="F152" s="2">
        <v>3.1446540880503099E-3</v>
      </c>
      <c r="G152" s="2">
        <v>1.51975683890578E-2</v>
      </c>
      <c r="H152" s="2">
        <v>3.1141868512110701E-2</v>
      </c>
      <c r="I152" s="2">
        <v>5.1383399209486202E-2</v>
      </c>
      <c r="J152" s="2">
        <v>0.22289156626505999</v>
      </c>
      <c r="K152" s="2">
        <v>0.49242424242424199</v>
      </c>
      <c r="L152" s="3">
        <v>0.110350727117194</v>
      </c>
      <c r="M152" s="3">
        <v>3.5978835978835999E-2</v>
      </c>
    </row>
    <row r="153" spans="1:13" x14ac:dyDescent="0.25">
      <c r="A153" s="8" t="s">
        <v>647</v>
      </c>
      <c r="B153" s="2">
        <v>4.9723756906077297E-2</v>
      </c>
      <c r="C153" s="2">
        <v>5.8252427184466E-2</v>
      </c>
      <c r="D153" s="2">
        <v>5.3140096618357502E-2</v>
      </c>
      <c r="E153" s="2">
        <v>4.8387096774193498E-2</v>
      </c>
      <c r="F153" s="2">
        <v>5.7851239669421503E-2</v>
      </c>
      <c r="G153" s="2">
        <v>4.7619047619047603E-2</v>
      </c>
      <c r="H153" s="2">
        <v>1.3157894736842099E-2</v>
      </c>
      <c r="I153" s="2">
        <v>1.5957446808510599E-2</v>
      </c>
      <c r="J153" s="2">
        <v>7.09219858156028E-3</v>
      </c>
      <c r="K153" s="2">
        <v>0</v>
      </c>
      <c r="L153" s="3">
        <v>1.8131101813110201E-2</v>
      </c>
      <c r="M153" s="3">
        <v>3.7700865265760199E-2</v>
      </c>
    </row>
    <row r="154" spans="1:13" x14ac:dyDescent="0.25">
      <c r="A154" s="8" t="s">
        <v>648</v>
      </c>
      <c r="B154" s="2">
        <v>7.18232044198895E-2</v>
      </c>
      <c r="C154" s="2">
        <v>8.7378640776699004E-2</v>
      </c>
      <c r="D154" s="2">
        <v>6.2801932367149801E-2</v>
      </c>
      <c r="E154" s="2">
        <v>4.8387096774193498E-2</v>
      </c>
      <c r="F154" s="2">
        <v>0.12396694214876</v>
      </c>
      <c r="G154" s="2">
        <v>9.5238095238095205E-2</v>
      </c>
      <c r="H154" s="2">
        <v>9.2105263157894704E-2</v>
      </c>
      <c r="I154" s="2">
        <v>3.1914893617021302E-2</v>
      </c>
      <c r="J154" s="2">
        <v>7.09219858156028E-3</v>
      </c>
      <c r="K154" s="2">
        <v>0</v>
      </c>
      <c r="L154" s="3">
        <v>4.8814504881450498E-2</v>
      </c>
      <c r="M154" s="3">
        <v>6.3658838071693494E-2</v>
      </c>
    </row>
    <row r="155" spans="1:13" x14ac:dyDescent="0.25">
      <c r="A155" s="8" t="s">
        <v>649</v>
      </c>
      <c r="B155" s="2">
        <v>5.5248618784530398E-2</v>
      </c>
      <c r="C155" s="2">
        <v>5.8252427184466E-2</v>
      </c>
      <c r="D155" s="2">
        <v>7.2463768115942004E-2</v>
      </c>
      <c r="E155" s="2">
        <v>3.2258064516128997E-2</v>
      </c>
      <c r="F155" s="2">
        <v>8.2644628099173598E-2</v>
      </c>
      <c r="G155" s="2">
        <v>8.1632653061224497E-2</v>
      </c>
      <c r="H155" s="2">
        <v>7.2368421052631596E-2</v>
      </c>
      <c r="I155" s="2">
        <v>2.1276595744680899E-2</v>
      </c>
      <c r="J155" s="2">
        <v>1.41843971631206E-2</v>
      </c>
      <c r="K155" s="2">
        <v>0</v>
      </c>
      <c r="L155" s="3">
        <v>4.0446304044630399E-2</v>
      </c>
      <c r="M155" s="3">
        <v>5.0679851668726801E-2</v>
      </c>
    </row>
    <row r="156" spans="1:13" x14ac:dyDescent="0.25">
      <c r="A156" s="8" t="s">
        <v>650</v>
      </c>
      <c r="B156" s="2">
        <v>5.5248618784530398E-2</v>
      </c>
      <c r="C156" s="2">
        <v>5.8252427184466E-2</v>
      </c>
      <c r="D156" s="2">
        <v>3.3816425120772903E-2</v>
      </c>
      <c r="E156" s="2">
        <v>4.3010752688171998E-2</v>
      </c>
      <c r="F156" s="2">
        <v>3.3057851239669402E-2</v>
      </c>
      <c r="G156" s="2">
        <v>1.3605442176870699E-2</v>
      </c>
      <c r="H156" s="2">
        <v>3.2894736842105303E-2</v>
      </c>
      <c r="I156" s="2">
        <v>6.3829787234042507E-2</v>
      </c>
      <c r="J156" s="2">
        <v>2.8368794326241099E-2</v>
      </c>
      <c r="K156" s="2">
        <v>2.2471910112359501E-2</v>
      </c>
      <c r="L156" s="3">
        <v>3.4867503486750301E-2</v>
      </c>
      <c r="M156" s="3">
        <v>4.0791100123609397E-2</v>
      </c>
    </row>
    <row r="157" spans="1:13" x14ac:dyDescent="0.25">
      <c r="A157" s="8" t="s">
        <v>651</v>
      </c>
      <c r="B157" s="2">
        <v>0.18232044198895</v>
      </c>
      <c r="C157" s="2">
        <v>0.111650485436893</v>
      </c>
      <c r="D157" s="2">
        <v>0.135265700483092</v>
      </c>
      <c r="E157" s="2">
        <v>0.13440860215053799</v>
      </c>
      <c r="F157" s="2">
        <v>0.13223140495867799</v>
      </c>
      <c r="G157" s="2">
        <v>5.4421768707482998E-2</v>
      </c>
      <c r="H157" s="2">
        <v>6.5789473684210495E-2</v>
      </c>
      <c r="I157" s="2">
        <v>3.7234042553191501E-2</v>
      </c>
      <c r="J157" s="2">
        <v>7.09219858156028E-2</v>
      </c>
      <c r="K157" s="2">
        <v>1.1235955056179799E-2</v>
      </c>
      <c r="L157" s="3">
        <v>5.0209205020920501E-2</v>
      </c>
      <c r="M157" s="3">
        <v>9.9505562422744095E-2</v>
      </c>
    </row>
    <row r="158" spans="1:13" x14ac:dyDescent="0.25">
      <c r="A158" s="8" t="s">
        <v>652</v>
      </c>
      <c r="B158" s="2">
        <v>0.58563535911602205</v>
      </c>
      <c r="C158" s="2">
        <v>0.62621359223300999</v>
      </c>
      <c r="D158" s="2">
        <v>0.64251207729468596</v>
      </c>
      <c r="E158" s="2">
        <v>0.68817204301075297</v>
      </c>
      <c r="F158" s="2">
        <v>0.55371900826446296</v>
      </c>
      <c r="G158" s="2">
        <v>0.65986394557823103</v>
      </c>
      <c r="H158" s="2">
        <v>0.59210526315789502</v>
      </c>
      <c r="I158" s="2">
        <v>0.569148936170213</v>
      </c>
      <c r="J158" s="2">
        <v>0.46099290780141799</v>
      </c>
      <c r="K158" s="2">
        <v>0.25842696629213502</v>
      </c>
      <c r="L158" s="3">
        <v>0.53277545327754505</v>
      </c>
      <c r="M158" s="3">
        <v>0.58405438813349797</v>
      </c>
    </row>
    <row r="159" spans="1:13" x14ac:dyDescent="0.25">
      <c r="A159" s="8" t="s">
        <v>653</v>
      </c>
      <c r="B159" s="2">
        <v>0</v>
      </c>
      <c r="C159" s="2">
        <v>0</v>
      </c>
      <c r="D159" s="2">
        <v>0</v>
      </c>
      <c r="E159" s="2">
        <v>5.3763440860215101E-3</v>
      </c>
      <c r="F159" s="2">
        <v>1.6528925619834701E-2</v>
      </c>
      <c r="G159" s="2">
        <v>4.7619047619047603E-2</v>
      </c>
      <c r="H159" s="2">
        <v>0.13157894736842099</v>
      </c>
      <c r="I159" s="2">
        <v>0.26063829787234</v>
      </c>
      <c r="J159" s="2">
        <v>0.41134751773049599</v>
      </c>
      <c r="K159" s="2">
        <v>0.70786516853932602</v>
      </c>
      <c r="L159" s="3">
        <v>0.27475592747559302</v>
      </c>
      <c r="M159" s="3">
        <v>0.123609394313968</v>
      </c>
    </row>
    <row r="160" spans="1:13" x14ac:dyDescent="0.25">
      <c r="A160" s="8" t="s">
        <v>654</v>
      </c>
      <c r="B160" s="2">
        <v>0</v>
      </c>
      <c r="C160" s="2">
        <v>0</v>
      </c>
      <c r="D160" s="2">
        <v>0</v>
      </c>
      <c r="E160" s="2">
        <v>0</v>
      </c>
      <c r="F160" s="2">
        <v>0</v>
      </c>
      <c r="G160" s="2">
        <v>0</v>
      </c>
      <c r="H160" s="2">
        <v>0</v>
      </c>
      <c r="I160" s="2">
        <v>0</v>
      </c>
      <c r="J160" s="2">
        <v>0</v>
      </c>
      <c r="K160" s="2">
        <v>0</v>
      </c>
      <c r="L160" s="3">
        <v>0</v>
      </c>
      <c r="M160" s="3">
        <v>0</v>
      </c>
    </row>
    <row r="161" spans="1:13" x14ac:dyDescent="0.25">
      <c r="A161" s="8" t="s">
        <v>655</v>
      </c>
      <c r="B161" s="2">
        <v>0</v>
      </c>
      <c r="C161" s="2">
        <v>0</v>
      </c>
      <c r="D161" s="2">
        <v>0.33333333333333298</v>
      </c>
      <c r="E161" s="2">
        <v>0</v>
      </c>
      <c r="F161" s="2">
        <v>0</v>
      </c>
      <c r="G161" s="2">
        <v>0.33333333333333298</v>
      </c>
      <c r="H161" s="2">
        <v>0</v>
      </c>
      <c r="I161" s="2">
        <v>0</v>
      </c>
      <c r="J161" s="2">
        <v>0</v>
      </c>
      <c r="K161" s="2">
        <v>0</v>
      </c>
      <c r="L161" s="3">
        <v>5.8823529411764698E-2</v>
      </c>
      <c r="M161" s="3">
        <v>6.8181818181818205E-2</v>
      </c>
    </row>
    <row r="162" spans="1:13" x14ac:dyDescent="0.25">
      <c r="A162" s="8" t="s">
        <v>656</v>
      </c>
      <c r="B162" s="2">
        <v>0.33333333333333298</v>
      </c>
      <c r="C162" s="2">
        <v>0.125</v>
      </c>
      <c r="D162" s="2">
        <v>0</v>
      </c>
      <c r="E162" s="2">
        <v>0</v>
      </c>
      <c r="F162" s="2">
        <v>0</v>
      </c>
      <c r="G162" s="2">
        <v>0</v>
      </c>
      <c r="H162" s="2">
        <v>0</v>
      </c>
      <c r="I162" s="2">
        <v>0</v>
      </c>
      <c r="J162" s="2">
        <v>0.5</v>
      </c>
      <c r="K162" s="2">
        <v>0</v>
      </c>
      <c r="L162" s="3">
        <v>5.8823529411764698E-2</v>
      </c>
      <c r="M162" s="3">
        <v>9.0909090909090898E-2</v>
      </c>
    </row>
    <row r="163" spans="1:13" x14ac:dyDescent="0.25">
      <c r="A163" s="8" t="s">
        <v>657</v>
      </c>
      <c r="B163" s="2">
        <v>0</v>
      </c>
      <c r="C163" s="2">
        <v>0</v>
      </c>
      <c r="D163" s="2">
        <v>0</v>
      </c>
      <c r="E163" s="2">
        <v>0</v>
      </c>
      <c r="F163" s="2">
        <v>0</v>
      </c>
      <c r="G163" s="2">
        <v>0</v>
      </c>
      <c r="H163" s="2">
        <v>0</v>
      </c>
      <c r="I163" s="2">
        <v>0.25</v>
      </c>
      <c r="J163" s="2">
        <v>0</v>
      </c>
      <c r="K163" s="2">
        <v>0</v>
      </c>
      <c r="L163" s="3">
        <v>5.8823529411764698E-2</v>
      </c>
      <c r="M163" s="3">
        <v>2.27272727272727E-2</v>
      </c>
    </row>
    <row r="164" spans="1:13" x14ac:dyDescent="0.25">
      <c r="A164" s="8" t="s">
        <v>658</v>
      </c>
      <c r="B164" s="2">
        <v>0</v>
      </c>
      <c r="C164" s="2">
        <v>0</v>
      </c>
      <c r="D164" s="2">
        <v>0</v>
      </c>
      <c r="E164" s="2">
        <v>0</v>
      </c>
      <c r="F164" s="2">
        <v>0</v>
      </c>
      <c r="G164" s="2">
        <v>0</v>
      </c>
      <c r="H164" s="2">
        <v>0</v>
      </c>
      <c r="I164" s="2">
        <v>0</v>
      </c>
      <c r="J164" s="2">
        <v>0</v>
      </c>
      <c r="K164" s="2">
        <v>0</v>
      </c>
      <c r="L164" s="3">
        <v>0</v>
      </c>
      <c r="M164" s="3">
        <v>0</v>
      </c>
    </row>
    <row r="165" spans="1:13" x14ac:dyDescent="0.25">
      <c r="A165" s="8" t="s">
        <v>659</v>
      </c>
      <c r="B165" s="2">
        <v>0.66666666666666696</v>
      </c>
      <c r="C165" s="2">
        <v>0.875</v>
      </c>
      <c r="D165" s="2">
        <v>0.66666666666666696</v>
      </c>
      <c r="E165" s="2">
        <v>1</v>
      </c>
      <c r="F165" s="2">
        <v>1</v>
      </c>
      <c r="G165" s="2">
        <v>0.66666666666666696</v>
      </c>
      <c r="H165" s="2">
        <v>0.83333333333333304</v>
      </c>
      <c r="I165" s="2">
        <v>0.75</v>
      </c>
      <c r="J165" s="2">
        <v>0.5</v>
      </c>
      <c r="K165" s="2">
        <v>1</v>
      </c>
      <c r="L165" s="3">
        <v>0.76470588235294101</v>
      </c>
      <c r="M165" s="3">
        <v>0.79545454545454497</v>
      </c>
    </row>
    <row r="166" spans="1:13" x14ac:dyDescent="0.25">
      <c r="A166" s="8" t="s">
        <v>660</v>
      </c>
      <c r="B166" s="2">
        <v>0</v>
      </c>
      <c r="C166" s="2">
        <v>0</v>
      </c>
      <c r="D166" s="2">
        <v>0</v>
      </c>
      <c r="E166" s="2">
        <v>0</v>
      </c>
      <c r="F166" s="2">
        <v>0</v>
      </c>
      <c r="G166" s="2">
        <v>0</v>
      </c>
      <c r="H166" s="2">
        <v>0.16666666666666699</v>
      </c>
      <c r="I166" s="2">
        <v>0</v>
      </c>
      <c r="J166" s="2">
        <v>0</v>
      </c>
      <c r="K166" s="2">
        <v>0</v>
      </c>
      <c r="L166" s="3">
        <v>5.8823529411764698E-2</v>
      </c>
      <c r="M166" s="3">
        <v>2.27272727272727E-2</v>
      </c>
    </row>
    <row r="167" spans="1:13" x14ac:dyDescent="0.25">
      <c r="A167" s="15"/>
    </row>
    <row r="168" spans="1:13" x14ac:dyDescent="0.25">
      <c r="A168" s="15"/>
    </row>
    <row r="169" spans="1:13" x14ac:dyDescent="0.25">
      <c r="A169" s="15"/>
      <c r="B169" s="23" t="s">
        <v>31</v>
      </c>
      <c r="C169" s="23"/>
      <c r="D169" s="23"/>
      <c r="E169" s="23"/>
      <c r="F169" s="23"/>
      <c r="G169" s="23"/>
      <c r="H169" s="23"/>
      <c r="I169" s="23"/>
      <c r="J169" s="23"/>
      <c r="K169" s="6" t="s">
        <v>58</v>
      </c>
      <c r="L169" s="6" t="s">
        <v>11</v>
      </c>
    </row>
    <row r="170" spans="1:13" x14ac:dyDescent="0.25">
      <c r="A170" s="9" t="s">
        <v>34</v>
      </c>
      <c r="B170" s="5" t="s">
        <v>15</v>
      </c>
      <c r="C170" s="5" t="s">
        <v>16</v>
      </c>
      <c r="D170" s="5" t="s">
        <v>17</v>
      </c>
      <c r="E170" s="5" t="s">
        <v>18</v>
      </c>
      <c r="F170" s="5" t="s">
        <v>19</v>
      </c>
      <c r="G170" s="5" t="s">
        <v>20</v>
      </c>
      <c r="H170" s="5" t="s">
        <v>21</v>
      </c>
      <c r="I170" s="5" t="s">
        <v>22</v>
      </c>
      <c r="J170" s="5" t="s">
        <v>23</v>
      </c>
      <c r="K170" s="5" t="s">
        <v>24</v>
      </c>
      <c r="L170" s="5" t="s">
        <v>25</v>
      </c>
    </row>
    <row r="171" spans="1:13" x14ac:dyDescent="0.25">
      <c r="A171" s="8" t="s">
        <v>584</v>
      </c>
      <c r="B171" s="2">
        <v>-0.25</v>
      </c>
      <c r="C171" s="2">
        <v>-0.5</v>
      </c>
      <c r="D171" s="2">
        <v>1</v>
      </c>
      <c r="E171" s="2">
        <v>-0.83333333333333304</v>
      </c>
      <c r="F171" s="2">
        <v>4</v>
      </c>
      <c r="G171" s="2">
        <v>0.8</v>
      </c>
      <c r="H171" s="2">
        <v>-0.88888888888888895</v>
      </c>
      <c r="I171" s="2">
        <v>1</v>
      </c>
      <c r="J171" s="2">
        <v>-1</v>
      </c>
      <c r="K171" s="3">
        <v>-1</v>
      </c>
      <c r="L171" s="3">
        <v>-1</v>
      </c>
    </row>
    <row r="172" spans="1:13" x14ac:dyDescent="0.25">
      <c r="A172" s="8" t="s">
        <v>585</v>
      </c>
      <c r="B172" s="2">
        <v>0.125</v>
      </c>
      <c r="C172" s="2">
        <v>-0.38888888888888901</v>
      </c>
      <c r="D172" s="2">
        <v>-9.0909090909090898E-2</v>
      </c>
      <c r="E172" s="2">
        <v>0.2</v>
      </c>
      <c r="F172" s="2">
        <v>-0.33333333333333298</v>
      </c>
      <c r="G172" s="2">
        <v>1</v>
      </c>
      <c r="H172" s="2">
        <v>0.1875</v>
      </c>
      <c r="I172" s="2">
        <v>-0.68421052631578905</v>
      </c>
      <c r="J172" s="2">
        <v>-1</v>
      </c>
      <c r="K172" s="3">
        <v>-1</v>
      </c>
      <c r="L172" s="3">
        <v>-1</v>
      </c>
    </row>
    <row r="173" spans="1:13" x14ac:dyDescent="0.25">
      <c r="A173" s="8" t="s">
        <v>586</v>
      </c>
      <c r="B173" s="2">
        <v>4.85436893203883E-2</v>
      </c>
      <c r="C173" s="2">
        <v>-0.16666666666666699</v>
      </c>
      <c r="D173" s="2">
        <v>-8.8888888888888906E-2</v>
      </c>
      <c r="E173" s="2">
        <v>-0.41463414634146301</v>
      </c>
      <c r="F173" s="2">
        <v>8.3333333333333301E-2</v>
      </c>
      <c r="G173" s="2">
        <v>0.28846153846153799</v>
      </c>
      <c r="H173" s="2">
        <v>-0.26865671641791</v>
      </c>
      <c r="I173" s="2">
        <v>6.1224489795918401E-2</v>
      </c>
      <c r="J173" s="2">
        <v>-0.73076923076923095</v>
      </c>
      <c r="K173" s="3">
        <v>-0.73076923076923095</v>
      </c>
      <c r="L173" s="3">
        <v>-0.86407766990291301</v>
      </c>
    </row>
    <row r="174" spans="1:13" x14ac:dyDescent="0.25">
      <c r="A174" s="8" t="s">
        <v>587</v>
      </c>
      <c r="B174" s="2">
        <v>-0.5</v>
      </c>
      <c r="C174" s="2">
        <v>-0.25</v>
      </c>
      <c r="D174" s="2">
        <v>-0.33333333333333298</v>
      </c>
      <c r="E174" s="2">
        <v>2.5</v>
      </c>
      <c r="F174" s="2">
        <v>1.71428571428571</v>
      </c>
      <c r="G174" s="2">
        <v>0.84210526315789502</v>
      </c>
      <c r="H174" s="2">
        <v>-8.5714285714285701E-2</v>
      </c>
      <c r="I174" s="2">
        <v>0.21875</v>
      </c>
      <c r="J174" s="2">
        <v>-0.512820512820513</v>
      </c>
      <c r="K174" s="3">
        <v>0</v>
      </c>
      <c r="L174" s="3">
        <v>1.375</v>
      </c>
    </row>
    <row r="175" spans="1:13" x14ac:dyDescent="0.25">
      <c r="A175" s="8" t="s">
        <v>588</v>
      </c>
      <c r="B175" s="2">
        <v>0.214285714285714</v>
      </c>
      <c r="C175" s="2">
        <v>-0.35294117647058798</v>
      </c>
      <c r="D175" s="2">
        <v>-0.18181818181818199</v>
      </c>
      <c r="E175" s="2">
        <v>-0.77777777777777801</v>
      </c>
      <c r="F175" s="2">
        <v>1</v>
      </c>
      <c r="G175" s="2">
        <v>-1</v>
      </c>
      <c r="H175" s="2">
        <v>0</v>
      </c>
      <c r="I175" s="2">
        <v>0</v>
      </c>
      <c r="J175" s="2">
        <v>-0.33333333333333298</v>
      </c>
      <c r="K175" s="3">
        <v>-0.5</v>
      </c>
      <c r="L175" s="3">
        <v>-0.85714285714285698</v>
      </c>
    </row>
    <row r="176" spans="1:13" x14ac:dyDescent="0.25">
      <c r="A176" s="8" t="s">
        <v>589</v>
      </c>
      <c r="B176" s="2">
        <v>0.329787234042553</v>
      </c>
      <c r="C176" s="2">
        <v>-0.41599999999999998</v>
      </c>
      <c r="D176" s="2">
        <v>0.164383561643836</v>
      </c>
      <c r="E176" s="2">
        <v>-0.42352941176470599</v>
      </c>
      <c r="F176" s="2">
        <v>-6.1224489795918401E-2</v>
      </c>
      <c r="G176" s="2">
        <v>0.173913043478261</v>
      </c>
      <c r="H176" s="2">
        <v>-0.12962962962963001</v>
      </c>
      <c r="I176" s="2">
        <v>-0.14893617021276601</v>
      </c>
      <c r="J176" s="2">
        <v>-0.65</v>
      </c>
      <c r="K176" s="3">
        <v>-0.69565217391304301</v>
      </c>
      <c r="L176" s="3">
        <v>-0.85106382978723405</v>
      </c>
    </row>
    <row r="177" spans="1:12" x14ac:dyDescent="0.25">
      <c r="A177" s="8" t="s">
        <v>590</v>
      </c>
      <c r="B177" s="2">
        <v>0</v>
      </c>
      <c r="C177" s="2">
        <v>0</v>
      </c>
      <c r="D177" s="2">
        <v>0</v>
      </c>
      <c r="E177" s="2">
        <v>0</v>
      </c>
      <c r="F177" s="2">
        <v>0</v>
      </c>
      <c r="G177" s="2">
        <v>7</v>
      </c>
      <c r="H177" s="2">
        <v>0.8125</v>
      </c>
      <c r="I177" s="2">
        <v>0.82758620689655205</v>
      </c>
      <c r="J177" s="2">
        <v>0.90566037735849103</v>
      </c>
      <c r="K177" s="3">
        <v>49.5</v>
      </c>
      <c r="L177" s="3">
        <v>0</v>
      </c>
    </row>
    <row r="178" spans="1:12" x14ac:dyDescent="0.25">
      <c r="A178" s="8" t="s">
        <v>591</v>
      </c>
      <c r="B178" s="2">
        <v>-0.29411764705882398</v>
      </c>
      <c r="C178" s="2">
        <v>0.194444444444444</v>
      </c>
      <c r="D178" s="2">
        <v>-0.65116279069767402</v>
      </c>
      <c r="E178" s="2">
        <v>0.4</v>
      </c>
      <c r="F178" s="2">
        <v>0</v>
      </c>
      <c r="G178" s="2">
        <v>-0.28571428571428598</v>
      </c>
      <c r="H178" s="2">
        <v>-0.46666666666666701</v>
      </c>
      <c r="I178" s="2">
        <v>-0.625</v>
      </c>
      <c r="J178" s="2">
        <v>-1</v>
      </c>
      <c r="K178" s="3">
        <v>-1</v>
      </c>
      <c r="L178" s="3">
        <v>-1</v>
      </c>
    </row>
    <row r="179" spans="1:12" x14ac:dyDescent="0.25">
      <c r="A179" s="8" t="s">
        <v>592</v>
      </c>
      <c r="B179" s="2">
        <v>-0.24</v>
      </c>
      <c r="C179" s="2">
        <v>-0.57894736842105299</v>
      </c>
      <c r="D179" s="2">
        <v>1.875</v>
      </c>
      <c r="E179" s="2">
        <v>-0.13043478260869601</v>
      </c>
      <c r="F179" s="2">
        <v>-0.05</v>
      </c>
      <c r="G179" s="2">
        <v>-0.157894736842105</v>
      </c>
      <c r="H179" s="2">
        <v>-6.25E-2</v>
      </c>
      <c r="I179" s="2">
        <v>-0.66666666666666696</v>
      </c>
      <c r="J179" s="2">
        <v>-0.6</v>
      </c>
      <c r="K179" s="3">
        <v>-0.89473684210526305</v>
      </c>
      <c r="L179" s="3">
        <v>-0.92</v>
      </c>
    </row>
    <row r="180" spans="1:12" x14ac:dyDescent="0.25">
      <c r="A180" s="8" t="s">
        <v>593</v>
      </c>
      <c r="B180" s="2">
        <v>-0.5</v>
      </c>
      <c r="C180" s="2">
        <v>0</v>
      </c>
      <c r="D180" s="2">
        <v>0.66666666666666696</v>
      </c>
      <c r="E180" s="2">
        <v>-1</v>
      </c>
      <c r="F180" s="2">
        <v>0</v>
      </c>
      <c r="G180" s="2">
        <v>-1</v>
      </c>
      <c r="H180" s="2">
        <v>0</v>
      </c>
      <c r="I180" s="2">
        <v>0</v>
      </c>
      <c r="J180" s="2">
        <v>-1</v>
      </c>
      <c r="K180" s="3">
        <v>-1</v>
      </c>
      <c r="L180" s="3">
        <v>-1</v>
      </c>
    </row>
    <row r="181" spans="1:12" x14ac:dyDescent="0.25">
      <c r="A181" s="8" t="s">
        <v>594</v>
      </c>
      <c r="B181" s="2">
        <v>4.6153846153846198E-2</v>
      </c>
      <c r="C181" s="2">
        <v>-5.8823529411764698E-2</v>
      </c>
      <c r="D181" s="2">
        <v>-0.265625</v>
      </c>
      <c r="E181" s="2">
        <v>0.12765957446808501</v>
      </c>
      <c r="F181" s="2">
        <v>-0.41509433962264197</v>
      </c>
      <c r="G181" s="2">
        <v>-0.29032258064516098</v>
      </c>
      <c r="H181" s="2">
        <v>-4.5454545454545497E-2</v>
      </c>
      <c r="I181" s="2">
        <v>-0.61904761904761896</v>
      </c>
      <c r="J181" s="2">
        <v>0.125</v>
      </c>
      <c r="K181" s="3">
        <v>-0.70967741935483897</v>
      </c>
      <c r="L181" s="3">
        <v>-0.86153846153846203</v>
      </c>
    </row>
    <row r="182" spans="1:12" x14ac:dyDescent="0.25">
      <c r="A182" s="8" t="s">
        <v>595</v>
      </c>
      <c r="B182" s="2">
        <v>-0.34693877551020402</v>
      </c>
      <c r="C182" s="2">
        <v>0.25</v>
      </c>
      <c r="D182" s="2">
        <v>0.45</v>
      </c>
      <c r="E182" s="2">
        <v>-0.60344827586206895</v>
      </c>
      <c r="F182" s="2">
        <v>-0.78260869565217395</v>
      </c>
      <c r="G182" s="2">
        <v>-0.6</v>
      </c>
      <c r="H182" s="2">
        <v>1</v>
      </c>
      <c r="I182" s="2">
        <v>0.25</v>
      </c>
      <c r="J182" s="2">
        <v>-0.4</v>
      </c>
      <c r="K182" s="3">
        <v>-0.4</v>
      </c>
      <c r="L182" s="3">
        <v>-0.93877551020408201</v>
      </c>
    </row>
    <row r="183" spans="1:12" x14ac:dyDescent="0.25">
      <c r="A183" s="8" t="s">
        <v>596</v>
      </c>
      <c r="B183" s="2">
        <v>0.36923076923076897</v>
      </c>
      <c r="C183" s="2">
        <v>-0.297752808988764</v>
      </c>
      <c r="D183" s="2">
        <v>3.2000000000000001E-2</v>
      </c>
      <c r="E183" s="2">
        <v>-6.9767441860465101E-2</v>
      </c>
      <c r="F183" s="2">
        <v>-4.1666666666666699E-2</v>
      </c>
      <c r="G183" s="2">
        <v>0.217391304347826</v>
      </c>
      <c r="H183" s="2">
        <v>-7.14285714285714E-3</v>
      </c>
      <c r="I183" s="2">
        <v>-0.38129496402877699</v>
      </c>
      <c r="J183" s="2">
        <v>-0.52325581395348797</v>
      </c>
      <c r="K183" s="3">
        <v>-0.64347826086956506</v>
      </c>
      <c r="L183" s="3">
        <v>-0.68461538461538496</v>
      </c>
    </row>
    <row r="184" spans="1:12" x14ac:dyDescent="0.25">
      <c r="A184" s="8" t="s">
        <v>597</v>
      </c>
      <c r="B184" s="2">
        <v>0.5</v>
      </c>
      <c r="C184" s="2">
        <v>-0.33333333333333298</v>
      </c>
      <c r="D184" s="2">
        <v>0</v>
      </c>
      <c r="E184" s="2">
        <v>2.5</v>
      </c>
      <c r="F184" s="2">
        <v>0.42857142857142899</v>
      </c>
      <c r="G184" s="2">
        <v>1.3</v>
      </c>
      <c r="H184" s="2">
        <v>1.3043478260869601</v>
      </c>
      <c r="I184" s="2">
        <v>0.60377358490566002</v>
      </c>
      <c r="J184" s="2">
        <v>0.81176470588235305</v>
      </c>
      <c r="K184" s="3">
        <v>14.4</v>
      </c>
      <c r="L184" s="3">
        <v>76</v>
      </c>
    </row>
    <row r="185" spans="1:12" x14ac:dyDescent="0.25">
      <c r="A185" s="8" t="s">
        <v>598</v>
      </c>
      <c r="B185" s="2">
        <v>0.8</v>
      </c>
      <c r="C185" s="2">
        <v>-5.5555555555555601E-2</v>
      </c>
      <c r="D185" s="2">
        <v>-0.29411764705882398</v>
      </c>
      <c r="E185" s="2">
        <v>-0.33333333333333298</v>
      </c>
      <c r="F185" s="2">
        <v>1.125</v>
      </c>
      <c r="G185" s="2">
        <v>0.17647058823529399</v>
      </c>
      <c r="H185" s="2">
        <v>-0.5</v>
      </c>
      <c r="I185" s="2">
        <v>-0.9</v>
      </c>
      <c r="J185" s="2">
        <v>-1</v>
      </c>
      <c r="K185" s="3">
        <v>-1</v>
      </c>
      <c r="L185" s="3">
        <v>-1</v>
      </c>
    </row>
    <row r="186" spans="1:12" x14ac:dyDescent="0.25">
      <c r="A186" s="8" t="s">
        <v>599</v>
      </c>
      <c r="B186" s="2">
        <v>-0.157894736842105</v>
      </c>
      <c r="C186" s="2">
        <v>-0.25</v>
      </c>
      <c r="D186" s="2">
        <v>0.25</v>
      </c>
      <c r="E186" s="2">
        <v>0.33333333333333298</v>
      </c>
      <c r="F186" s="2">
        <v>0.8</v>
      </c>
      <c r="G186" s="2">
        <v>-8.3333333333333301E-2</v>
      </c>
      <c r="H186" s="2">
        <v>-0.21212121212121199</v>
      </c>
      <c r="I186" s="2">
        <v>-0.73076923076923095</v>
      </c>
      <c r="J186" s="2">
        <v>-1</v>
      </c>
      <c r="K186" s="3">
        <v>-1</v>
      </c>
      <c r="L186" s="3">
        <v>-1</v>
      </c>
    </row>
    <row r="187" spans="1:12" x14ac:dyDescent="0.25">
      <c r="A187" s="8" t="s">
        <v>600</v>
      </c>
      <c r="B187" s="2">
        <v>-0.2</v>
      </c>
      <c r="C187" s="2">
        <v>0</v>
      </c>
      <c r="D187" s="2">
        <v>0</v>
      </c>
      <c r="E187" s="2">
        <v>0</v>
      </c>
      <c r="F187" s="2">
        <v>-0.5</v>
      </c>
      <c r="G187" s="2">
        <v>0.5</v>
      </c>
      <c r="H187" s="2">
        <v>-0.66666666666666696</v>
      </c>
      <c r="I187" s="2">
        <v>1</v>
      </c>
      <c r="J187" s="2">
        <v>-0.5</v>
      </c>
      <c r="K187" s="3">
        <v>-0.5</v>
      </c>
      <c r="L187" s="3">
        <v>-0.8</v>
      </c>
    </row>
    <row r="188" spans="1:12" x14ac:dyDescent="0.25">
      <c r="A188" s="8" t="s">
        <v>601</v>
      </c>
      <c r="B188" s="2">
        <v>1.7</v>
      </c>
      <c r="C188" s="2">
        <v>-0.18518518518518501</v>
      </c>
      <c r="D188" s="2">
        <v>-0.27272727272727298</v>
      </c>
      <c r="E188" s="2">
        <v>0.125</v>
      </c>
      <c r="F188" s="2">
        <v>-0.66666666666666696</v>
      </c>
      <c r="G188" s="2">
        <v>1.5</v>
      </c>
      <c r="H188" s="2">
        <v>-0.133333333333333</v>
      </c>
      <c r="I188" s="2">
        <v>-0.61538461538461497</v>
      </c>
      <c r="J188" s="2">
        <v>-0.6</v>
      </c>
      <c r="K188" s="3">
        <v>-0.66666666666666696</v>
      </c>
      <c r="L188" s="3">
        <v>-0.8</v>
      </c>
    </row>
    <row r="189" spans="1:12" x14ac:dyDescent="0.25">
      <c r="A189" s="8" t="s">
        <v>602</v>
      </c>
      <c r="B189" s="2">
        <v>-0.518987341772152</v>
      </c>
      <c r="C189" s="2">
        <v>2.6315789473684199E-2</v>
      </c>
      <c r="D189" s="2">
        <v>0.56410256410256399</v>
      </c>
      <c r="E189" s="2">
        <v>-0.29508196721311503</v>
      </c>
      <c r="F189" s="2">
        <v>-0.72093023255813904</v>
      </c>
      <c r="G189" s="2">
        <v>-0.33333333333333298</v>
      </c>
      <c r="H189" s="2">
        <v>-0.375</v>
      </c>
      <c r="I189" s="2">
        <v>-0.4</v>
      </c>
      <c r="J189" s="2">
        <v>1</v>
      </c>
      <c r="K189" s="3">
        <v>-0.5</v>
      </c>
      <c r="L189" s="3">
        <v>-0.924050632911392</v>
      </c>
    </row>
    <row r="190" spans="1:12" x14ac:dyDescent="0.25">
      <c r="A190" s="8" t="s">
        <v>603</v>
      </c>
      <c r="B190" s="2">
        <v>0.144278606965174</v>
      </c>
      <c r="C190" s="2">
        <v>-0.33043478260869602</v>
      </c>
      <c r="D190" s="2">
        <v>-0.162337662337662</v>
      </c>
      <c r="E190" s="2">
        <v>-0.28682170542635699</v>
      </c>
      <c r="F190" s="2">
        <v>0.19565217391304299</v>
      </c>
      <c r="G190" s="2">
        <v>4.5454545454545497E-2</v>
      </c>
      <c r="H190" s="2">
        <v>1.7391304347826101E-2</v>
      </c>
      <c r="I190" s="2">
        <v>-0.54700854700854695</v>
      </c>
      <c r="J190" s="2">
        <v>-0.245283018867925</v>
      </c>
      <c r="K190" s="3">
        <v>-0.63636363636363602</v>
      </c>
      <c r="L190" s="3">
        <v>-0.80099502487562202</v>
      </c>
    </row>
    <row r="191" spans="1:12" x14ac:dyDescent="0.25">
      <c r="A191" s="8" t="s">
        <v>604</v>
      </c>
      <c r="B191" s="2">
        <v>0</v>
      </c>
      <c r="C191" s="2">
        <v>0</v>
      </c>
      <c r="D191" s="2">
        <v>0.5</v>
      </c>
      <c r="E191" s="2">
        <v>-1</v>
      </c>
      <c r="F191" s="2">
        <v>0</v>
      </c>
      <c r="G191" s="2">
        <v>0</v>
      </c>
      <c r="H191" s="2">
        <v>2</v>
      </c>
      <c r="I191" s="2">
        <v>0.5</v>
      </c>
      <c r="J191" s="2">
        <v>1</v>
      </c>
      <c r="K191" s="3">
        <v>0</v>
      </c>
      <c r="L191" s="3">
        <v>0</v>
      </c>
    </row>
    <row r="192" spans="1:12" x14ac:dyDescent="0.25">
      <c r="A192" s="8" t="s">
        <v>605</v>
      </c>
      <c r="B192" s="2">
        <v>0.55555555555555602</v>
      </c>
      <c r="C192" s="2">
        <v>-0.42857142857142899</v>
      </c>
      <c r="D192" s="2">
        <v>-0.125</v>
      </c>
      <c r="E192" s="2">
        <v>0</v>
      </c>
      <c r="F192" s="2">
        <v>-0.14285714285714299</v>
      </c>
      <c r="G192" s="2">
        <v>-0.16666666666666699</v>
      </c>
      <c r="H192" s="2">
        <v>0</v>
      </c>
      <c r="I192" s="2">
        <v>-0.6</v>
      </c>
      <c r="J192" s="2">
        <v>-1</v>
      </c>
      <c r="K192" s="3">
        <v>-1</v>
      </c>
      <c r="L192" s="3">
        <v>-1</v>
      </c>
    </row>
    <row r="193" spans="1:12" x14ac:dyDescent="0.25">
      <c r="A193" s="8" t="s">
        <v>606</v>
      </c>
      <c r="B193" s="2">
        <v>1</v>
      </c>
      <c r="C193" s="2">
        <v>-0.28571428571428598</v>
      </c>
      <c r="D193" s="2">
        <v>0</v>
      </c>
      <c r="E193" s="2">
        <v>0.4</v>
      </c>
      <c r="F193" s="2">
        <v>0.35714285714285698</v>
      </c>
      <c r="G193" s="2">
        <v>-0.105263157894737</v>
      </c>
      <c r="H193" s="2">
        <v>5.8823529411764698E-2</v>
      </c>
      <c r="I193" s="2">
        <v>-0.77777777777777801</v>
      </c>
      <c r="J193" s="2">
        <v>-1</v>
      </c>
      <c r="K193" s="3">
        <v>-1</v>
      </c>
      <c r="L193" s="3">
        <v>-1</v>
      </c>
    </row>
    <row r="194" spans="1:12" x14ac:dyDescent="0.25">
      <c r="A194" s="8" t="s">
        <v>607</v>
      </c>
      <c r="B194" s="2">
        <v>0</v>
      </c>
      <c r="C194" s="2">
        <v>0</v>
      </c>
      <c r="D194" s="2">
        <v>-0.66666666666666696</v>
      </c>
      <c r="E194" s="2">
        <v>2</v>
      </c>
      <c r="F194" s="2">
        <v>-0.5</v>
      </c>
      <c r="G194" s="2">
        <v>-0.33333333333333298</v>
      </c>
      <c r="H194" s="2">
        <v>0</v>
      </c>
      <c r="I194" s="2">
        <v>-1</v>
      </c>
      <c r="J194" s="2">
        <v>0</v>
      </c>
      <c r="K194" s="3">
        <v>-1</v>
      </c>
      <c r="L194" s="3">
        <v>-1</v>
      </c>
    </row>
    <row r="195" spans="1:12" x14ac:dyDescent="0.25">
      <c r="A195" s="8" t="s">
        <v>608</v>
      </c>
      <c r="B195" s="2">
        <v>0</v>
      </c>
      <c r="C195" s="2">
        <v>-0.44444444444444398</v>
      </c>
      <c r="D195" s="2">
        <v>0.2</v>
      </c>
      <c r="E195" s="2">
        <v>0</v>
      </c>
      <c r="F195" s="2">
        <v>0.66666666666666696</v>
      </c>
      <c r="G195" s="2">
        <v>0</v>
      </c>
      <c r="H195" s="2">
        <v>0.4</v>
      </c>
      <c r="I195" s="2">
        <v>-0.64285714285714302</v>
      </c>
      <c r="J195" s="2">
        <v>-0.2</v>
      </c>
      <c r="K195" s="3">
        <v>-0.6</v>
      </c>
      <c r="L195" s="3">
        <v>-0.55555555555555602</v>
      </c>
    </row>
    <row r="196" spans="1:12" x14ac:dyDescent="0.25">
      <c r="A196" s="8" t="s">
        <v>609</v>
      </c>
      <c r="B196" s="2">
        <v>-0.10344827586206901</v>
      </c>
      <c r="C196" s="2">
        <v>0.42307692307692302</v>
      </c>
      <c r="D196" s="2">
        <v>-0.162162162162162</v>
      </c>
      <c r="E196" s="2">
        <v>-0.38709677419354799</v>
      </c>
      <c r="F196" s="2">
        <v>-0.57894736842105299</v>
      </c>
      <c r="G196" s="2">
        <v>-0.25</v>
      </c>
      <c r="H196" s="2">
        <v>0.33333333333333298</v>
      </c>
      <c r="I196" s="2">
        <v>-0.25</v>
      </c>
      <c r="J196" s="2">
        <v>-0.33333333333333298</v>
      </c>
      <c r="K196" s="3">
        <v>-0.5</v>
      </c>
      <c r="L196" s="3">
        <v>-0.86206896551724099</v>
      </c>
    </row>
    <row r="197" spans="1:12" x14ac:dyDescent="0.25">
      <c r="A197" s="8" t="s">
        <v>610</v>
      </c>
      <c r="B197" s="2">
        <v>-0.29878048780487798</v>
      </c>
      <c r="C197" s="2">
        <v>-4.3478260869565202E-2</v>
      </c>
      <c r="D197" s="2">
        <v>-0.2</v>
      </c>
      <c r="E197" s="2">
        <v>-0.47727272727272702</v>
      </c>
      <c r="F197" s="2">
        <v>0.45652173913043498</v>
      </c>
      <c r="G197" s="2">
        <v>0.22388059701492499</v>
      </c>
      <c r="H197" s="2">
        <v>6.0975609756097601E-2</v>
      </c>
      <c r="I197" s="2">
        <v>-0.49425287356321801</v>
      </c>
      <c r="J197" s="2">
        <v>-0.56818181818181801</v>
      </c>
      <c r="K197" s="3">
        <v>-0.71641791044776104</v>
      </c>
      <c r="L197" s="3">
        <v>-0.88414634146341498</v>
      </c>
    </row>
    <row r="198" spans="1:12" x14ac:dyDescent="0.25">
      <c r="A198" s="8" t="s">
        <v>611</v>
      </c>
      <c r="B198" s="2">
        <v>0</v>
      </c>
      <c r="C198" s="2">
        <v>0</v>
      </c>
      <c r="D198" s="2">
        <v>0</v>
      </c>
      <c r="E198" s="2">
        <v>2</v>
      </c>
      <c r="F198" s="2">
        <v>-0.33333333333333298</v>
      </c>
      <c r="G198" s="2">
        <v>3</v>
      </c>
      <c r="H198" s="2">
        <v>1.625</v>
      </c>
      <c r="I198" s="2">
        <v>0.80952380952380998</v>
      </c>
      <c r="J198" s="2">
        <v>1.0526315789473699</v>
      </c>
      <c r="K198" s="3">
        <v>38</v>
      </c>
      <c r="L198" s="3">
        <v>0</v>
      </c>
    </row>
    <row r="199" spans="1:12" x14ac:dyDescent="0.25">
      <c r="A199" s="8" t="s">
        <v>612</v>
      </c>
      <c r="B199" s="2">
        <v>0.5</v>
      </c>
      <c r="C199" s="2">
        <v>0.33333333333333298</v>
      </c>
      <c r="D199" s="2">
        <v>-0.5</v>
      </c>
      <c r="E199" s="2">
        <v>0</v>
      </c>
      <c r="F199" s="2">
        <v>1</v>
      </c>
      <c r="G199" s="2">
        <v>-0.25</v>
      </c>
      <c r="H199" s="2">
        <v>-0.66666666666666696</v>
      </c>
      <c r="I199" s="2">
        <v>-1</v>
      </c>
      <c r="J199" s="2">
        <v>0</v>
      </c>
      <c r="K199" s="3">
        <v>-1</v>
      </c>
      <c r="L199" s="3">
        <v>-1</v>
      </c>
    </row>
    <row r="200" spans="1:12" x14ac:dyDescent="0.25">
      <c r="A200" s="8" t="s">
        <v>613</v>
      </c>
      <c r="B200" s="2">
        <v>1.3333333333333299</v>
      </c>
      <c r="C200" s="2">
        <v>-0.85714285714285698</v>
      </c>
      <c r="D200" s="2">
        <v>1</v>
      </c>
      <c r="E200" s="2">
        <v>2</v>
      </c>
      <c r="F200" s="2">
        <v>-0.66666666666666696</v>
      </c>
      <c r="G200" s="2">
        <v>0.5</v>
      </c>
      <c r="H200" s="2">
        <v>0</v>
      </c>
      <c r="I200" s="2">
        <v>-1</v>
      </c>
      <c r="J200" s="2">
        <v>0</v>
      </c>
      <c r="K200" s="3">
        <v>-1</v>
      </c>
      <c r="L200" s="3">
        <v>-1</v>
      </c>
    </row>
    <row r="201" spans="1:12" x14ac:dyDescent="0.25">
      <c r="A201" s="8" t="s">
        <v>614</v>
      </c>
      <c r="B201" s="2">
        <v>0.5</v>
      </c>
      <c r="C201" s="2">
        <v>0.33333333333333298</v>
      </c>
      <c r="D201" s="2">
        <v>-0.5</v>
      </c>
      <c r="E201" s="2">
        <v>-0.5</v>
      </c>
      <c r="F201" s="2">
        <v>-1</v>
      </c>
      <c r="G201" s="2">
        <v>0</v>
      </c>
      <c r="H201" s="2">
        <v>0</v>
      </c>
      <c r="I201" s="2">
        <v>0</v>
      </c>
      <c r="J201" s="2">
        <v>0</v>
      </c>
      <c r="K201" s="3">
        <v>0</v>
      </c>
      <c r="L201" s="3">
        <v>-1</v>
      </c>
    </row>
    <row r="202" spans="1:12" x14ac:dyDescent="0.25">
      <c r="A202" s="8" t="s">
        <v>615</v>
      </c>
      <c r="B202" s="2">
        <v>2</v>
      </c>
      <c r="C202" s="2">
        <v>0.33333333333333298</v>
      </c>
      <c r="D202" s="2">
        <v>-0.25</v>
      </c>
      <c r="E202" s="2">
        <v>-0.66666666666666696</v>
      </c>
      <c r="F202" s="2">
        <v>1</v>
      </c>
      <c r="G202" s="2">
        <v>-0.5</v>
      </c>
      <c r="H202" s="2">
        <v>1</v>
      </c>
      <c r="I202" s="2">
        <v>-1</v>
      </c>
      <c r="J202" s="2">
        <v>0</v>
      </c>
      <c r="K202" s="3">
        <v>-1</v>
      </c>
      <c r="L202" s="3">
        <v>-1</v>
      </c>
    </row>
    <row r="203" spans="1:12" x14ac:dyDescent="0.25">
      <c r="A203" s="8" t="s">
        <v>616</v>
      </c>
      <c r="B203" s="2">
        <v>-0.6875</v>
      </c>
      <c r="C203" s="2">
        <v>0.2</v>
      </c>
      <c r="D203" s="2">
        <v>0.83333333333333304</v>
      </c>
      <c r="E203" s="2">
        <v>-9.0909090909090898E-2</v>
      </c>
      <c r="F203" s="2">
        <v>-0.6</v>
      </c>
      <c r="G203" s="2">
        <v>-0.75</v>
      </c>
      <c r="H203" s="2">
        <v>2</v>
      </c>
      <c r="I203" s="2">
        <v>-0.66666666666666696</v>
      </c>
      <c r="J203" s="2">
        <v>0</v>
      </c>
      <c r="K203" s="3">
        <v>-0.75</v>
      </c>
      <c r="L203" s="3">
        <v>-0.9375</v>
      </c>
    </row>
    <row r="204" spans="1:12" x14ac:dyDescent="0.25">
      <c r="A204" s="8" t="s">
        <v>617</v>
      </c>
      <c r="B204" s="2">
        <v>0.22727272727272699</v>
      </c>
      <c r="C204" s="2">
        <v>-1.85185185185185E-2</v>
      </c>
      <c r="D204" s="2">
        <v>-0.22641509433962301</v>
      </c>
      <c r="E204" s="2">
        <v>-7.3170731707317097E-2</v>
      </c>
      <c r="F204" s="2">
        <v>-0.18421052631578899</v>
      </c>
      <c r="G204" s="2">
        <v>0.58064516129032295</v>
      </c>
      <c r="H204" s="2">
        <v>-0.14285714285714299</v>
      </c>
      <c r="I204" s="2">
        <v>-0.52380952380952395</v>
      </c>
      <c r="J204" s="2">
        <v>-0.55000000000000004</v>
      </c>
      <c r="K204" s="3">
        <v>-0.70967741935483897</v>
      </c>
      <c r="L204" s="3">
        <v>-0.79545454545454497</v>
      </c>
    </row>
    <row r="205" spans="1:12" x14ac:dyDescent="0.25">
      <c r="A205" s="8" t="s">
        <v>618</v>
      </c>
      <c r="B205" s="2">
        <v>0</v>
      </c>
      <c r="C205" s="2">
        <v>0</v>
      </c>
      <c r="D205" s="2">
        <v>0</v>
      </c>
      <c r="E205" s="2">
        <v>0</v>
      </c>
      <c r="F205" s="2">
        <v>-0.5</v>
      </c>
      <c r="G205" s="2">
        <v>2</v>
      </c>
      <c r="H205" s="2">
        <v>1.6666666666666701</v>
      </c>
      <c r="I205" s="2">
        <v>0.375</v>
      </c>
      <c r="J205" s="2">
        <v>1.1818181818181801</v>
      </c>
      <c r="K205" s="3">
        <v>23</v>
      </c>
      <c r="L205" s="3">
        <v>0</v>
      </c>
    </row>
    <row r="206" spans="1:12" x14ac:dyDescent="0.25">
      <c r="A206" s="8" t="s">
        <v>619</v>
      </c>
      <c r="B206" s="2">
        <v>1.5</v>
      </c>
      <c r="C206" s="2">
        <v>-0.4</v>
      </c>
      <c r="D206" s="2">
        <v>-1</v>
      </c>
      <c r="E206" s="2">
        <v>0</v>
      </c>
      <c r="F206" s="2">
        <v>3</v>
      </c>
      <c r="G206" s="2">
        <v>-0.75</v>
      </c>
      <c r="H206" s="2">
        <v>-1</v>
      </c>
      <c r="I206" s="2">
        <v>0</v>
      </c>
      <c r="J206" s="2">
        <v>0</v>
      </c>
      <c r="K206" s="3">
        <v>-1</v>
      </c>
      <c r="L206" s="3">
        <v>-1</v>
      </c>
    </row>
    <row r="207" spans="1:12" x14ac:dyDescent="0.25">
      <c r="A207" s="8" t="s">
        <v>620</v>
      </c>
      <c r="B207" s="2">
        <v>0</v>
      </c>
      <c r="C207" s="2">
        <v>0</v>
      </c>
      <c r="D207" s="2">
        <v>0</v>
      </c>
      <c r="E207" s="2">
        <v>1</v>
      </c>
      <c r="F207" s="2">
        <v>1</v>
      </c>
      <c r="G207" s="2">
        <v>-0.5</v>
      </c>
      <c r="H207" s="2">
        <v>0</v>
      </c>
      <c r="I207" s="2">
        <v>-1</v>
      </c>
      <c r="J207" s="2">
        <v>0</v>
      </c>
      <c r="K207" s="3">
        <v>-1</v>
      </c>
      <c r="L207" s="3">
        <v>-1</v>
      </c>
    </row>
    <row r="208" spans="1:12" x14ac:dyDescent="0.25">
      <c r="A208" s="8" t="s">
        <v>621</v>
      </c>
      <c r="B208" s="2">
        <v>-0.6</v>
      </c>
      <c r="C208" s="2">
        <v>0</v>
      </c>
      <c r="D208" s="2">
        <v>0.25</v>
      </c>
      <c r="E208" s="2">
        <v>-1</v>
      </c>
      <c r="F208" s="2">
        <v>0</v>
      </c>
      <c r="G208" s="2">
        <v>0</v>
      </c>
      <c r="H208" s="2">
        <v>-1</v>
      </c>
      <c r="I208" s="2">
        <v>0</v>
      </c>
      <c r="J208" s="2">
        <v>0</v>
      </c>
      <c r="K208" s="3">
        <v>-1</v>
      </c>
      <c r="L208" s="3">
        <v>-1</v>
      </c>
    </row>
    <row r="209" spans="1:12" x14ac:dyDescent="0.25">
      <c r="A209" s="8" t="s">
        <v>622</v>
      </c>
      <c r="B209" s="2">
        <v>0.18181818181818199</v>
      </c>
      <c r="C209" s="2">
        <v>-7.69230769230769E-2</v>
      </c>
      <c r="D209" s="2">
        <v>-0.58333333333333304</v>
      </c>
      <c r="E209" s="2">
        <v>0.4</v>
      </c>
      <c r="F209" s="2">
        <v>-0.57142857142857095</v>
      </c>
      <c r="G209" s="2">
        <v>0.66666666666666696</v>
      </c>
      <c r="H209" s="2">
        <v>-1</v>
      </c>
      <c r="I209" s="2">
        <v>0</v>
      </c>
      <c r="J209" s="2">
        <v>-0.5</v>
      </c>
      <c r="K209" s="3">
        <v>-0.66666666666666696</v>
      </c>
      <c r="L209" s="3">
        <v>-0.90909090909090895</v>
      </c>
    </row>
    <row r="210" spans="1:12" x14ac:dyDescent="0.25">
      <c r="A210" s="8" t="s">
        <v>623</v>
      </c>
      <c r="B210" s="2">
        <v>-0.71111111111111103</v>
      </c>
      <c r="C210" s="2">
        <v>0.76923076923076905</v>
      </c>
      <c r="D210" s="2">
        <v>-0.30434782608695699</v>
      </c>
      <c r="E210" s="2">
        <v>-6.25E-2</v>
      </c>
      <c r="F210" s="2">
        <v>-0.6</v>
      </c>
      <c r="G210" s="2">
        <v>-0.83333333333333304</v>
      </c>
      <c r="H210" s="2">
        <v>1.5</v>
      </c>
      <c r="I210" s="2">
        <v>-0.8</v>
      </c>
      <c r="J210" s="2">
        <v>0</v>
      </c>
      <c r="K210" s="3">
        <v>-0.91666666666666696</v>
      </c>
      <c r="L210" s="3">
        <v>-0.98888888888888904</v>
      </c>
    </row>
    <row r="211" spans="1:12" x14ac:dyDescent="0.25">
      <c r="A211" s="8" t="s">
        <v>624</v>
      </c>
      <c r="B211" s="2">
        <v>0.41292134831460697</v>
      </c>
      <c r="C211" s="2">
        <v>1.39165009940358E-2</v>
      </c>
      <c r="D211" s="2">
        <v>-0.34901960784313701</v>
      </c>
      <c r="E211" s="2">
        <v>-0.52409638554216897</v>
      </c>
      <c r="F211" s="2">
        <v>-0.151898734177215</v>
      </c>
      <c r="G211" s="2">
        <v>-0.14179104477611901</v>
      </c>
      <c r="H211" s="2">
        <v>-7.8260869565217397E-2</v>
      </c>
      <c r="I211" s="2">
        <v>-0.57547169811320797</v>
      </c>
      <c r="J211" s="2">
        <v>-0.55555555555555602</v>
      </c>
      <c r="K211" s="3">
        <v>-0.85074626865671599</v>
      </c>
      <c r="L211" s="3">
        <v>-0.94382022471910099</v>
      </c>
    </row>
    <row r="212" spans="1:12" x14ac:dyDescent="0.25">
      <c r="A212" s="8" t="s">
        <v>625</v>
      </c>
      <c r="B212" s="2">
        <v>0</v>
      </c>
      <c r="C212" s="2">
        <v>0</v>
      </c>
      <c r="D212" s="2">
        <v>0</v>
      </c>
      <c r="E212" s="2">
        <v>0</v>
      </c>
      <c r="F212" s="2">
        <v>-1</v>
      </c>
      <c r="G212" s="2">
        <v>0</v>
      </c>
      <c r="H212" s="2">
        <v>0</v>
      </c>
      <c r="I212" s="2">
        <v>4</v>
      </c>
      <c r="J212" s="2">
        <v>1.5</v>
      </c>
      <c r="K212" s="3">
        <v>0</v>
      </c>
      <c r="L212" s="3">
        <v>0</v>
      </c>
    </row>
    <row r="213" spans="1:12" x14ac:dyDescent="0.25">
      <c r="A213" s="8" t="s">
        <v>626</v>
      </c>
      <c r="B213" s="2">
        <v>5</v>
      </c>
      <c r="C213" s="2">
        <v>-0.33333333333333298</v>
      </c>
      <c r="D213" s="2">
        <v>-0.75</v>
      </c>
      <c r="E213" s="2">
        <v>1</v>
      </c>
      <c r="F213" s="2">
        <v>-1</v>
      </c>
      <c r="G213" s="2">
        <v>0</v>
      </c>
      <c r="H213" s="2">
        <v>-1</v>
      </c>
      <c r="I213" s="2">
        <v>0</v>
      </c>
      <c r="J213" s="2">
        <v>0</v>
      </c>
      <c r="K213" s="3">
        <v>0</v>
      </c>
      <c r="L213" s="3">
        <v>-1</v>
      </c>
    </row>
    <row r="214" spans="1:12" x14ac:dyDescent="0.25">
      <c r="A214" s="8" t="s">
        <v>627</v>
      </c>
      <c r="B214" s="2">
        <v>-1</v>
      </c>
      <c r="C214" s="2">
        <v>0</v>
      </c>
      <c r="D214" s="2">
        <v>1</v>
      </c>
      <c r="E214" s="2">
        <v>0</v>
      </c>
      <c r="F214" s="2">
        <v>3</v>
      </c>
      <c r="G214" s="2">
        <v>-1</v>
      </c>
      <c r="H214" s="2">
        <v>0</v>
      </c>
      <c r="I214" s="2">
        <v>0</v>
      </c>
      <c r="J214" s="2">
        <v>-1</v>
      </c>
      <c r="K214" s="3">
        <v>-1</v>
      </c>
      <c r="L214" s="3">
        <v>-1</v>
      </c>
    </row>
    <row r="215" spans="1:12" x14ac:dyDescent="0.25">
      <c r="A215" s="8" t="s">
        <v>628</v>
      </c>
      <c r="B215" s="2">
        <v>-0.75</v>
      </c>
      <c r="C215" s="2">
        <v>3</v>
      </c>
      <c r="D215" s="2">
        <v>-1</v>
      </c>
      <c r="E215" s="2">
        <v>0</v>
      </c>
      <c r="F215" s="2">
        <v>-0.66666666666666696</v>
      </c>
      <c r="G215" s="2">
        <v>-1</v>
      </c>
      <c r="H215" s="2">
        <v>0</v>
      </c>
      <c r="I215" s="2">
        <v>-1</v>
      </c>
      <c r="J215" s="2">
        <v>0</v>
      </c>
      <c r="K215" s="3">
        <v>-1</v>
      </c>
      <c r="L215" s="3">
        <v>-1</v>
      </c>
    </row>
    <row r="216" spans="1:12" x14ac:dyDescent="0.25">
      <c r="A216" s="8" t="s">
        <v>629</v>
      </c>
      <c r="B216" s="2">
        <v>-0.5</v>
      </c>
      <c r="C216" s="2">
        <v>1</v>
      </c>
      <c r="D216" s="2">
        <v>2</v>
      </c>
      <c r="E216" s="2">
        <v>-0.83333333333333304</v>
      </c>
      <c r="F216" s="2">
        <v>-1</v>
      </c>
      <c r="G216" s="2">
        <v>0</v>
      </c>
      <c r="H216" s="2">
        <v>4</v>
      </c>
      <c r="I216" s="2">
        <v>-0.8</v>
      </c>
      <c r="J216" s="2">
        <v>0</v>
      </c>
      <c r="K216" s="3">
        <v>0</v>
      </c>
      <c r="L216" s="3">
        <v>-0.5</v>
      </c>
    </row>
    <row r="217" spans="1:12" x14ac:dyDescent="0.25">
      <c r="A217" s="8" t="s">
        <v>630</v>
      </c>
      <c r="B217" s="2">
        <v>-0.68292682926829296</v>
      </c>
      <c r="C217" s="2">
        <v>0.92307692307692302</v>
      </c>
      <c r="D217" s="2">
        <v>-0.16</v>
      </c>
      <c r="E217" s="2">
        <v>-0.38095238095238099</v>
      </c>
      <c r="F217" s="2">
        <v>-0.46153846153846201</v>
      </c>
      <c r="G217" s="2">
        <v>0</v>
      </c>
      <c r="H217" s="2">
        <v>-0.28571428571428598</v>
      </c>
      <c r="I217" s="2">
        <v>-0.4</v>
      </c>
      <c r="J217" s="2">
        <v>-0.66666666666666696</v>
      </c>
      <c r="K217" s="3">
        <v>-0.85714285714285698</v>
      </c>
      <c r="L217" s="3">
        <v>-0.97560975609756095</v>
      </c>
    </row>
    <row r="218" spans="1:12" x14ac:dyDescent="0.25">
      <c r="A218" s="8" t="s">
        <v>631</v>
      </c>
      <c r="B218" s="2">
        <v>0.629139072847682</v>
      </c>
      <c r="C218" s="2">
        <v>0.105691056910569</v>
      </c>
      <c r="D218" s="2">
        <v>-0.34558823529411797</v>
      </c>
      <c r="E218" s="2">
        <v>-0.71348314606741603</v>
      </c>
      <c r="F218" s="2">
        <v>0.19607843137254899</v>
      </c>
      <c r="G218" s="2">
        <v>-3.2786885245901599E-2</v>
      </c>
      <c r="H218" s="2">
        <v>-6.7796610169491497E-2</v>
      </c>
      <c r="I218" s="2">
        <v>-0.49090909090909102</v>
      </c>
      <c r="J218" s="2">
        <v>-0.57142857142857095</v>
      </c>
      <c r="K218" s="3">
        <v>-0.80327868852458995</v>
      </c>
      <c r="L218" s="3">
        <v>-0.92052980132450302</v>
      </c>
    </row>
    <row r="219" spans="1:12" x14ac:dyDescent="0.25">
      <c r="A219" s="8" t="s">
        <v>632</v>
      </c>
      <c r="B219" s="2">
        <v>0</v>
      </c>
      <c r="C219" s="2">
        <v>0</v>
      </c>
      <c r="D219" s="2">
        <v>0</v>
      </c>
      <c r="E219" s="2">
        <v>0</v>
      </c>
      <c r="F219" s="2">
        <v>-1</v>
      </c>
      <c r="G219" s="2">
        <v>0</v>
      </c>
      <c r="H219" s="2">
        <v>-0.25</v>
      </c>
      <c r="I219" s="2">
        <v>2</v>
      </c>
      <c r="J219" s="2">
        <v>1.1111111111111101</v>
      </c>
      <c r="K219" s="3">
        <v>0</v>
      </c>
      <c r="L219" s="3">
        <v>0</v>
      </c>
    </row>
    <row r="220" spans="1:12" x14ac:dyDescent="0.25">
      <c r="A220" s="8" t="s">
        <v>633</v>
      </c>
      <c r="B220" s="2">
        <v>4</v>
      </c>
      <c r="C220" s="2">
        <v>-0.4</v>
      </c>
      <c r="D220" s="2">
        <v>-0.33333333333333298</v>
      </c>
      <c r="E220" s="2">
        <v>0.5</v>
      </c>
      <c r="F220" s="2">
        <v>-1</v>
      </c>
      <c r="G220" s="2">
        <v>0</v>
      </c>
      <c r="H220" s="2">
        <v>0</v>
      </c>
      <c r="I220" s="2">
        <v>-1</v>
      </c>
      <c r="J220" s="2">
        <v>0</v>
      </c>
      <c r="K220" s="3">
        <v>0</v>
      </c>
      <c r="L220" s="3">
        <v>-1</v>
      </c>
    </row>
    <row r="221" spans="1:12" x14ac:dyDescent="0.25">
      <c r="A221" s="8" t="s">
        <v>634</v>
      </c>
      <c r="B221" s="2">
        <v>0.5</v>
      </c>
      <c r="C221" s="2">
        <v>-0.5</v>
      </c>
      <c r="D221" s="2">
        <v>0.33333333333333298</v>
      </c>
      <c r="E221" s="2">
        <v>-0.75</v>
      </c>
      <c r="F221" s="2">
        <v>1</v>
      </c>
      <c r="G221" s="2">
        <v>1</v>
      </c>
      <c r="H221" s="2">
        <v>-0.75</v>
      </c>
      <c r="I221" s="2">
        <v>-1</v>
      </c>
      <c r="J221" s="2">
        <v>0</v>
      </c>
      <c r="K221" s="3">
        <v>-1</v>
      </c>
      <c r="L221" s="3">
        <v>-1</v>
      </c>
    </row>
    <row r="222" spans="1:12" x14ac:dyDescent="0.25">
      <c r="A222" s="8" t="s">
        <v>635</v>
      </c>
      <c r="B222" s="2">
        <v>-1</v>
      </c>
      <c r="C222" s="2">
        <v>0</v>
      </c>
      <c r="D222" s="2">
        <v>1</v>
      </c>
      <c r="E222" s="2">
        <v>0</v>
      </c>
      <c r="F222" s="2">
        <v>-1</v>
      </c>
      <c r="G222" s="2">
        <v>0</v>
      </c>
      <c r="H222" s="2">
        <v>-1</v>
      </c>
      <c r="I222" s="2">
        <v>0</v>
      </c>
      <c r="J222" s="2">
        <v>0</v>
      </c>
      <c r="K222" s="3">
        <v>0</v>
      </c>
      <c r="L222" s="3">
        <v>-1</v>
      </c>
    </row>
    <row r="223" spans="1:12" x14ac:dyDescent="0.25">
      <c r="A223" s="8" t="s">
        <v>636</v>
      </c>
      <c r="B223" s="2">
        <v>-0.2</v>
      </c>
      <c r="C223" s="2">
        <v>-0.5</v>
      </c>
      <c r="D223" s="2">
        <v>-1</v>
      </c>
      <c r="E223" s="2">
        <v>0</v>
      </c>
      <c r="F223" s="2">
        <v>2</v>
      </c>
      <c r="G223" s="2">
        <v>-1</v>
      </c>
      <c r="H223" s="2">
        <v>0</v>
      </c>
      <c r="I223" s="2">
        <v>-1</v>
      </c>
      <c r="J223" s="2">
        <v>0</v>
      </c>
      <c r="K223" s="3">
        <v>-1</v>
      </c>
      <c r="L223" s="3">
        <v>-1</v>
      </c>
    </row>
    <row r="224" spans="1:12" x14ac:dyDescent="0.25">
      <c r="A224" s="8" t="s">
        <v>637</v>
      </c>
      <c r="B224" s="2">
        <v>-0.53846153846153799</v>
      </c>
      <c r="C224" s="2">
        <v>0.83333333333333304</v>
      </c>
      <c r="D224" s="2">
        <v>-0.36363636363636398</v>
      </c>
      <c r="E224" s="2">
        <v>0.28571428571428598</v>
      </c>
      <c r="F224" s="2">
        <v>-0.66666666666666696</v>
      </c>
      <c r="G224" s="2">
        <v>-0.66666666666666696</v>
      </c>
      <c r="H224" s="2">
        <v>-1</v>
      </c>
      <c r="I224" s="2">
        <v>0</v>
      </c>
      <c r="J224" s="2">
        <v>0</v>
      </c>
      <c r="K224" s="3">
        <v>-0.66666666666666696</v>
      </c>
      <c r="L224" s="3">
        <v>-0.92307692307692302</v>
      </c>
    </row>
    <row r="225" spans="1:12" x14ac:dyDescent="0.25">
      <c r="A225" s="8" t="s">
        <v>638</v>
      </c>
      <c r="B225" s="2">
        <v>0.41071428571428598</v>
      </c>
      <c r="C225" s="2">
        <v>-0.189873417721519</v>
      </c>
      <c r="D225" s="2">
        <v>-0.234375</v>
      </c>
      <c r="E225" s="2">
        <v>-0.44897959183673503</v>
      </c>
      <c r="F225" s="2">
        <v>0.11111111111111099</v>
      </c>
      <c r="G225" s="2">
        <v>0.133333333333333</v>
      </c>
      <c r="H225" s="2">
        <v>-0.47058823529411797</v>
      </c>
      <c r="I225" s="2">
        <v>-0.61111111111111105</v>
      </c>
      <c r="J225" s="2">
        <v>0.28571428571428598</v>
      </c>
      <c r="K225" s="3">
        <v>-0.7</v>
      </c>
      <c r="L225" s="3">
        <v>-0.83928571428571397</v>
      </c>
    </row>
    <row r="226" spans="1:12" x14ac:dyDescent="0.25">
      <c r="A226" s="8" t="s">
        <v>639</v>
      </c>
      <c r="B226" s="2">
        <v>0</v>
      </c>
      <c r="C226" s="2">
        <v>0</v>
      </c>
      <c r="D226" s="2">
        <v>0</v>
      </c>
      <c r="E226" s="2">
        <v>0</v>
      </c>
      <c r="F226" s="2">
        <v>0</v>
      </c>
      <c r="G226" s="2">
        <v>1</v>
      </c>
      <c r="H226" s="2">
        <v>-0.5</v>
      </c>
      <c r="I226" s="2">
        <v>2</v>
      </c>
      <c r="J226" s="2">
        <v>2.6666666666666701</v>
      </c>
      <c r="K226" s="3">
        <v>10</v>
      </c>
      <c r="L226" s="3">
        <v>0</v>
      </c>
    </row>
    <row r="227" spans="1:12" x14ac:dyDescent="0.25">
      <c r="A227" s="8" t="s">
        <v>640</v>
      </c>
      <c r="B227" s="2">
        <v>9.0909090909090898E-2</v>
      </c>
      <c r="C227" s="2">
        <v>-0.33333333333333298</v>
      </c>
      <c r="D227" s="2">
        <v>-0.375</v>
      </c>
      <c r="E227" s="2">
        <v>0.2</v>
      </c>
      <c r="F227" s="2">
        <v>1</v>
      </c>
      <c r="G227" s="2">
        <v>-0.75</v>
      </c>
      <c r="H227" s="2">
        <v>-1</v>
      </c>
      <c r="I227" s="2">
        <v>0</v>
      </c>
      <c r="J227" s="2">
        <v>-1</v>
      </c>
      <c r="K227" s="3">
        <v>-1</v>
      </c>
      <c r="L227" s="3">
        <v>-1</v>
      </c>
    </row>
    <row r="228" spans="1:12" x14ac:dyDescent="0.25">
      <c r="A228" s="8" t="s">
        <v>641</v>
      </c>
      <c r="B228" s="2">
        <v>0</v>
      </c>
      <c r="C228" s="2">
        <v>0.83333333333333304</v>
      </c>
      <c r="D228" s="2">
        <v>9.0909090909090898E-2</v>
      </c>
      <c r="E228" s="2">
        <v>-0.25</v>
      </c>
      <c r="F228" s="2">
        <v>-0.22222222222222199</v>
      </c>
      <c r="G228" s="2">
        <v>-0.28571428571428598</v>
      </c>
      <c r="H228" s="2">
        <v>0</v>
      </c>
      <c r="I228" s="2">
        <v>-0.8</v>
      </c>
      <c r="J228" s="2">
        <v>-1</v>
      </c>
      <c r="K228" s="3">
        <v>-1</v>
      </c>
      <c r="L228" s="3">
        <v>-1</v>
      </c>
    </row>
    <row r="229" spans="1:12" x14ac:dyDescent="0.25">
      <c r="A229" s="8" t="s">
        <v>642</v>
      </c>
      <c r="B229" s="2">
        <v>0.26190476190476197</v>
      </c>
      <c r="C229" s="2">
        <v>-0.54716981132075504</v>
      </c>
      <c r="D229" s="2">
        <v>0.25</v>
      </c>
      <c r="E229" s="2">
        <v>-0.1</v>
      </c>
      <c r="F229" s="2">
        <v>-0.22222222222222199</v>
      </c>
      <c r="G229" s="2">
        <v>4.7619047619047603E-2</v>
      </c>
      <c r="H229" s="2">
        <v>-0.54545454545454497</v>
      </c>
      <c r="I229" s="2">
        <v>-0.5</v>
      </c>
      <c r="J229" s="2">
        <v>-0.6</v>
      </c>
      <c r="K229" s="3">
        <v>-0.90476190476190499</v>
      </c>
      <c r="L229" s="3">
        <v>-0.952380952380952</v>
      </c>
    </row>
    <row r="230" spans="1:12" x14ac:dyDescent="0.25">
      <c r="A230" s="8" t="s">
        <v>643</v>
      </c>
      <c r="B230" s="2">
        <v>0.375</v>
      </c>
      <c r="C230" s="2">
        <v>-0.31818181818181801</v>
      </c>
      <c r="D230" s="2">
        <v>0.266666666666667</v>
      </c>
      <c r="E230" s="2">
        <v>-0.52631578947368396</v>
      </c>
      <c r="F230" s="2">
        <v>0.44444444444444398</v>
      </c>
      <c r="G230" s="2">
        <v>0.30769230769230799</v>
      </c>
      <c r="H230" s="2">
        <v>-0.58823529411764697</v>
      </c>
      <c r="I230" s="2">
        <v>-0.42857142857142899</v>
      </c>
      <c r="J230" s="2">
        <v>-0.75</v>
      </c>
      <c r="K230" s="3">
        <v>-0.92307692307692302</v>
      </c>
      <c r="L230" s="3">
        <v>-0.9375</v>
      </c>
    </row>
    <row r="231" spans="1:12" x14ac:dyDescent="0.25">
      <c r="A231" s="8" t="s">
        <v>644</v>
      </c>
      <c r="B231" s="2">
        <v>-0.54594594594594603</v>
      </c>
      <c r="C231" s="2">
        <v>0.13095238095238099</v>
      </c>
      <c r="D231" s="2">
        <v>0</v>
      </c>
      <c r="E231" s="2">
        <v>-0.36842105263157898</v>
      </c>
      <c r="F231" s="2">
        <v>-0.483333333333333</v>
      </c>
      <c r="G231" s="2">
        <v>-0.58064516129032295</v>
      </c>
      <c r="H231" s="2">
        <v>0.30769230769230799</v>
      </c>
      <c r="I231" s="2">
        <v>-0.58823529411764697</v>
      </c>
      <c r="J231" s="2">
        <v>-0.57142857142857095</v>
      </c>
      <c r="K231" s="3">
        <v>-0.90322580645161299</v>
      </c>
      <c r="L231" s="3">
        <v>-0.98378378378378395</v>
      </c>
    </row>
    <row r="232" spans="1:12" x14ac:dyDescent="0.25">
      <c r="A232" s="8" t="s">
        <v>645</v>
      </c>
      <c r="B232" s="2">
        <v>0.53205128205128205</v>
      </c>
      <c r="C232" s="2">
        <v>-0.125523012552301</v>
      </c>
      <c r="D232" s="2">
        <v>-0.21531100478468901</v>
      </c>
      <c r="E232" s="2">
        <v>-0.37195121951219501</v>
      </c>
      <c r="F232" s="2">
        <v>0.16504854368932001</v>
      </c>
      <c r="G232" s="2">
        <v>-8.3333333333333301E-2</v>
      </c>
      <c r="H232" s="2">
        <v>-8.6363636363636406E-2</v>
      </c>
      <c r="I232" s="2">
        <v>-0.44776119402985098</v>
      </c>
      <c r="J232" s="2">
        <v>-0.45045045045045001</v>
      </c>
      <c r="K232" s="3">
        <v>-0.74583333333333302</v>
      </c>
      <c r="L232" s="3">
        <v>-0.80448717948717996</v>
      </c>
    </row>
    <row r="233" spans="1:12" x14ac:dyDescent="0.25">
      <c r="A233" s="8" t="s">
        <v>646</v>
      </c>
      <c r="B233" s="2">
        <v>0</v>
      </c>
      <c r="C233" s="2">
        <v>2</v>
      </c>
      <c r="D233" s="2">
        <v>-0.33333333333333298</v>
      </c>
      <c r="E233" s="2">
        <v>-0.5</v>
      </c>
      <c r="F233" s="2">
        <v>4</v>
      </c>
      <c r="G233" s="2">
        <v>0.8</v>
      </c>
      <c r="H233" s="2">
        <v>0.44444444444444398</v>
      </c>
      <c r="I233" s="2">
        <v>1.84615384615385</v>
      </c>
      <c r="J233" s="2">
        <v>0.75675675675675702</v>
      </c>
      <c r="K233" s="3">
        <v>12</v>
      </c>
      <c r="L233" s="3">
        <v>0</v>
      </c>
    </row>
    <row r="234" spans="1:12" x14ac:dyDescent="0.25">
      <c r="A234" s="8" t="s">
        <v>647</v>
      </c>
      <c r="B234" s="2">
        <v>0.33333333333333298</v>
      </c>
      <c r="C234" s="2">
        <v>-8.3333333333333301E-2</v>
      </c>
      <c r="D234" s="2">
        <v>-0.18181818181818199</v>
      </c>
      <c r="E234" s="2">
        <v>-0.22222222222222199</v>
      </c>
      <c r="F234" s="2">
        <v>0</v>
      </c>
      <c r="G234" s="2">
        <v>-0.71428571428571397</v>
      </c>
      <c r="H234" s="2">
        <v>0.5</v>
      </c>
      <c r="I234" s="2">
        <v>-0.66666666666666696</v>
      </c>
      <c r="J234" s="2">
        <v>-1</v>
      </c>
      <c r="K234" s="3">
        <v>-1</v>
      </c>
      <c r="L234" s="3">
        <v>-1</v>
      </c>
    </row>
    <row r="235" spans="1:12" x14ac:dyDescent="0.25">
      <c r="A235" s="8" t="s">
        <v>648</v>
      </c>
      <c r="B235" s="2">
        <v>0.38461538461538503</v>
      </c>
      <c r="C235" s="2">
        <v>-0.27777777777777801</v>
      </c>
      <c r="D235" s="2">
        <v>-0.30769230769230799</v>
      </c>
      <c r="E235" s="2">
        <v>0.66666666666666696</v>
      </c>
      <c r="F235" s="2">
        <v>-6.6666666666666693E-2</v>
      </c>
      <c r="G235" s="2">
        <v>0</v>
      </c>
      <c r="H235" s="2">
        <v>-0.57142857142857095</v>
      </c>
      <c r="I235" s="2">
        <v>-0.83333333333333304</v>
      </c>
      <c r="J235" s="2">
        <v>-1</v>
      </c>
      <c r="K235" s="3">
        <v>-1</v>
      </c>
      <c r="L235" s="3">
        <v>-1</v>
      </c>
    </row>
    <row r="236" spans="1:12" x14ac:dyDescent="0.25">
      <c r="A236" s="8" t="s">
        <v>649</v>
      </c>
      <c r="B236" s="2">
        <v>0.2</v>
      </c>
      <c r="C236" s="2">
        <v>0.25</v>
      </c>
      <c r="D236" s="2">
        <v>-0.6</v>
      </c>
      <c r="E236" s="2">
        <v>0.66666666666666696</v>
      </c>
      <c r="F236" s="2">
        <v>0.2</v>
      </c>
      <c r="G236" s="2">
        <v>-8.3333333333333301E-2</v>
      </c>
      <c r="H236" s="2">
        <v>-0.63636363636363602</v>
      </c>
      <c r="I236" s="2">
        <v>-0.5</v>
      </c>
      <c r="J236" s="2">
        <v>-1</v>
      </c>
      <c r="K236" s="3">
        <v>-1</v>
      </c>
      <c r="L236" s="3">
        <v>-1</v>
      </c>
    </row>
    <row r="237" spans="1:12" x14ac:dyDescent="0.25">
      <c r="A237" s="8" t="s">
        <v>650</v>
      </c>
      <c r="B237" s="2">
        <v>0.2</v>
      </c>
      <c r="C237" s="2">
        <v>-0.41666666666666702</v>
      </c>
      <c r="D237" s="2">
        <v>0.14285714285714299</v>
      </c>
      <c r="E237" s="2">
        <v>-0.5</v>
      </c>
      <c r="F237" s="2">
        <v>-0.5</v>
      </c>
      <c r="G237" s="2">
        <v>1.5</v>
      </c>
      <c r="H237" s="2">
        <v>1.4</v>
      </c>
      <c r="I237" s="2">
        <v>-0.66666666666666696</v>
      </c>
      <c r="J237" s="2">
        <v>-0.5</v>
      </c>
      <c r="K237" s="3">
        <v>0</v>
      </c>
      <c r="L237" s="3">
        <v>-0.8</v>
      </c>
    </row>
    <row r="238" spans="1:12" x14ac:dyDescent="0.25">
      <c r="A238" s="8" t="s">
        <v>651</v>
      </c>
      <c r="B238" s="2">
        <v>-0.30303030303030298</v>
      </c>
      <c r="C238" s="2">
        <v>0.217391304347826</v>
      </c>
      <c r="D238" s="2">
        <v>-0.107142857142857</v>
      </c>
      <c r="E238" s="2">
        <v>-0.36</v>
      </c>
      <c r="F238" s="2">
        <v>-0.5</v>
      </c>
      <c r="G238" s="2">
        <v>0.25</v>
      </c>
      <c r="H238" s="2">
        <v>-0.3</v>
      </c>
      <c r="I238" s="2">
        <v>0.42857142857142899</v>
      </c>
      <c r="J238" s="2">
        <v>-0.9</v>
      </c>
      <c r="K238" s="3">
        <v>-0.875</v>
      </c>
      <c r="L238" s="3">
        <v>-0.96969696969696995</v>
      </c>
    </row>
    <row r="239" spans="1:12" x14ac:dyDescent="0.25">
      <c r="A239" s="8" t="s">
        <v>652</v>
      </c>
      <c r="B239" s="2">
        <v>0.21698113207547201</v>
      </c>
      <c r="C239" s="2">
        <v>3.1007751937984499E-2</v>
      </c>
      <c r="D239" s="2">
        <v>-3.7593984962405999E-2</v>
      </c>
      <c r="E239" s="2">
        <v>-0.4765625</v>
      </c>
      <c r="F239" s="2">
        <v>0.44776119402985098</v>
      </c>
      <c r="G239" s="2">
        <v>-7.2164948453608199E-2</v>
      </c>
      <c r="H239" s="2">
        <v>0.18888888888888899</v>
      </c>
      <c r="I239" s="2">
        <v>-0.39252336448598102</v>
      </c>
      <c r="J239" s="2">
        <v>-0.64615384615384597</v>
      </c>
      <c r="K239" s="3">
        <v>-0.76288659793814395</v>
      </c>
      <c r="L239" s="3">
        <v>-0.78301886792452802</v>
      </c>
    </row>
    <row r="240" spans="1:12" x14ac:dyDescent="0.25">
      <c r="A240" s="8" t="s">
        <v>653</v>
      </c>
      <c r="B240" s="2">
        <v>0</v>
      </c>
      <c r="C240" s="2">
        <v>0</v>
      </c>
      <c r="D240" s="2">
        <v>0</v>
      </c>
      <c r="E240" s="2">
        <v>1</v>
      </c>
      <c r="F240" s="2">
        <v>2.5</v>
      </c>
      <c r="G240" s="2">
        <v>1.8571428571428601</v>
      </c>
      <c r="H240" s="2">
        <v>1.45</v>
      </c>
      <c r="I240" s="2">
        <v>0.183673469387755</v>
      </c>
      <c r="J240" s="2">
        <v>8.6206896551724102E-2</v>
      </c>
      <c r="K240" s="3">
        <v>8</v>
      </c>
      <c r="L240" s="3">
        <v>0</v>
      </c>
    </row>
    <row r="241" spans="1:12" x14ac:dyDescent="0.25">
      <c r="A241" s="8" t="s">
        <v>654</v>
      </c>
      <c r="B241" s="2">
        <v>0</v>
      </c>
      <c r="C241" s="2">
        <v>0</v>
      </c>
      <c r="D241" s="2">
        <v>0</v>
      </c>
      <c r="E241" s="2">
        <v>0</v>
      </c>
      <c r="F241" s="2">
        <v>0</v>
      </c>
      <c r="G241" s="2">
        <v>0</v>
      </c>
      <c r="H241" s="2">
        <v>0</v>
      </c>
      <c r="I241" s="2">
        <v>0</v>
      </c>
      <c r="J241" s="2">
        <v>0</v>
      </c>
      <c r="K241" s="3">
        <v>0</v>
      </c>
      <c r="L241" s="3">
        <v>0</v>
      </c>
    </row>
    <row r="242" spans="1:12" x14ac:dyDescent="0.25">
      <c r="A242" s="8" t="s">
        <v>655</v>
      </c>
      <c r="B242" s="2">
        <v>0</v>
      </c>
      <c r="C242" s="2">
        <v>0</v>
      </c>
      <c r="D242" s="2">
        <v>-1</v>
      </c>
      <c r="E242" s="2">
        <v>0</v>
      </c>
      <c r="F242" s="2">
        <v>0</v>
      </c>
      <c r="G242" s="2">
        <v>-1</v>
      </c>
      <c r="H242" s="2">
        <v>0</v>
      </c>
      <c r="I242" s="2">
        <v>0</v>
      </c>
      <c r="J242" s="2">
        <v>0</v>
      </c>
      <c r="K242" s="3">
        <v>-1</v>
      </c>
      <c r="L242" s="3">
        <v>0</v>
      </c>
    </row>
    <row r="243" spans="1:12" x14ac:dyDescent="0.25">
      <c r="A243" s="8" t="s">
        <v>656</v>
      </c>
      <c r="B243" s="2">
        <v>-0.5</v>
      </c>
      <c r="C243" s="2">
        <v>-1</v>
      </c>
      <c r="D243" s="2">
        <v>0</v>
      </c>
      <c r="E243" s="2">
        <v>0</v>
      </c>
      <c r="F243" s="2">
        <v>0</v>
      </c>
      <c r="G243" s="2">
        <v>0</v>
      </c>
      <c r="H243" s="2">
        <v>0</v>
      </c>
      <c r="I243" s="2">
        <v>0</v>
      </c>
      <c r="J243" s="2">
        <v>-1</v>
      </c>
      <c r="K243" s="3">
        <v>0</v>
      </c>
      <c r="L243" s="3">
        <v>-1</v>
      </c>
    </row>
    <row r="244" spans="1:12" x14ac:dyDescent="0.25">
      <c r="A244" s="8" t="s">
        <v>657</v>
      </c>
      <c r="B244" s="2">
        <v>0</v>
      </c>
      <c r="C244" s="2">
        <v>0</v>
      </c>
      <c r="D244" s="2">
        <v>0</v>
      </c>
      <c r="E244" s="2">
        <v>0</v>
      </c>
      <c r="F244" s="2">
        <v>0</v>
      </c>
      <c r="G244" s="2">
        <v>0</v>
      </c>
      <c r="H244" s="2">
        <v>0</v>
      </c>
      <c r="I244" s="2">
        <v>-1</v>
      </c>
      <c r="J244" s="2">
        <v>0</v>
      </c>
      <c r="K244" s="3">
        <v>0</v>
      </c>
      <c r="L244" s="3">
        <v>0</v>
      </c>
    </row>
    <row r="245" spans="1:12" x14ac:dyDescent="0.25">
      <c r="A245" s="8" t="s">
        <v>658</v>
      </c>
      <c r="B245" s="2">
        <v>0</v>
      </c>
      <c r="C245" s="2">
        <v>0</v>
      </c>
      <c r="D245" s="2">
        <v>0</v>
      </c>
      <c r="E245" s="2">
        <v>0</v>
      </c>
      <c r="F245" s="2">
        <v>0</v>
      </c>
      <c r="G245" s="2">
        <v>0</v>
      </c>
      <c r="H245" s="2">
        <v>0</v>
      </c>
      <c r="I245" s="2">
        <v>0</v>
      </c>
      <c r="J245" s="2">
        <v>0</v>
      </c>
      <c r="K245" s="3">
        <v>0</v>
      </c>
      <c r="L245" s="3">
        <v>0</v>
      </c>
    </row>
    <row r="246" spans="1:12" x14ac:dyDescent="0.25">
      <c r="A246" s="8" t="s">
        <v>659</v>
      </c>
      <c r="B246" s="2">
        <v>0.75</v>
      </c>
      <c r="C246" s="2">
        <v>-0.42857142857142899</v>
      </c>
      <c r="D246" s="2">
        <v>0.25</v>
      </c>
      <c r="E246" s="2">
        <v>-0.6</v>
      </c>
      <c r="F246" s="2">
        <v>0</v>
      </c>
      <c r="G246" s="2">
        <v>1.5</v>
      </c>
      <c r="H246" s="2">
        <v>-0.4</v>
      </c>
      <c r="I246" s="2">
        <v>-0.66666666666666696</v>
      </c>
      <c r="J246" s="2">
        <v>1</v>
      </c>
      <c r="K246" s="3">
        <v>0</v>
      </c>
      <c r="L246" s="3">
        <v>-0.5</v>
      </c>
    </row>
    <row r="247" spans="1:12" x14ac:dyDescent="0.25">
      <c r="A247" s="8" t="s">
        <v>660</v>
      </c>
      <c r="B247" s="2">
        <v>0</v>
      </c>
      <c r="C247" s="2">
        <v>0</v>
      </c>
      <c r="D247" s="2">
        <v>0</v>
      </c>
      <c r="E247" s="2">
        <v>0</v>
      </c>
      <c r="F247" s="2">
        <v>0</v>
      </c>
      <c r="G247" s="2">
        <v>0</v>
      </c>
      <c r="H247" s="2">
        <v>-1</v>
      </c>
      <c r="I247" s="2">
        <v>0</v>
      </c>
      <c r="J247" s="2">
        <v>0</v>
      </c>
      <c r="K247" s="3">
        <v>0</v>
      </c>
      <c r="L247" s="3">
        <v>0</v>
      </c>
    </row>
    <row r="248" spans="1:12" x14ac:dyDescent="0.25">
      <c r="A248" s="11" t="s">
        <v>14</v>
      </c>
      <c r="B248" s="3">
        <v>0.111605487578791</v>
      </c>
      <c r="C248" s="3">
        <v>-8.9392928619079395E-2</v>
      </c>
      <c r="D248" s="3">
        <v>-0.175457875457875</v>
      </c>
      <c r="E248" s="3">
        <v>-0.34873389604620197</v>
      </c>
      <c r="F248" s="3">
        <v>-2.04638472032742E-2</v>
      </c>
      <c r="G248" s="3">
        <v>4.2479108635097497E-2</v>
      </c>
      <c r="H248" s="3">
        <v>-7.34802939211757E-3</v>
      </c>
      <c r="I248" s="3">
        <v>-0.29609690444145398</v>
      </c>
      <c r="J248" s="3">
        <v>-9.8470363288718901E-2</v>
      </c>
      <c r="K248" s="3">
        <v>-0.34331476323119797</v>
      </c>
      <c r="L248" s="3">
        <v>-0.65035224323322205</v>
      </c>
    </row>
    <row r="249" spans="1:12" x14ac:dyDescent="0.25">
      <c r="A249" s="15"/>
    </row>
    <row r="250" spans="1:12" x14ac:dyDescent="0.25">
      <c r="A250" s="13" t="s">
        <v>35</v>
      </c>
    </row>
    <row r="251" spans="1:12" x14ac:dyDescent="0.25">
      <c r="A251" s="14" t="s">
        <v>36</v>
      </c>
    </row>
    <row r="252" spans="1:12" x14ac:dyDescent="0.25">
      <c r="A252" s="14" t="s">
        <v>37</v>
      </c>
    </row>
    <row r="253" spans="1:12" x14ac:dyDescent="0.25">
      <c r="A253" s="14" t="s">
        <v>508</v>
      </c>
    </row>
    <row r="254" spans="1:12" x14ac:dyDescent="0.25">
      <c r="A254" s="14" t="s">
        <v>522</v>
      </c>
    </row>
    <row r="255" spans="1:12" x14ac:dyDescent="0.25">
      <c r="A255" s="14" t="s">
        <v>523</v>
      </c>
    </row>
    <row r="256" spans="1:12" x14ac:dyDescent="0.25">
      <c r="A256" s="14" t="s">
        <v>69</v>
      </c>
    </row>
    <row r="257" spans="1:1" x14ac:dyDescent="0.25">
      <c r="A257" s="14" t="s">
        <v>39</v>
      </c>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88:K88"/>
    <mergeCell ref="B169:J16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663</v>
      </c>
    </row>
    <row r="2" spans="1:13" ht="15" x14ac:dyDescent="0.25">
      <c r="A2" s="12" t="s">
        <v>664</v>
      </c>
    </row>
    <row r="3" spans="1:13" ht="15" x14ac:dyDescent="0.25">
      <c r="A3" s="12" t="s">
        <v>665</v>
      </c>
    </row>
    <row r="4" spans="1:13" x14ac:dyDescent="0.25">
      <c r="A4" s="15"/>
    </row>
    <row r="5" spans="1:13" x14ac:dyDescent="0.25">
      <c r="A5" s="19" t="str">
        <f>HYPERLINK("#'Table of contents'!A15",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104</v>
      </c>
      <c r="C8" s="1">
        <v>117</v>
      </c>
      <c r="D8" s="1">
        <v>104</v>
      </c>
      <c r="E8" s="1">
        <v>59</v>
      </c>
      <c r="F8" s="1">
        <v>58</v>
      </c>
      <c r="G8" s="1">
        <v>76</v>
      </c>
      <c r="H8" s="1">
        <v>59</v>
      </c>
      <c r="I8" s="1">
        <v>29</v>
      </c>
      <c r="J8" s="1">
        <v>10</v>
      </c>
      <c r="K8" s="1">
        <v>0</v>
      </c>
      <c r="L8" s="4">
        <v>174</v>
      </c>
      <c r="M8" s="4">
        <v>616</v>
      </c>
    </row>
    <row r="9" spans="1:13" x14ac:dyDescent="0.25">
      <c r="A9" s="16" t="s">
        <v>511</v>
      </c>
      <c r="B9" s="1">
        <v>95</v>
      </c>
      <c r="C9" s="1">
        <v>105</v>
      </c>
      <c r="D9" s="1">
        <v>73</v>
      </c>
      <c r="E9" s="1">
        <v>88</v>
      </c>
      <c r="F9" s="1">
        <v>101</v>
      </c>
      <c r="G9" s="1">
        <v>120</v>
      </c>
      <c r="H9" s="1">
        <v>110</v>
      </c>
      <c r="I9" s="1">
        <v>95</v>
      </c>
      <c r="J9" s="1">
        <v>26</v>
      </c>
      <c r="K9" s="1">
        <v>2</v>
      </c>
      <c r="L9" s="4">
        <v>353</v>
      </c>
      <c r="M9" s="4">
        <v>815</v>
      </c>
    </row>
    <row r="10" spans="1:13" x14ac:dyDescent="0.25">
      <c r="A10" s="16" t="s">
        <v>512</v>
      </c>
      <c r="B10" s="1">
        <v>27</v>
      </c>
      <c r="C10" s="1">
        <v>28</v>
      </c>
      <c r="D10" s="1">
        <v>26</v>
      </c>
      <c r="E10" s="1">
        <v>13</v>
      </c>
      <c r="F10" s="1">
        <v>17</v>
      </c>
      <c r="G10" s="1">
        <v>18</v>
      </c>
      <c r="H10" s="1">
        <v>21</v>
      </c>
      <c r="I10" s="1">
        <v>12</v>
      </c>
      <c r="J10" s="1">
        <v>7</v>
      </c>
      <c r="K10" s="1">
        <v>0</v>
      </c>
      <c r="L10" s="4">
        <v>58</v>
      </c>
      <c r="M10" s="4">
        <v>169</v>
      </c>
    </row>
    <row r="11" spans="1:13" x14ac:dyDescent="0.25">
      <c r="A11" s="16" t="s">
        <v>513</v>
      </c>
      <c r="B11" s="1">
        <v>8</v>
      </c>
      <c r="C11" s="1">
        <v>9</v>
      </c>
      <c r="D11" s="1">
        <v>11</v>
      </c>
      <c r="E11" s="1">
        <v>9</v>
      </c>
      <c r="F11" s="1">
        <v>23</v>
      </c>
      <c r="G11" s="1">
        <v>17</v>
      </c>
      <c r="H11" s="1">
        <v>29</v>
      </c>
      <c r="I11" s="1">
        <v>21</v>
      </c>
      <c r="J11" s="1">
        <v>3</v>
      </c>
      <c r="K11" s="1">
        <v>0</v>
      </c>
      <c r="L11" s="4">
        <v>70</v>
      </c>
      <c r="M11" s="4">
        <v>130</v>
      </c>
    </row>
    <row r="12" spans="1:13" x14ac:dyDescent="0.25">
      <c r="A12" s="16" t="s">
        <v>515</v>
      </c>
      <c r="B12" s="1">
        <v>45</v>
      </c>
      <c r="C12" s="1">
        <v>46</v>
      </c>
      <c r="D12" s="1">
        <v>39</v>
      </c>
      <c r="E12" s="1">
        <v>27</v>
      </c>
      <c r="F12" s="1">
        <v>42</v>
      </c>
      <c r="G12" s="1">
        <v>44</v>
      </c>
      <c r="H12" s="1">
        <v>65</v>
      </c>
      <c r="I12" s="1">
        <v>52</v>
      </c>
      <c r="J12" s="1">
        <v>7</v>
      </c>
      <c r="K12" s="1">
        <v>0</v>
      </c>
      <c r="L12" s="4">
        <v>168</v>
      </c>
      <c r="M12" s="4">
        <v>367</v>
      </c>
    </row>
    <row r="13" spans="1:13" x14ac:dyDescent="0.25">
      <c r="A13" s="10" t="s">
        <v>14</v>
      </c>
      <c r="B13" s="4">
        <v>279</v>
      </c>
      <c r="C13" s="4">
        <v>305</v>
      </c>
      <c r="D13" s="4">
        <v>253</v>
      </c>
      <c r="E13" s="4">
        <v>196</v>
      </c>
      <c r="F13" s="4">
        <v>241</v>
      </c>
      <c r="G13" s="4">
        <v>275</v>
      </c>
      <c r="H13" s="4">
        <v>284</v>
      </c>
      <c r="I13" s="4">
        <v>209</v>
      </c>
      <c r="J13" s="4">
        <v>53</v>
      </c>
      <c r="K13" s="4">
        <v>2</v>
      </c>
      <c r="L13" s="4">
        <v>823</v>
      </c>
      <c r="M13" s="4">
        <v>2097</v>
      </c>
    </row>
    <row r="14" spans="1:13" x14ac:dyDescent="0.25">
      <c r="A14" s="15"/>
    </row>
    <row r="15" spans="1:13" x14ac:dyDescent="0.25">
      <c r="A15" s="15"/>
    </row>
    <row r="16" spans="1:13" x14ac:dyDescent="0.25">
      <c r="A16" s="15"/>
      <c r="B16" s="23" t="s">
        <v>667</v>
      </c>
      <c r="C16" s="24"/>
      <c r="D16" s="24"/>
      <c r="E16" s="24"/>
      <c r="F16" s="24"/>
      <c r="G16" s="24"/>
      <c r="H16" s="24"/>
      <c r="I16" s="24"/>
      <c r="J16" s="24"/>
      <c r="K16" s="24"/>
      <c r="L16" s="6" t="s">
        <v>10</v>
      </c>
      <c r="M16" s="6" t="s">
        <v>11</v>
      </c>
    </row>
    <row r="17" spans="1:13" x14ac:dyDescent="0.25">
      <c r="A17" s="9" t="s">
        <v>34</v>
      </c>
      <c r="B17" s="5" t="s">
        <v>0</v>
      </c>
      <c r="C17" s="5" t="s">
        <v>1</v>
      </c>
      <c r="D17" s="5" t="s">
        <v>2</v>
      </c>
      <c r="E17" s="5" t="s">
        <v>3</v>
      </c>
      <c r="F17" s="5" t="s">
        <v>4</v>
      </c>
      <c r="G17" s="5" t="s">
        <v>5</v>
      </c>
      <c r="H17" s="5" t="s">
        <v>6</v>
      </c>
      <c r="I17" s="5" t="s">
        <v>7</v>
      </c>
      <c r="J17" s="5" t="s">
        <v>8</v>
      </c>
      <c r="K17" s="5" t="s">
        <v>9</v>
      </c>
      <c r="L17" s="5" t="s">
        <v>32</v>
      </c>
      <c r="M17" s="5" t="s">
        <v>33</v>
      </c>
    </row>
    <row r="18" spans="1:13" x14ac:dyDescent="0.25">
      <c r="A18" s="8" t="s">
        <v>510</v>
      </c>
      <c r="B18" s="2">
        <v>0.372759856630824</v>
      </c>
      <c r="C18" s="2">
        <v>0.38360655737704902</v>
      </c>
      <c r="D18" s="2">
        <v>0.41106719367588901</v>
      </c>
      <c r="E18" s="2">
        <v>0.30102040816326497</v>
      </c>
      <c r="F18" s="2">
        <v>0.24066390041493799</v>
      </c>
      <c r="G18" s="2">
        <v>0.27636363636363598</v>
      </c>
      <c r="H18" s="2">
        <v>0.20774647887323899</v>
      </c>
      <c r="I18" s="2">
        <v>0.13875598086124399</v>
      </c>
      <c r="J18" s="2">
        <v>0.18867924528301899</v>
      </c>
      <c r="K18" s="2">
        <v>0</v>
      </c>
      <c r="L18" s="3">
        <v>0.21142162818954999</v>
      </c>
      <c r="M18" s="3">
        <v>0.29375298044825898</v>
      </c>
    </row>
    <row r="19" spans="1:13" x14ac:dyDescent="0.25">
      <c r="A19" s="8" t="s">
        <v>511</v>
      </c>
      <c r="B19" s="2">
        <v>0.340501792114695</v>
      </c>
      <c r="C19" s="2">
        <v>0.34426229508196698</v>
      </c>
      <c r="D19" s="2">
        <v>0.28853754940711501</v>
      </c>
      <c r="E19" s="2">
        <v>0.44897959183673503</v>
      </c>
      <c r="F19" s="2">
        <v>0.41908713692946098</v>
      </c>
      <c r="G19" s="2">
        <v>0.43636363636363601</v>
      </c>
      <c r="H19" s="2">
        <v>0.38732394366197198</v>
      </c>
      <c r="I19" s="2">
        <v>0.45454545454545497</v>
      </c>
      <c r="J19" s="2">
        <v>0.490566037735849</v>
      </c>
      <c r="K19" s="2">
        <v>1</v>
      </c>
      <c r="L19" s="3">
        <v>0.42891859052247899</v>
      </c>
      <c r="M19" s="3">
        <v>0.388650453028135</v>
      </c>
    </row>
    <row r="20" spans="1:13" x14ac:dyDescent="0.25">
      <c r="A20" s="8" t="s">
        <v>512</v>
      </c>
      <c r="B20" s="2">
        <v>9.6774193548387094E-2</v>
      </c>
      <c r="C20" s="2">
        <v>9.18032786885246E-2</v>
      </c>
      <c r="D20" s="2">
        <v>0.102766798418972</v>
      </c>
      <c r="E20" s="2">
        <v>6.6326530612244902E-2</v>
      </c>
      <c r="F20" s="2">
        <v>7.0539419087136901E-2</v>
      </c>
      <c r="G20" s="2">
        <v>6.5454545454545501E-2</v>
      </c>
      <c r="H20" s="2">
        <v>7.3943661971830998E-2</v>
      </c>
      <c r="I20" s="2">
        <v>5.7416267942583699E-2</v>
      </c>
      <c r="J20" s="2">
        <v>0.13207547169811301</v>
      </c>
      <c r="K20" s="2">
        <v>0</v>
      </c>
      <c r="L20" s="3">
        <v>7.0473876063183505E-2</v>
      </c>
      <c r="M20" s="3">
        <v>8.05913209346686E-2</v>
      </c>
    </row>
    <row r="21" spans="1:13" x14ac:dyDescent="0.25">
      <c r="A21" s="8" t="s">
        <v>513</v>
      </c>
      <c r="B21" s="2">
        <v>2.8673835125448001E-2</v>
      </c>
      <c r="C21" s="2">
        <v>2.9508196721311501E-2</v>
      </c>
      <c r="D21" s="2">
        <v>4.3478260869565202E-2</v>
      </c>
      <c r="E21" s="2">
        <v>4.5918367346938799E-2</v>
      </c>
      <c r="F21" s="2">
        <v>9.5435684647302899E-2</v>
      </c>
      <c r="G21" s="2">
        <v>6.18181818181818E-2</v>
      </c>
      <c r="H21" s="2">
        <v>0.102112676056338</v>
      </c>
      <c r="I21" s="2">
        <v>0.100478468899522</v>
      </c>
      <c r="J21" s="2">
        <v>5.6603773584905703E-2</v>
      </c>
      <c r="K21" s="2">
        <v>0</v>
      </c>
      <c r="L21" s="3">
        <v>8.5054678007290399E-2</v>
      </c>
      <c r="M21" s="3">
        <v>6.1993323795898898E-2</v>
      </c>
    </row>
    <row r="22" spans="1:13" x14ac:dyDescent="0.25">
      <c r="A22" s="8" t="s">
        <v>515</v>
      </c>
      <c r="B22" s="2">
        <v>0.16129032258064499</v>
      </c>
      <c r="C22" s="2">
        <v>0.150819672131148</v>
      </c>
      <c r="D22" s="2">
        <v>0.154150197628458</v>
      </c>
      <c r="E22" s="2">
        <v>0.13775510204081601</v>
      </c>
      <c r="F22" s="2">
        <v>0.17427385892116201</v>
      </c>
      <c r="G22" s="2">
        <v>0.16</v>
      </c>
      <c r="H22" s="2">
        <v>0.22887323943662</v>
      </c>
      <c r="I22" s="2">
        <v>0.248803827751196</v>
      </c>
      <c r="J22" s="2">
        <v>0.13207547169811301</v>
      </c>
      <c r="K22" s="2">
        <v>0</v>
      </c>
      <c r="L22" s="3">
        <v>0.20413122721749699</v>
      </c>
      <c r="M22" s="3">
        <v>0.17501192179303801</v>
      </c>
    </row>
    <row r="23" spans="1:13" x14ac:dyDescent="0.25">
      <c r="A23" s="15"/>
    </row>
    <row r="24" spans="1:13" x14ac:dyDescent="0.25">
      <c r="A24" s="15"/>
    </row>
    <row r="25" spans="1:13" x14ac:dyDescent="0.25">
      <c r="A25" s="15"/>
      <c r="B25" s="23" t="s">
        <v>31</v>
      </c>
      <c r="C25" s="23"/>
      <c r="D25" s="23"/>
      <c r="E25" s="23"/>
      <c r="F25" s="23"/>
      <c r="G25" s="23"/>
      <c r="H25" s="23"/>
      <c r="I25" s="23"/>
      <c r="J25" s="23"/>
      <c r="K25" s="6" t="s">
        <v>10</v>
      </c>
      <c r="L25" s="6" t="s">
        <v>11</v>
      </c>
    </row>
    <row r="26" spans="1:13" x14ac:dyDescent="0.25">
      <c r="A26" s="9" t="s">
        <v>34</v>
      </c>
      <c r="B26" s="5" t="s">
        <v>15</v>
      </c>
      <c r="C26" s="5" t="s">
        <v>16</v>
      </c>
      <c r="D26" s="5" t="s">
        <v>17</v>
      </c>
      <c r="E26" s="5" t="s">
        <v>18</v>
      </c>
      <c r="F26" s="5" t="s">
        <v>19</v>
      </c>
      <c r="G26" s="5" t="s">
        <v>20</v>
      </c>
      <c r="H26" s="5" t="s">
        <v>21</v>
      </c>
      <c r="I26" s="5" t="s">
        <v>22</v>
      </c>
      <c r="J26" s="5" t="s">
        <v>23</v>
      </c>
      <c r="K26" s="5" t="s">
        <v>24</v>
      </c>
      <c r="L26" s="5" t="s">
        <v>25</v>
      </c>
    </row>
    <row r="27" spans="1:13" x14ac:dyDescent="0.25">
      <c r="A27" s="8" t="s">
        <v>510</v>
      </c>
      <c r="B27" s="2">
        <v>0.125</v>
      </c>
      <c r="C27" s="2">
        <v>-0.11111111111111099</v>
      </c>
      <c r="D27" s="2">
        <v>-0.43269230769230799</v>
      </c>
      <c r="E27" s="2">
        <v>-1.6949152542372899E-2</v>
      </c>
      <c r="F27" s="2">
        <v>0.31034482758620702</v>
      </c>
      <c r="G27" s="2">
        <v>-0.22368421052631601</v>
      </c>
      <c r="H27" s="2">
        <v>-0.50847457627118597</v>
      </c>
      <c r="I27" s="2">
        <v>-0.65517241379310298</v>
      </c>
      <c r="J27" s="2">
        <v>-1</v>
      </c>
      <c r="K27" s="3">
        <v>-1</v>
      </c>
      <c r="L27" s="3">
        <v>-1</v>
      </c>
    </row>
    <row r="28" spans="1:13" x14ac:dyDescent="0.25">
      <c r="A28" s="8" t="s">
        <v>511</v>
      </c>
      <c r="B28" s="2">
        <v>0.105263157894737</v>
      </c>
      <c r="C28" s="2">
        <v>-0.30476190476190501</v>
      </c>
      <c r="D28" s="2">
        <v>0.20547945205479501</v>
      </c>
      <c r="E28" s="2">
        <v>0.14772727272727301</v>
      </c>
      <c r="F28" s="2">
        <v>0.18811881188118801</v>
      </c>
      <c r="G28" s="2">
        <v>-8.3333333333333301E-2</v>
      </c>
      <c r="H28" s="2">
        <v>-0.13636363636363599</v>
      </c>
      <c r="I28" s="2">
        <v>-0.72631578947368403</v>
      </c>
      <c r="J28" s="2">
        <v>-0.92307692307692302</v>
      </c>
      <c r="K28" s="3">
        <v>-0.98333333333333295</v>
      </c>
      <c r="L28" s="3">
        <v>-0.97894736842105301</v>
      </c>
    </row>
    <row r="29" spans="1:13" x14ac:dyDescent="0.25">
      <c r="A29" s="8" t="s">
        <v>512</v>
      </c>
      <c r="B29" s="2">
        <v>3.7037037037037E-2</v>
      </c>
      <c r="C29" s="2">
        <v>-7.1428571428571397E-2</v>
      </c>
      <c r="D29" s="2">
        <v>-0.5</v>
      </c>
      <c r="E29" s="2">
        <v>0.30769230769230799</v>
      </c>
      <c r="F29" s="2">
        <v>5.8823529411764698E-2</v>
      </c>
      <c r="G29" s="2">
        <v>0.16666666666666699</v>
      </c>
      <c r="H29" s="2">
        <v>-0.42857142857142899</v>
      </c>
      <c r="I29" s="2">
        <v>-0.41666666666666702</v>
      </c>
      <c r="J29" s="2">
        <v>-1</v>
      </c>
      <c r="K29" s="3">
        <v>-1</v>
      </c>
      <c r="L29" s="3">
        <v>-1</v>
      </c>
    </row>
    <row r="30" spans="1:13" x14ac:dyDescent="0.25">
      <c r="A30" s="8" t="s">
        <v>513</v>
      </c>
      <c r="B30" s="2">
        <v>0.125</v>
      </c>
      <c r="C30" s="2">
        <v>0.22222222222222199</v>
      </c>
      <c r="D30" s="2">
        <v>-0.18181818181818199</v>
      </c>
      <c r="E30" s="2">
        <v>1.55555555555556</v>
      </c>
      <c r="F30" s="2">
        <v>-0.26086956521739102</v>
      </c>
      <c r="G30" s="2">
        <v>0.70588235294117696</v>
      </c>
      <c r="H30" s="2">
        <v>-0.27586206896551702</v>
      </c>
      <c r="I30" s="2">
        <v>-0.85714285714285698</v>
      </c>
      <c r="J30" s="2">
        <v>-1</v>
      </c>
      <c r="K30" s="3">
        <v>-1</v>
      </c>
      <c r="L30" s="3">
        <v>-1</v>
      </c>
    </row>
    <row r="31" spans="1:13" x14ac:dyDescent="0.25">
      <c r="A31" s="8" t="s">
        <v>515</v>
      </c>
      <c r="B31" s="2">
        <v>2.2222222222222199E-2</v>
      </c>
      <c r="C31" s="2">
        <v>-0.15217391304347799</v>
      </c>
      <c r="D31" s="2">
        <v>-0.30769230769230799</v>
      </c>
      <c r="E31" s="2">
        <v>0.55555555555555602</v>
      </c>
      <c r="F31" s="2">
        <v>4.7619047619047603E-2</v>
      </c>
      <c r="G31" s="2">
        <v>0.47727272727272702</v>
      </c>
      <c r="H31" s="2">
        <v>-0.2</v>
      </c>
      <c r="I31" s="2">
        <v>-0.86538461538461497</v>
      </c>
      <c r="J31" s="2">
        <v>-1</v>
      </c>
      <c r="K31" s="3">
        <v>-1</v>
      </c>
      <c r="L31" s="3">
        <v>-1</v>
      </c>
    </row>
    <row r="32" spans="1:13" x14ac:dyDescent="0.25">
      <c r="A32" s="11" t="s">
        <v>14</v>
      </c>
      <c r="B32" s="3">
        <v>9.3189964157706098E-2</v>
      </c>
      <c r="C32" s="3">
        <v>-0.17049180327868901</v>
      </c>
      <c r="D32" s="3">
        <v>-0.22529644268774701</v>
      </c>
      <c r="E32" s="3">
        <v>0.22959183673469399</v>
      </c>
      <c r="F32" s="3">
        <v>0.141078838174274</v>
      </c>
      <c r="G32" s="3">
        <v>3.2727272727272702E-2</v>
      </c>
      <c r="H32" s="3">
        <v>-0.264084507042254</v>
      </c>
      <c r="I32" s="3">
        <v>-0.74641148325358897</v>
      </c>
      <c r="J32" s="3">
        <v>-0.96226415094339601</v>
      </c>
      <c r="K32" s="3">
        <v>-0.99272727272727301</v>
      </c>
      <c r="L32" s="3">
        <v>-0.99283154121863804</v>
      </c>
    </row>
    <row r="33" spans="1:1" x14ac:dyDescent="0.25">
      <c r="A33" s="15"/>
    </row>
    <row r="34" spans="1:1" x14ac:dyDescent="0.25">
      <c r="A34" s="13" t="s">
        <v>35</v>
      </c>
    </row>
    <row r="35" spans="1:1" x14ac:dyDescent="0.25">
      <c r="A35" s="14" t="s">
        <v>36</v>
      </c>
    </row>
    <row r="36" spans="1:1" x14ac:dyDescent="0.25">
      <c r="A36" s="14" t="s">
        <v>37</v>
      </c>
    </row>
    <row r="37" spans="1:1" x14ac:dyDescent="0.25">
      <c r="A37" s="14" t="s">
        <v>508</v>
      </c>
    </row>
    <row r="38" spans="1:1" x14ac:dyDescent="0.25">
      <c r="A38" s="14" t="s">
        <v>522</v>
      </c>
    </row>
    <row r="39" spans="1:1" x14ac:dyDescent="0.25">
      <c r="A39" s="14" t="s">
        <v>523</v>
      </c>
    </row>
    <row r="40" spans="1:1" x14ac:dyDescent="0.25">
      <c r="A40" s="14" t="s">
        <v>69</v>
      </c>
    </row>
    <row r="41" spans="1:1" x14ac:dyDescent="0.25">
      <c r="A41" s="14" t="s">
        <v>39</v>
      </c>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6:K16"/>
    <mergeCell ref="B25:J2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668</v>
      </c>
    </row>
    <row r="2" spans="1:13" ht="15" x14ac:dyDescent="0.25">
      <c r="A2" s="12" t="s">
        <v>664</v>
      </c>
    </row>
    <row r="3" spans="1:13" ht="15" x14ac:dyDescent="0.25">
      <c r="A3" s="12" t="s">
        <v>665</v>
      </c>
    </row>
    <row r="4" spans="1:13" ht="15" x14ac:dyDescent="0.25">
      <c r="A4" s="12" t="s">
        <v>57</v>
      </c>
    </row>
    <row r="5" spans="1:13" x14ac:dyDescent="0.25">
      <c r="A5" s="19" t="str">
        <f>HYPERLINK("#'Table of contents'!A16",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526</v>
      </c>
      <c r="B8" s="1">
        <v>25</v>
      </c>
      <c r="C8" s="1">
        <v>17</v>
      </c>
      <c r="D8" s="1">
        <v>21</v>
      </c>
      <c r="E8" s="1">
        <v>10</v>
      </c>
      <c r="F8" s="1">
        <v>9</v>
      </c>
      <c r="G8" s="1">
        <v>9</v>
      </c>
      <c r="H8" s="1">
        <v>5</v>
      </c>
      <c r="I8" s="1">
        <v>6</v>
      </c>
      <c r="J8" s="1">
        <v>0</v>
      </c>
      <c r="K8" s="1">
        <v>0</v>
      </c>
      <c r="L8" s="4">
        <v>20</v>
      </c>
      <c r="M8" s="4">
        <v>102</v>
      </c>
    </row>
    <row r="9" spans="1:13" x14ac:dyDescent="0.25">
      <c r="A9" s="16" t="s">
        <v>527</v>
      </c>
      <c r="B9" s="1">
        <v>4</v>
      </c>
      <c r="C9" s="1">
        <v>14</v>
      </c>
      <c r="D9" s="1">
        <v>9</v>
      </c>
      <c r="E9" s="1">
        <v>6</v>
      </c>
      <c r="F9" s="1">
        <v>13</v>
      </c>
      <c r="G9" s="1">
        <v>9</v>
      </c>
      <c r="H9" s="1">
        <v>7</v>
      </c>
      <c r="I9" s="1">
        <v>14</v>
      </c>
      <c r="J9" s="1">
        <v>2</v>
      </c>
      <c r="K9" s="1">
        <v>0</v>
      </c>
      <c r="L9" s="4">
        <v>32</v>
      </c>
      <c r="M9" s="4">
        <v>78</v>
      </c>
    </row>
    <row r="10" spans="1:13" x14ac:dyDescent="0.25">
      <c r="A10" s="16" t="s">
        <v>528</v>
      </c>
      <c r="B10" s="1">
        <v>7</v>
      </c>
      <c r="C10" s="1">
        <v>4</v>
      </c>
      <c r="D10" s="1">
        <v>7</v>
      </c>
      <c r="E10" s="1">
        <v>2</v>
      </c>
      <c r="F10" s="1">
        <v>5</v>
      </c>
      <c r="G10" s="1">
        <v>2</v>
      </c>
      <c r="H10" s="1">
        <v>4</v>
      </c>
      <c r="I10" s="1">
        <v>0</v>
      </c>
      <c r="J10" s="1">
        <v>0</v>
      </c>
      <c r="K10" s="1">
        <v>0</v>
      </c>
      <c r="L10" s="4">
        <v>6</v>
      </c>
      <c r="M10" s="4">
        <v>31</v>
      </c>
    </row>
    <row r="11" spans="1:13" x14ac:dyDescent="0.25">
      <c r="A11" s="16" t="s">
        <v>529</v>
      </c>
      <c r="B11" s="1">
        <v>0</v>
      </c>
      <c r="C11" s="1">
        <v>3</v>
      </c>
      <c r="D11" s="1">
        <v>1</v>
      </c>
      <c r="E11" s="1">
        <v>2</v>
      </c>
      <c r="F11" s="1">
        <v>5</v>
      </c>
      <c r="G11" s="1">
        <v>1</v>
      </c>
      <c r="H11" s="1">
        <v>10</v>
      </c>
      <c r="I11" s="1">
        <v>3</v>
      </c>
      <c r="J11" s="1">
        <v>1</v>
      </c>
      <c r="K11" s="1">
        <v>0</v>
      </c>
      <c r="L11" s="4">
        <v>15</v>
      </c>
      <c r="M11" s="4">
        <v>26</v>
      </c>
    </row>
    <row r="12" spans="1:13" x14ac:dyDescent="0.25">
      <c r="A12" s="16" t="s">
        <v>531</v>
      </c>
      <c r="B12" s="1">
        <v>8</v>
      </c>
      <c r="C12" s="1">
        <v>8</v>
      </c>
      <c r="D12" s="1">
        <v>6</v>
      </c>
      <c r="E12" s="1">
        <v>9</v>
      </c>
      <c r="F12" s="1">
        <v>13</v>
      </c>
      <c r="G12" s="1">
        <v>10</v>
      </c>
      <c r="H12" s="1">
        <v>15</v>
      </c>
      <c r="I12" s="1">
        <v>15</v>
      </c>
      <c r="J12" s="1">
        <v>2</v>
      </c>
      <c r="K12" s="1">
        <v>0</v>
      </c>
      <c r="L12" s="4">
        <v>42</v>
      </c>
      <c r="M12" s="4">
        <v>86</v>
      </c>
    </row>
    <row r="13" spans="1:13" x14ac:dyDescent="0.25">
      <c r="A13" s="16" t="s">
        <v>533</v>
      </c>
      <c r="B13" s="1">
        <v>26</v>
      </c>
      <c r="C13" s="1">
        <v>34</v>
      </c>
      <c r="D13" s="1">
        <v>24</v>
      </c>
      <c r="E13" s="1">
        <v>22</v>
      </c>
      <c r="F13" s="1">
        <v>12</v>
      </c>
      <c r="G13" s="1">
        <v>28</v>
      </c>
      <c r="H13" s="1">
        <v>22</v>
      </c>
      <c r="I13" s="1">
        <v>5</v>
      </c>
      <c r="J13" s="1">
        <v>3</v>
      </c>
      <c r="K13" s="1">
        <v>0</v>
      </c>
      <c r="L13" s="4">
        <v>58</v>
      </c>
      <c r="M13" s="4">
        <v>176</v>
      </c>
    </row>
    <row r="14" spans="1:13" x14ac:dyDescent="0.25">
      <c r="A14" s="16" t="s">
        <v>534</v>
      </c>
      <c r="B14" s="1">
        <v>37</v>
      </c>
      <c r="C14" s="1">
        <v>39</v>
      </c>
      <c r="D14" s="1">
        <v>29</v>
      </c>
      <c r="E14" s="1">
        <v>33</v>
      </c>
      <c r="F14" s="1">
        <v>35</v>
      </c>
      <c r="G14" s="1">
        <v>45</v>
      </c>
      <c r="H14" s="1">
        <v>27</v>
      </c>
      <c r="I14" s="1">
        <v>23</v>
      </c>
      <c r="J14" s="1">
        <v>7</v>
      </c>
      <c r="K14" s="1">
        <v>0</v>
      </c>
      <c r="L14" s="4">
        <v>102</v>
      </c>
      <c r="M14" s="4">
        <v>275</v>
      </c>
    </row>
    <row r="15" spans="1:13" x14ac:dyDescent="0.25">
      <c r="A15" s="16" t="s">
        <v>535</v>
      </c>
      <c r="B15" s="1">
        <v>11</v>
      </c>
      <c r="C15" s="1">
        <v>15</v>
      </c>
      <c r="D15" s="1">
        <v>11</v>
      </c>
      <c r="E15" s="1">
        <v>5</v>
      </c>
      <c r="F15" s="1">
        <v>6</v>
      </c>
      <c r="G15" s="1">
        <v>6</v>
      </c>
      <c r="H15" s="1">
        <v>5</v>
      </c>
      <c r="I15" s="1">
        <v>4</v>
      </c>
      <c r="J15" s="1">
        <v>1</v>
      </c>
      <c r="K15" s="1">
        <v>0</v>
      </c>
      <c r="L15" s="4">
        <v>16</v>
      </c>
      <c r="M15" s="4">
        <v>64</v>
      </c>
    </row>
    <row r="16" spans="1:13" x14ac:dyDescent="0.25">
      <c r="A16" s="16" t="s">
        <v>536</v>
      </c>
      <c r="B16" s="1">
        <v>3</v>
      </c>
      <c r="C16" s="1">
        <v>1</v>
      </c>
      <c r="D16" s="1">
        <v>4</v>
      </c>
      <c r="E16" s="1">
        <v>3</v>
      </c>
      <c r="F16" s="1">
        <v>2</v>
      </c>
      <c r="G16" s="1">
        <v>5</v>
      </c>
      <c r="H16" s="1">
        <v>8</v>
      </c>
      <c r="I16" s="1">
        <v>6</v>
      </c>
      <c r="J16" s="1">
        <v>1</v>
      </c>
      <c r="K16" s="1">
        <v>0</v>
      </c>
      <c r="L16" s="4">
        <v>20</v>
      </c>
      <c r="M16" s="4">
        <v>33</v>
      </c>
    </row>
    <row r="17" spans="1:13" x14ac:dyDescent="0.25">
      <c r="A17" s="16" t="s">
        <v>538</v>
      </c>
      <c r="B17" s="1">
        <v>17</v>
      </c>
      <c r="C17" s="1">
        <v>17</v>
      </c>
      <c r="D17" s="1">
        <v>14</v>
      </c>
      <c r="E17" s="1">
        <v>6</v>
      </c>
      <c r="F17" s="1">
        <v>7</v>
      </c>
      <c r="G17" s="1">
        <v>9</v>
      </c>
      <c r="H17" s="1">
        <v>17</v>
      </c>
      <c r="I17" s="1">
        <v>10</v>
      </c>
      <c r="J17" s="1">
        <v>1</v>
      </c>
      <c r="K17" s="1">
        <v>0</v>
      </c>
      <c r="L17" s="4">
        <v>37</v>
      </c>
      <c r="M17" s="4">
        <v>98</v>
      </c>
    </row>
    <row r="18" spans="1:13" x14ac:dyDescent="0.25">
      <c r="A18" s="16" t="s">
        <v>540</v>
      </c>
      <c r="B18" s="1">
        <v>1</v>
      </c>
      <c r="C18" s="1">
        <v>3</v>
      </c>
      <c r="D18" s="1">
        <v>11</v>
      </c>
      <c r="E18" s="1">
        <v>2</v>
      </c>
      <c r="F18" s="1">
        <v>8</v>
      </c>
      <c r="G18" s="1">
        <v>5</v>
      </c>
      <c r="H18" s="1">
        <v>3</v>
      </c>
      <c r="I18" s="1">
        <v>3</v>
      </c>
      <c r="J18" s="1">
        <v>2</v>
      </c>
      <c r="K18" s="1">
        <v>0</v>
      </c>
      <c r="L18" s="4">
        <v>13</v>
      </c>
      <c r="M18" s="4">
        <v>38</v>
      </c>
    </row>
    <row r="19" spans="1:13" x14ac:dyDescent="0.25">
      <c r="A19" s="16" t="s">
        <v>541</v>
      </c>
      <c r="B19" s="1">
        <v>9</v>
      </c>
      <c r="C19" s="1">
        <v>15</v>
      </c>
      <c r="D19" s="1">
        <v>8</v>
      </c>
      <c r="E19" s="1">
        <v>16</v>
      </c>
      <c r="F19" s="1">
        <v>13</v>
      </c>
      <c r="G19" s="1">
        <v>18</v>
      </c>
      <c r="H19" s="1">
        <v>29</v>
      </c>
      <c r="I19" s="1">
        <v>21</v>
      </c>
      <c r="J19" s="1">
        <v>6</v>
      </c>
      <c r="K19" s="1">
        <v>2</v>
      </c>
      <c r="L19" s="4">
        <v>76</v>
      </c>
      <c r="M19" s="4">
        <v>137</v>
      </c>
    </row>
    <row r="20" spans="1:13" x14ac:dyDescent="0.25">
      <c r="A20" s="16" t="s">
        <v>542</v>
      </c>
      <c r="B20" s="1">
        <v>1</v>
      </c>
      <c r="C20" s="1">
        <v>0</v>
      </c>
      <c r="D20" s="1">
        <v>0</v>
      </c>
      <c r="E20" s="1">
        <v>1</v>
      </c>
      <c r="F20" s="1">
        <v>0</v>
      </c>
      <c r="G20" s="1">
        <v>6</v>
      </c>
      <c r="H20" s="1">
        <v>8</v>
      </c>
      <c r="I20" s="1">
        <v>4</v>
      </c>
      <c r="J20" s="1">
        <v>1</v>
      </c>
      <c r="K20" s="1">
        <v>0</v>
      </c>
      <c r="L20" s="4">
        <v>19</v>
      </c>
      <c r="M20" s="4">
        <v>21</v>
      </c>
    </row>
    <row r="21" spans="1:13" x14ac:dyDescent="0.25">
      <c r="A21" s="16" t="s">
        <v>543</v>
      </c>
      <c r="B21" s="1">
        <v>2</v>
      </c>
      <c r="C21" s="1">
        <v>0</v>
      </c>
      <c r="D21" s="1">
        <v>0</v>
      </c>
      <c r="E21" s="1">
        <v>0</v>
      </c>
      <c r="F21" s="1">
        <v>0</v>
      </c>
      <c r="G21" s="1">
        <v>3</v>
      </c>
      <c r="H21" s="1">
        <v>8</v>
      </c>
      <c r="I21" s="1">
        <v>7</v>
      </c>
      <c r="J21" s="1">
        <v>0</v>
      </c>
      <c r="K21" s="1">
        <v>0</v>
      </c>
      <c r="L21" s="4">
        <v>18</v>
      </c>
      <c r="M21" s="4">
        <v>20</v>
      </c>
    </row>
    <row r="22" spans="1:13" x14ac:dyDescent="0.25">
      <c r="A22" s="16" t="s">
        <v>545</v>
      </c>
      <c r="B22" s="1">
        <v>2</v>
      </c>
      <c r="C22" s="1">
        <v>6</v>
      </c>
      <c r="D22" s="1">
        <v>2</v>
      </c>
      <c r="E22" s="1">
        <v>1</v>
      </c>
      <c r="F22" s="1">
        <v>3</v>
      </c>
      <c r="G22" s="1">
        <v>9</v>
      </c>
      <c r="H22" s="1">
        <v>9</v>
      </c>
      <c r="I22" s="1">
        <v>12</v>
      </c>
      <c r="J22" s="1">
        <v>0</v>
      </c>
      <c r="K22" s="1">
        <v>0</v>
      </c>
      <c r="L22" s="4">
        <v>30</v>
      </c>
      <c r="M22" s="4">
        <v>44</v>
      </c>
    </row>
    <row r="23" spans="1:13" x14ac:dyDescent="0.25">
      <c r="A23" s="16" t="s">
        <v>547</v>
      </c>
      <c r="B23" s="1">
        <v>5</v>
      </c>
      <c r="C23" s="1">
        <v>6</v>
      </c>
      <c r="D23" s="1">
        <v>6</v>
      </c>
      <c r="E23" s="1">
        <v>7</v>
      </c>
      <c r="F23" s="1">
        <v>6</v>
      </c>
      <c r="G23" s="1">
        <v>5</v>
      </c>
      <c r="H23" s="1">
        <v>3</v>
      </c>
      <c r="I23" s="1">
        <v>3</v>
      </c>
      <c r="J23" s="1">
        <v>3</v>
      </c>
      <c r="K23" s="1">
        <v>0</v>
      </c>
      <c r="L23" s="4">
        <v>14</v>
      </c>
      <c r="M23" s="4">
        <v>44</v>
      </c>
    </row>
    <row r="24" spans="1:13" x14ac:dyDescent="0.25">
      <c r="A24" s="16" t="s">
        <v>548</v>
      </c>
      <c r="B24" s="1">
        <v>11</v>
      </c>
      <c r="C24" s="1">
        <v>8</v>
      </c>
      <c r="D24" s="1">
        <v>5</v>
      </c>
      <c r="E24" s="1">
        <v>12</v>
      </c>
      <c r="F24" s="1">
        <v>15</v>
      </c>
      <c r="G24" s="1">
        <v>17</v>
      </c>
      <c r="H24" s="1">
        <v>11</v>
      </c>
      <c r="I24" s="1">
        <v>10</v>
      </c>
      <c r="J24" s="1">
        <v>2</v>
      </c>
      <c r="K24" s="1">
        <v>0</v>
      </c>
      <c r="L24" s="4">
        <v>40</v>
      </c>
      <c r="M24" s="4">
        <v>91</v>
      </c>
    </row>
    <row r="25" spans="1:13" x14ac:dyDescent="0.25">
      <c r="A25" s="16" t="s">
        <v>549</v>
      </c>
      <c r="B25" s="1">
        <v>2</v>
      </c>
      <c r="C25" s="1">
        <v>3</v>
      </c>
      <c r="D25" s="1">
        <v>3</v>
      </c>
      <c r="E25" s="1">
        <v>1</v>
      </c>
      <c r="F25" s="1">
        <v>1</v>
      </c>
      <c r="G25" s="1">
        <v>1</v>
      </c>
      <c r="H25" s="1">
        <v>1</v>
      </c>
      <c r="I25" s="1">
        <v>1</v>
      </c>
      <c r="J25" s="1">
        <v>2</v>
      </c>
      <c r="K25" s="1">
        <v>0</v>
      </c>
      <c r="L25" s="4">
        <v>5</v>
      </c>
      <c r="M25" s="4">
        <v>15</v>
      </c>
    </row>
    <row r="26" spans="1:13" x14ac:dyDescent="0.25">
      <c r="A26" s="16" t="s">
        <v>550</v>
      </c>
      <c r="B26" s="1">
        <v>0</v>
      </c>
      <c r="C26" s="1">
        <v>1</v>
      </c>
      <c r="D26" s="1">
        <v>1</v>
      </c>
      <c r="E26" s="1">
        <v>0</v>
      </c>
      <c r="F26" s="1">
        <v>3</v>
      </c>
      <c r="G26" s="1">
        <v>4</v>
      </c>
      <c r="H26" s="1">
        <v>1</v>
      </c>
      <c r="I26" s="1">
        <v>2</v>
      </c>
      <c r="J26" s="1">
        <v>0</v>
      </c>
      <c r="K26" s="1">
        <v>0</v>
      </c>
      <c r="L26" s="4">
        <v>7</v>
      </c>
      <c r="M26" s="4">
        <v>12</v>
      </c>
    </row>
    <row r="27" spans="1:13" x14ac:dyDescent="0.25">
      <c r="A27" s="16" t="s">
        <v>552</v>
      </c>
      <c r="B27" s="1">
        <v>5</v>
      </c>
      <c r="C27" s="1">
        <v>4</v>
      </c>
      <c r="D27" s="1">
        <v>5</v>
      </c>
      <c r="E27" s="1">
        <v>4</v>
      </c>
      <c r="F27" s="1">
        <v>7</v>
      </c>
      <c r="G27" s="1">
        <v>4</v>
      </c>
      <c r="H27" s="1">
        <v>5</v>
      </c>
      <c r="I27" s="1">
        <v>2</v>
      </c>
      <c r="J27" s="1">
        <v>0</v>
      </c>
      <c r="K27" s="1">
        <v>0</v>
      </c>
      <c r="L27" s="4">
        <v>11</v>
      </c>
      <c r="M27" s="4">
        <v>36</v>
      </c>
    </row>
    <row r="28" spans="1:13" x14ac:dyDescent="0.25">
      <c r="A28" s="16" t="s">
        <v>554</v>
      </c>
      <c r="B28" s="1">
        <v>8</v>
      </c>
      <c r="C28" s="1">
        <v>6</v>
      </c>
      <c r="D28" s="1">
        <v>17</v>
      </c>
      <c r="E28" s="1">
        <v>1</v>
      </c>
      <c r="F28" s="1">
        <v>4</v>
      </c>
      <c r="G28" s="1">
        <v>9</v>
      </c>
      <c r="H28" s="1">
        <v>3</v>
      </c>
      <c r="I28" s="1">
        <v>2</v>
      </c>
      <c r="J28" s="1">
        <v>2</v>
      </c>
      <c r="K28" s="1">
        <v>0</v>
      </c>
      <c r="L28" s="4">
        <v>16</v>
      </c>
      <c r="M28" s="4">
        <v>52</v>
      </c>
    </row>
    <row r="29" spans="1:13" x14ac:dyDescent="0.25">
      <c r="A29" s="16" t="s">
        <v>555</v>
      </c>
      <c r="B29" s="1">
        <v>10</v>
      </c>
      <c r="C29" s="1">
        <v>7</v>
      </c>
      <c r="D29" s="1">
        <v>5</v>
      </c>
      <c r="E29" s="1">
        <v>1</v>
      </c>
      <c r="F29" s="1">
        <v>6</v>
      </c>
      <c r="G29" s="1">
        <v>2</v>
      </c>
      <c r="H29" s="1">
        <v>4</v>
      </c>
      <c r="I29" s="1">
        <v>3</v>
      </c>
      <c r="J29" s="1">
        <v>1</v>
      </c>
      <c r="K29" s="1">
        <v>0</v>
      </c>
      <c r="L29" s="4">
        <v>10</v>
      </c>
      <c r="M29" s="4">
        <v>39</v>
      </c>
    </row>
    <row r="30" spans="1:13" x14ac:dyDescent="0.25">
      <c r="A30" s="16" t="s">
        <v>556</v>
      </c>
      <c r="B30" s="1">
        <v>1</v>
      </c>
      <c r="C30" s="1">
        <v>0</v>
      </c>
      <c r="D30" s="1">
        <v>1</v>
      </c>
      <c r="E30" s="1">
        <v>0</v>
      </c>
      <c r="F30" s="1">
        <v>1</v>
      </c>
      <c r="G30" s="1">
        <v>1</v>
      </c>
      <c r="H30" s="1">
        <v>0</v>
      </c>
      <c r="I30" s="1">
        <v>0</v>
      </c>
      <c r="J30" s="1">
        <v>0</v>
      </c>
      <c r="K30" s="1">
        <v>0</v>
      </c>
      <c r="L30" s="4">
        <v>1</v>
      </c>
      <c r="M30" s="4">
        <v>4</v>
      </c>
    </row>
    <row r="31" spans="1:13" x14ac:dyDescent="0.25">
      <c r="A31" s="16" t="s">
        <v>557</v>
      </c>
      <c r="B31" s="1">
        <v>0</v>
      </c>
      <c r="C31" s="1">
        <v>0</v>
      </c>
      <c r="D31" s="1">
        <v>1</v>
      </c>
      <c r="E31" s="1">
        <v>0</v>
      </c>
      <c r="F31" s="1">
        <v>1</v>
      </c>
      <c r="G31" s="1">
        <v>0</v>
      </c>
      <c r="H31" s="1">
        <v>0</v>
      </c>
      <c r="I31" s="1">
        <v>0</v>
      </c>
      <c r="J31" s="1">
        <v>0</v>
      </c>
      <c r="K31" s="1">
        <v>0</v>
      </c>
      <c r="L31" s="4">
        <v>0</v>
      </c>
      <c r="M31" s="4">
        <v>2</v>
      </c>
    </row>
    <row r="32" spans="1:13" x14ac:dyDescent="0.25">
      <c r="A32" s="16" t="s">
        <v>559</v>
      </c>
      <c r="B32" s="1">
        <v>4</v>
      </c>
      <c r="C32" s="1">
        <v>2</v>
      </c>
      <c r="D32" s="1">
        <v>2</v>
      </c>
      <c r="E32" s="1">
        <v>2</v>
      </c>
      <c r="F32" s="1">
        <v>2</v>
      </c>
      <c r="G32" s="1">
        <v>1</v>
      </c>
      <c r="H32" s="1">
        <v>5</v>
      </c>
      <c r="I32" s="1">
        <v>4</v>
      </c>
      <c r="J32" s="1">
        <v>0</v>
      </c>
      <c r="K32" s="1">
        <v>0</v>
      </c>
      <c r="L32" s="4">
        <v>10</v>
      </c>
      <c r="M32" s="4">
        <v>22</v>
      </c>
    </row>
    <row r="33" spans="1:13" x14ac:dyDescent="0.25">
      <c r="A33" s="16" t="s">
        <v>561</v>
      </c>
      <c r="B33" s="1">
        <v>3</v>
      </c>
      <c r="C33" s="1">
        <v>3</v>
      </c>
      <c r="D33" s="1">
        <v>1</v>
      </c>
      <c r="E33" s="1">
        <v>0</v>
      </c>
      <c r="F33" s="1">
        <v>2</v>
      </c>
      <c r="G33" s="1">
        <v>2</v>
      </c>
      <c r="H33" s="1">
        <v>1</v>
      </c>
      <c r="I33" s="1">
        <v>0</v>
      </c>
      <c r="J33" s="1">
        <v>0</v>
      </c>
      <c r="K33" s="1">
        <v>0</v>
      </c>
      <c r="L33" s="4">
        <v>3</v>
      </c>
      <c r="M33" s="4">
        <v>12</v>
      </c>
    </row>
    <row r="34" spans="1:13" x14ac:dyDescent="0.25">
      <c r="A34" s="16" t="s">
        <v>562</v>
      </c>
      <c r="B34" s="1">
        <v>2</v>
      </c>
      <c r="C34" s="1">
        <v>1</v>
      </c>
      <c r="D34" s="1">
        <v>0</v>
      </c>
      <c r="E34" s="1">
        <v>2</v>
      </c>
      <c r="F34" s="1">
        <v>1</v>
      </c>
      <c r="G34" s="1">
        <v>1</v>
      </c>
      <c r="H34" s="1">
        <v>1</v>
      </c>
      <c r="I34" s="1">
        <v>1</v>
      </c>
      <c r="J34" s="1">
        <v>0</v>
      </c>
      <c r="K34" s="1">
        <v>0</v>
      </c>
      <c r="L34" s="4">
        <v>3</v>
      </c>
      <c r="M34" s="4">
        <v>9</v>
      </c>
    </row>
    <row r="35" spans="1:13" x14ac:dyDescent="0.25">
      <c r="A35" s="16" t="s">
        <v>563</v>
      </c>
      <c r="B35" s="1">
        <v>1</v>
      </c>
      <c r="C35" s="1">
        <v>1</v>
      </c>
      <c r="D35" s="1">
        <v>0</v>
      </c>
      <c r="E35" s="1">
        <v>1</v>
      </c>
      <c r="F35" s="1">
        <v>0</v>
      </c>
      <c r="G35" s="1">
        <v>0</v>
      </c>
      <c r="H35" s="1">
        <v>0</v>
      </c>
      <c r="I35" s="1">
        <v>0</v>
      </c>
      <c r="J35" s="1">
        <v>0</v>
      </c>
      <c r="K35" s="1">
        <v>0</v>
      </c>
      <c r="L35" s="4">
        <v>0</v>
      </c>
      <c r="M35" s="4">
        <v>3</v>
      </c>
    </row>
    <row r="36" spans="1:13" x14ac:dyDescent="0.25">
      <c r="A36" s="16" t="s">
        <v>564</v>
      </c>
      <c r="B36" s="1">
        <v>0</v>
      </c>
      <c r="C36" s="1">
        <v>0</v>
      </c>
      <c r="D36" s="1">
        <v>0</v>
      </c>
      <c r="E36" s="1">
        <v>0</v>
      </c>
      <c r="F36" s="1">
        <v>1</v>
      </c>
      <c r="G36" s="1">
        <v>0</v>
      </c>
      <c r="H36" s="1">
        <v>1</v>
      </c>
      <c r="I36" s="1">
        <v>0</v>
      </c>
      <c r="J36" s="1">
        <v>0</v>
      </c>
      <c r="K36" s="1">
        <v>0</v>
      </c>
      <c r="L36" s="4">
        <v>1</v>
      </c>
      <c r="M36" s="4">
        <v>2</v>
      </c>
    </row>
    <row r="37" spans="1:13" x14ac:dyDescent="0.25">
      <c r="A37" s="16" t="s">
        <v>566</v>
      </c>
      <c r="B37" s="1">
        <v>0</v>
      </c>
      <c r="C37" s="1">
        <v>1</v>
      </c>
      <c r="D37" s="1">
        <v>0</v>
      </c>
      <c r="E37" s="1">
        <v>0</v>
      </c>
      <c r="F37" s="1">
        <v>0</v>
      </c>
      <c r="G37" s="1">
        <v>0</v>
      </c>
      <c r="H37" s="1">
        <v>1</v>
      </c>
      <c r="I37" s="1">
        <v>0</v>
      </c>
      <c r="J37" s="1">
        <v>0</v>
      </c>
      <c r="K37" s="1">
        <v>0</v>
      </c>
      <c r="L37" s="4">
        <v>1</v>
      </c>
      <c r="M37" s="4">
        <v>2</v>
      </c>
    </row>
    <row r="38" spans="1:13" x14ac:dyDescent="0.25">
      <c r="A38" s="16" t="s">
        <v>568</v>
      </c>
      <c r="B38" s="1">
        <v>6</v>
      </c>
      <c r="C38" s="1">
        <v>9</v>
      </c>
      <c r="D38" s="1">
        <v>7</v>
      </c>
      <c r="E38" s="1">
        <v>2</v>
      </c>
      <c r="F38" s="1">
        <v>5</v>
      </c>
      <c r="G38" s="1">
        <v>3</v>
      </c>
      <c r="H38" s="1">
        <v>4</v>
      </c>
      <c r="I38" s="1">
        <v>1</v>
      </c>
      <c r="J38" s="1">
        <v>0</v>
      </c>
      <c r="K38" s="1">
        <v>0</v>
      </c>
      <c r="L38" s="4">
        <v>8</v>
      </c>
      <c r="M38" s="4">
        <v>37</v>
      </c>
    </row>
    <row r="39" spans="1:13" x14ac:dyDescent="0.25">
      <c r="A39" s="16" t="s">
        <v>569</v>
      </c>
      <c r="B39" s="1">
        <v>8</v>
      </c>
      <c r="C39" s="1">
        <v>4</v>
      </c>
      <c r="D39" s="1">
        <v>4</v>
      </c>
      <c r="E39" s="1">
        <v>0</v>
      </c>
      <c r="F39" s="1">
        <v>1</v>
      </c>
      <c r="G39" s="1">
        <v>3</v>
      </c>
      <c r="H39" s="1">
        <v>6</v>
      </c>
      <c r="I39" s="1">
        <v>6</v>
      </c>
      <c r="J39" s="1">
        <v>2</v>
      </c>
      <c r="K39" s="1">
        <v>0</v>
      </c>
      <c r="L39" s="4">
        <v>17</v>
      </c>
      <c r="M39" s="4">
        <v>34</v>
      </c>
    </row>
    <row r="40" spans="1:13" x14ac:dyDescent="0.25">
      <c r="A40" s="16" t="s">
        <v>570</v>
      </c>
      <c r="B40" s="1">
        <v>2</v>
      </c>
      <c r="C40" s="1">
        <v>1</v>
      </c>
      <c r="D40" s="1">
        <v>0</v>
      </c>
      <c r="E40" s="1">
        <v>0</v>
      </c>
      <c r="F40" s="1">
        <v>1</v>
      </c>
      <c r="G40" s="1">
        <v>0</v>
      </c>
      <c r="H40" s="1">
        <v>0</v>
      </c>
      <c r="I40" s="1">
        <v>0</v>
      </c>
      <c r="J40" s="1">
        <v>2</v>
      </c>
      <c r="K40" s="1">
        <v>0</v>
      </c>
      <c r="L40" s="4">
        <v>2</v>
      </c>
      <c r="M40" s="4">
        <v>6</v>
      </c>
    </row>
    <row r="41" spans="1:13" x14ac:dyDescent="0.25">
      <c r="A41" s="16" t="s">
        <v>571</v>
      </c>
      <c r="B41" s="1">
        <v>1</v>
      </c>
      <c r="C41" s="1">
        <v>0</v>
      </c>
      <c r="D41" s="1">
        <v>0</v>
      </c>
      <c r="E41" s="1">
        <v>0</v>
      </c>
      <c r="F41" s="1">
        <v>0</v>
      </c>
      <c r="G41" s="1">
        <v>1</v>
      </c>
      <c r="H41" s="1">
        <v>0</v>
      </c>
      <c r="I41" s="1">
        <v>2</v>
      </c>
      <c r="J41" s="1">
        <v>0</v>
      </c>
      <c r="K41" s="1">
        <v>0</v>
      </c>
      <c r="L41" s="4">
        <v>3</v>
      </c>
      <c r="M41" s="4">
        <v>4</v>
      </c>
    </row>
    <row r="42" spans="1:13" x14ac:dyDescent="0.25">
      <c r="A42" s="16" t="s">
        <v>573</v>
      </c>
      <c r="B42" s="1">
        <v>3</v>
      </c>
      <c r="C42" s="1">
        <v>1</v>
      </c>
      <c r="D42" s="1">
        <v>2</v>
      </c>
      <c r="E42" s="1">
        <v>1</v>
      </c>
      <c r="F42" s="1">
        <v>2</v>
      </c>
      <c r="G42" s="1">
        <v>1</v>
      </c>
      <c r="H42" s="1">
        <v>3</v>
      </c>
      <c r="I42" s="1">
        <v>1</v>
      </c>
      <c r="J42" s="1">
        <v>1</v>
      </c>
      <c r="K42" s="1">
        <v>0</v>
      </c>
      <c r="L42" s="4">
        <v>6</v>
      </c>
      <c r="M42" s="4">
        <v>15</v>
      </c>
    </row>
    <row r="43" spans="1:13" x14ac:dyDescent="0.25">
      <c r="A43" s="16" t="s">
        <v>575</v>
      </c>
      <c r="B43" s="1">
        <v>30</v>
      </c>
      <c r="C43" s="1">
        <v>39</v>
      </c>
      <c r="D43" s="1">
        <v>17</v>
      </c>
      <c r="E43" s="1">
        <v>15</v>
      </c>
      <c r="F43" s="1">
        <v>12</v>
      </c>
      <c r="G43" s="1">
        <v>15</v>
      </c>
      <c r="H43" s="1">
        <v>18</v>
      </c>
      <c r="I43" s="1">
        <v>9</v>
      </c>
      <c r="J43" s="1">
        <v>0</v>
      </c>
      <c r="K43" s="1">
        <v>0</v>
      </c>
      <c r="L43" s="4">
        <v>42</v>
      </c>
      <c r="M43" s="4">
        <v>155</v>
      </c>
    </row>
    <row r="44" spans="1:13" x14ac:dyDescent="0.25">
      <c r="A44" s="16" t="s">
        <v>576</v>
      </c>
      <c r="B44" s="1">
        <v>14</v>
      </c>
      <c r="C44" s="1">
        <v>17</v>
      </c>
      <c r="D44" s="1">
        <v>13</v>
      </c>
      <c r="E44" s="1">
        <v>18</v>
      </c>
      <c r="F44" s="1">
        <v>17</v>
      </c>
      <c r="G44" s="1">
        <v>25</v>
      </c>
      <c r="H44" s="1">
        <v>25</v>
      </c>
      <c r="I44" s="1">
        <v>17</v>
      </c>
      <c r="J44" s="1">
        <v>6</v>
      </c>
      <c r="K44" s="1">
        <v>0</v>
      </c>
      <c r="L44" s="4">
        <v>73</v>
      </c>
      <c r="M44" s="4">
        <v>152</v>
      </c>
    </row>
    <row r="45" spans="1:13" x14ac:dyDescent="0.25">
      <c r="A45" s="16" t="s">
        <v>577</v>
      </c>
      <c r="B45" s="1">
        <v>2</v>
      </c>
      <c r="C45" s="1">
        <v>4</v>
      </c>
      <c r="D45" s="1">
        <v>4</v>
      </c>
      <c r="E45" s="1">
        <v>3</v>
      </c>
      <c r="F45" s="1">
        <v>3</v>
      </c>
      <c r="G45" s="1">
        <v>2</v>
      </c>
      <c r="H45" s="1">
        <v>3</v>
      </c>
      <c r="I45" s="1">
        <v>3</v>
      </c>
      <c r="J45" s="1">
        <v>1</v>
      </c>
      <c r="K45" s="1">
        <v>0</v>
      </c>
      <c r="L45" s="4">
        <v>9</v>
      </c>
      <c r="M45" s="4">
        <v>25</v>
      </c>
    </row>
    <row r="46" spans="1:13" x14ac:dyDescent="0.25">
      <c r="A46" s="16" t="s">
        <v>578</v>
      </c>
      <c r="B46" s="1">
        <v>2</v>
      </c>
      <c r="C46" s="1">
        <v>4</v>
      </c>
      <c r="D46" s="1">
        <v>4</v>
      </c>
      <c r="E46" s="1">
        <v>4</v>
      </c>
      <c r="F46" s="1">
        <v>11</v>
      </c>
      <c r="G46" s="1">
        <v>3</v>
      </c>
      <c r="H46" s="1">
        <v>1</v>
      </c>
      <c r="I46" s="1">
        <v>1</v>
      </c>
      <c r="J46" s="1">
        <v>1</v>
      </c>
      <c r="K46" s="1">
        <v>0</v>
      </c>
      <c r="L46" s="4">
        <v>6</v>
      </c>
      <c r="M46" s="4">
        <v>31</v>
      </c>
    </row>
    <row r="47" spans="1:13" x14ac:dyDescent="0.25">
      <c r="A47" s="16" t="s">
        <v>580</v>
      </c>
      <c r="B47" s="1">
        <v>6</v>
      </c>
      <c r="C47" s="1">
        <v>7</v>
      </c>
      <c r="D47" s="1">
        <v>8</v>
      </c>
      <c r="E47" s="1">
        <v>4</v>
      </c>
      <c r="F47" s="1">
        <v>8</v>
      </c>
      <c r="G47" s="1">
        <v>10</v>
      </c>
      <c r="H47" s="1">
        <v>10</v>
      </c>
      <c r="I47" s="1">
        <v>8</v>
      </c>
      <c r="J47" s="1">
        <v>3</v>
      </c>
      <c r="K47" s="1">
        <v>0</v>
      </c>
      <c r="L47" s="4">
        <v>31</v>
      </c>
      <c r="M47" s="4">
        <v>64</v>
      </c>
    </row>
    <row r="48" spans="1:13" x14ac:dyDescent="0.25">
      <c r="A48" s="10" t="s">
        <v>14</v>
      </c>
      <c r="B48" s="4">
        <v>279</v>
      </c>
      <c r="C48" s="4">
        <v>305</v>
      </c>
      <c r="D48" s="4">
        <v>253</v>
      </c>
      <c r="E48" s="4">
        <v>196</v>
      </c>
      <c r="F48" s="4">
        <v>241</v>
      </c>
      <c r="G48" s="4">
        <v>275</v>
      </c>
      <c r="H48" s="4">
        <v>284</v>
      </c>
      <c r="I48" s="4">
        <v>209</v>
      </c>
      <c r="J48" s="4">
        <v>53</v>
      </c>
      <c r="K48" s="4">
        <v>2</v>
      </c>
      <c r="L48" s="4">
        <v>823</v>
      </c>
      <c r="M48" s="4">
        <v>2097</v>
      </c>
    </row>
    <row r="49" spans="1:13" x14ac:dyDescent="0.25">
      <c r="A49" s="15"/>
    </row>
    <row r="50" spans="1:13" x14ac:dyDescent="0.25">
      <c r="A50" s="15"/>
    </row>
    <row r="51" spans="1:13" x14ac:dyDescent="0.25">
      <c r="A51" s="15"/>
      <c r="B51" s="23" t="s">
        <v>667</v>
      </c>
      <c r="C51" s="24"/>
      <c r="D51" s="24"/>
      <c r="E51" s="24"/>
      <c r="F51" s="24"/>
      <c r="G51" s="24"/>
      <c r="H51" s="24"/>
      <c r="I51" s="24"/>
      <c r="J51" s="24"/>
      <c r="K51" s="24"/>
      <c r="L51" s="6" t="s">
        <v>10</v>
      </c>
      <c r="M51" s="6" t="s">
        <v>11</v>
      </c>
    </row>
    <row r="52" spans="1:13" x14ac:dyDescent="0.25">
      <c r="A52" s="9" t="s">
        <v>34</v>
      </c>
      <c r="B52" s="5" t="s">
        <v>0</v>
      </c>
      <c r="C52" s="5" t="s">
        <v>1</v>
      </c>
      <c r="D52" s="5" t="s">
        <v>2</v>
      </c>
      <c r="E52" s="5" t="s">
        <v>3</v>
      </c>
      <c r="F52" s="5" t="s">
        <v>4</v>
      </c>
      <c r="G52" s="5" t="s">
        <v>5</v>
      </c>
      <c r="H52" s="5" t="s">
        <v>6</v>
      </c>
      <c r="I52" s="5" t="s">
        <v>7</v>
      </c>
      <c r="J52" s="5" t="s">
        <v>8</v>
      </c>
      <c r="K52" s="5" t="s">
        <v>9</v>
      </c>
      <c r="L52" s="5" t="s">
        <v>32</v>
      </c>
      <c r="M52" s="5" t="s">
        <v>33</v>
      </c>
    </row>
    <row r="53" spans="1:13" x14ac:dyDescent="0.25">
      <c r="A53" s="8" t="s">
        <v>526</v>
      </c>
      <c r="B53" s="2">
        <v>0.56818181818181801</v>
      </c>
      <c r="C53" s="2">
        <v>0.36956521739130399</v>
      </c>
      <c r="D53" s="2">
        <v>0.47727272727272702</v>
      </c>
      <c r="E53" s="2">
        <v>0.34482758620689702</v>
      </c>
      <c r="F53" s="2">
        <v>0.2</v>
      </c>
      <c r="G53" s="2">
        <v>0.29032258064516098</v>
      </c>
      <c r="H53" s="2">
        <v>0.12195121951219499</v>
      </c>
      <c r="I53" s="2">
        <v>0.157894736842105</v>
      </c>
      <c r="J53" s="2">
        <v>0</v>
      </c>
      <c r="K53" s="2">
        <v>0</v>
      </c>
      <c r="L53" s="3">
        <v>0.173913043478261</v>
      </c>
      <c r="M53" s="3">
        <v>0.31578947368421101</v>
      </c>
    </row>
    <row r="54" spans="1:13" x14ac:dyDescent="0.25">
      <c r="A54" s="8" t="s">
        <v>527</v>
      </c>
      <c r="B54" s="2">
        <v>9.0909090909090898E-2</v>
      </c>
      <c r="C54" s="2">
        <v>0.30434782608695699</v>
      </c>
      <c r="D54" s="2">
        <v>0.204545454545455</v>
      </c>
      <c r="E54" s="2">
        <v>0.20689655172413801</v>
      </c>
      <c r="F54" s="2">
        <v>0.28888888888888897</v>
      </c>
      <c r="G54" s="2">
        <v>0.29032258064516098</v>
      </c>
      <c r="H54" s="2">
        <v>0.17073170731707299</v>
      </c>
      <c r="I54" s="2">
        <v>0.36842105263157898</v>
      </c>
      <c r="J54" s="2">
        <v>0.4</v>
      </c>
      <c r="K54" s="2">
        <v>0</v>
      </c>
      <c r="L54" s="3">
        <v>0.27826086956521701</v>
      </c>
      <c r="M54" s="3">
        <v>0.24148606811145501</v>
      </c>
    </row>
    <row r="55" spans="1:13" x14ac:dyDescent="0.25">
      <c r="A55" s="8" t="s">
        <v>528</v>
      </c>
      <c r="B55" s="2">
        <v>0.15909090909090901</v>
      </c>
      <c r="C55" s="2">
        <v>8.6956521739130405E-2</v>
      </c>
      <c r="D55" s="2">
        <v>0.15909090909090901</v>
      </c>
      <c r="E55" s="2">
        <v>6.8965517241379296E-2</v>
      </c>
      <c r="F55" s="2">
        <v>0.11111111111111099</v>
      </c>
      <c r="G55" s="2">
        <v>6.4516129032258104E-2</v>
      </c>
      <c r="H55" s="2">
        <v>9.7560975609756101E-2</v>
      </c>
      <c r="I55" s="2">
        <v>0</v>
      </c>
      <c r="J55" s="2">
        <v>0</v>
      </c>
      <c r="K55" s="2">
        <v>0</v>
      </c>
      <c r="L55" s="3">
        <v>5.21739130434783E-2</v>
      </c>
      <c r="M55" s="3">
        <v>9.5975232198142399E-2</v>
      </c>
    </row>
    <row r="56" spans="1:13" x14ac:dyDescent="0.25">
      <c r="A56" s="8" t="s">
        <v>529</v>
      </c>
      <c r="B56" s="2">
        <v>0</v>
      </c>
      <c r="C56" s="2">
        <v>6.5217391304347797E-2</v>
      </c>
      <c r="D56" s="2">
        <v>2.27272727272727E-2</v>
      </c>
      <c r="E56" s="2">
        <v>6.8965517241379296E-2</v>
      </c>
      <c r="F56" s="2">
        <v>0.11111111111111099</v>
      </c>
      <c r="G56" s="2">
        <v>3.2258064516128997E-2</v>
      </c>
      <c r="H56" s="2">
        <v>0.24390243902438999</v>
      </c>
      <c r="I56" s="2">
        <v>7.8947368421052599E-2</v>
      </c>
      <c r="J56" s="2">
        <v>0.2</v>
      </c>
      <c r="K56" s="2">
        <v>0</v>
      </c>
      <c r="L56" s="3">
        <v>0.13043478260869601</v>
      </c>
      <c r="M56" s="3">
        <v>8.0495356037151702E-2</v>
      </c>
    </row>
    <row r="57" spans="1:13" x14ac:dyDescent="0.25">
      <c r="A57" s="8" t="s">
        <v>531</v>
      </c>
      <c r="B57" s="2">
        <v>0.18181818181818199</v>
      </c>
      <c r="C57" s="2">
        <v>0.173913043478261</v>
      </c>
      <c r="D57" s="2">
        <v>0.13636363636363599</v>
      </c>
      <c r="E57" s="2">
        <v>0.31034482758620702</v>
      </c>
      <c r="F57" s="2">
        <v>0.28888888888888897</v>
      </c>
      <c r="G57" s="2">
        <v>0.32258064516128998</v>
      </c>
      <c r="H57" s="2">
        <v>0.36585365853658502</v>
      </c>
      <c r="I57" s="2">
        <v>0.394736842105263</v>
      </c>
      <c r="J57" s="2">
        <v>0.4</v>
      </c>
      <c r="K57" s="2">
        <v>0</v>
      </c>
      <c r="L57" s="3">
        <v>0.36521739130434799</v>
      </c>
      <c r="M57" s="3">
        <v>0.26625386996903999</v>
      </c>
    </row>
    <row r="58" spans="1:13" x14ac:dyDescent="0.25">
      <c r="A58" s="8" t="s">
        <v>533</v>
      </c>
      <c r="B58" s="2">
        <v>0.27659574468085102</v>
      </c>
      <c r="C58" s="2">
        <v>0.320754716981132</v>
      </c>
      <c r="D58" s="2">
        <v>0.292682926829268</v>
      </c>
      <c r="E58" s="2">
        <v>0.31884057971014501</v>
      </c>
      <c r="F58" s="2">
        <v>0.19354838709677399</v>
      </c>
      <c r="G58" s="2">
        <v>0.30107526881720398</v>
      </c>
      <c r="H58" s="2">
        <v>0.278481012658228</v>
      </c>
      <c r="I58" s="2">
        <v>0.104166666666667</v>
      </c>
      <c r="J58" s="2">
        <v>0.230769230769231</v>
      </c>
      <c r="K58" s="2">
        <v>0</v>
      </c>
      <c r="L58" s="3">
        <v>0.248927038626609</v>
      </c>
      <c r="M58" s="3">
        <v>0.27244582043343701</v>
      </c>
    </row>
    <row r="59" spans="1:13" x14ac:dyDescent="0.25">
      <c r="A59" s="8" t="s">
        <v>534</v>
      </c>
      <c r="B59" s="2">
        <v>0.39361702127659598</v>
      </c>
      <c r="C59" s="2">
        <v>0.36792452830188699</v>
      </c>
      <c r="D59" s="2">
        <v>0.353658536585366</v>
      </c>
      <c r="E59" s="2">
        <v>0.47826086956521702</v>
      </c>
      <c r="F59" s="2">
        <v>0.56451612903225801</v>
      </c>
      <c r="G59" s="2">
        <v>0.483870967741935</v>
      </c>
      <c r="H59" s="2">
        <v>0.341772151898734</v>
      </c>
      <c r="I59" s="2">
        <v>0.47916666666666702</v>
      </c>
      <c r="J59" s="2">
        <v>0.53846153846153799</v>
      </c>
      <c r="K59" s="2">
        <v>0</v>
      </c>
      <c r="L59" s="3">
        <v>0.43776824034334799</v>
      </c>
      <c r="M59" s="3">
        <v>0.425696594427245</v>
      </c>
    </row>
    <row r="60" spans="1:13" x14ac:dyDescent="0.25">
      <c r="A60" s="8" t="s">
        <v>535</v>
      </c>
      <c r="B60" s="2">
        <v>0.117021276595745</v>
      </c>
      <c r="C60" s="2">
        <v>0.14150943396226401</v>
      </c>
      <c r="D60" s="2">
        <v>0.134146341463415</v>
      </c>
      <c r="E60" s="2">
        <v>7.2463768115942004E-2</v>
      </c>
      <c r="F60" s="2">
        <v>9.6774193548387094E-2</v>
      </c>
      <c r="G60" s="2">
        <v>6.4516129032258104E-2</v>
      </c>
      <c r="H60" s="2">
        <v>6.3291139240506306E-2</v>
      </c>
      <c r="I60" s="2">
        <v>8.3333333333333301E-2</v>
      </c>
      <c r="J60" s="2">
        <v>7.69230769230769E-2</v>
      </c>
      <c r="K60" s="2">
        <v>0</v>
      </c>
      <c r="L60" s="3">
        <v>6.8669527896995694E-2</v>
      </c>
      <c r="M60" s="3">
        <v>9.9071207430340605E-2</v>
      </c>
    </row>
    <row r="61" spans="1:13" x14ac:dyDescent="0.25">
      <c r="A61" s="8" t="s">
        <v>536</v>
      </c>
      <c r="B61" s="2">
        <v>3.1914893617021302E-2</v>
      </c>
      <c r="C61" s="2">
        <v>9.4339622641509396E-3</v>
      </c>
      <c r="D61" s="2">
        <v>4.8780487804878099E-2</v>
      </c>
      <c r="E61" s="2">
        <v>4.3478260869565202E-2</v>
      </c>
      <c r="F61" s="2">
        <v>3.2258064516128997E-2</v>
      </c>
      <c r="G61" s="2">
        <v>5.3763440860215103E-2</v>
      </c>
      <c r="H61" s="2">
        <v>0.10126582278481</v>
      </c>
      <c r="I61" s="2">
        <v>0.125</v>
      </c>
      <c r="J61" s="2">
        <v>7.69230769230769E-2</v>
      </c>
      <c r="K61" s="2">
        <v>0</v>
      </c>
      <c r="L61" s="3">
        <v>8.5836909871244593E-2</v>
      </c>
      <c r="M61" s="3">
        <v>5.1083591331269301E-2</v>
      </c>
    </row>
    <row r="62" spans="1:13" x14ac:dyDescent="0.25">
      <c r="A62" s="8" t="s">
        <v>538</v>
      </c>
      <c r="B62" s="2">
        <v>0.180851063829787</v>
      </c>
      <c r="C62" s="2">
        <v>0.160377358490566</v>
      </c>
      <c r="D62" s="2">
        <v>0.17073170731707299</v>
      </c>
      <c r="E62" s="2">
        <v>8.6956521739130405E-2</v>
      </c>
      <c r="F62" s="2">
        <v>0.112903225806452</v>
      </c>
      <c r="G62" s="2">
        <v>9.6774193548387094E-2</v>
      </c>
      <c r="H62" s="2">
        <v>0.215189873417722</v>
      </c>
      <c r="I62" s="2">
        <v>0.20833333333333301</v>
      </c>
      <c r="J62" s="2">
        <v>7.69230769230769E-2</v>
      </c>
      <c r="K62" s="2">
        <v>0</v>
      </c>
      <c r="L62" s="3">
        <v>0.15879828326180301</v>
      </c>
      <c r="M62" s="3">
        <v>0.15170278637770901</v>
      </c>
    </row>
    <row r="63" spans="1:13" x14ac:dyDescent="0.25">
      <c r="A63" s="8" t="s">
        <v>540</v>
      </c>
      <c r="B63" s="2">
        <v>6.6666666666666693E-2</v>
      </c>
      <c r="C63" s="2">
        <v>0.125</v>
      </c>
      <c r="D63" s="2">
        <v>0.52380952380952395</v>
      </c>
      <c r="E63" s="2">
        <v>0.1</v>
      </c>
      <c r="F63" s="2">
        <v>0.33333333333333298</v>
      </c>
      <c r="G63" s="2">
        <v>0.12195121951219499</v>
      </c>
      <c r="H63" s="2">
        <v>5.2631578947368397E-2</v>
      </c>
      <c r="I63" s="2">
        <v>6.3829787234042507E-2</v>
      </c>
      <c r="J63" s="2">
        <v>0.22222222222222199</v>
      </c>
      <c r="K63" s="2">
        <v>0</v>
      </c>
      <c r="L63" s="3">
        <v>8.3333333333333301E-2</v>
      </c>
      <c r="M63" s="3">
        <v>0.146153846153846</v>
      </c>
    </row>
    <row r="64" spans="1:13" x14ac:dyDescent="0.25">
      <c r="A64" s="8" t="s">
        <v>541</v>
      </c>
      <c r="B64" s="2">
        <v>0.6</v>
      </c>
      <c r="C64" s="2">
        <v>0.625</v>
      </c>
      <c r="D64" s="2">
        <v>0.38095238095238099</v>
      </c>
      <c r="E64" s="2">
        <v>0.8</v>
      </c>
      <c r="F64" s="2">
        <v>0.54166666666666696</v>
      </c>
      <c r="G64" s="2">
        <v>0.439024390243902</v>
      </c>
      <c r="H64" s="2">
        <v>0.50877192982456099</v>
      </c>
      <c r="I64" s="2">
        <v>0.44680851063829802</v>
      </c>
      <c r="J64" s="2">
        <v>0.66666666666666696</v>
      </c>
      <c r="K64" s="2">
        <v>1</v>
      </c>
      <c r="L64" s="3">
        <v>0.487179487179487</v>
      </c>
      <c r="M64" s="3">
        <v>0.52692307692307705</v>
      </c>
    </row>
    <row r="65" spans="1:13" x14ac:dyDescent="0.25">
      <c r="A65" s="8" t="s">
        <v>542</v>
      </c>
      <c r="B65" s="2">
        <v>6.6666666666666693E-2</v>
      </c>
      <c r="C65" s="2">
        <v>0</v>
      </c>
      <c r="D65" s="2">
        <v>0</v>
      </c>
      <c r="E65" s="2">
        <v>0.05</v>
      </c>
      <c r="F65" s="2">
        <v>0</v>
      </c>
      <c r="G65" s="2">
        <v>0.146341463414634</v>
      </c>
      <c r="H65" s="2">
        <v>0.140350877192982</v>
      </c>
      <c r="I65" s="2">
        <v>8.5106382978723402E-2</v>
      </c>
      <c r="J65" s="2">
        <v>0.11111111111111099</v>
      </c>
      <c r="K65" s="2">
        <v>0</v>
      </c>
      <c r="L65" s="3">
        <v>0.121794871794872</v>
      </c>
      <c r="M65" s="3">
        <v>8.0769230769230801E-2</v>
      </c>
    </row>
    <row r="66" spans="1:13" x14ac:dyDescent="0.25">
      <c r="A66" s="8" t="s">
        <v>543</v>
      </c>
      <c r="B66" s="2">
        <v>0.133333333333333</v>
      </c>
      <c r="C66" s="2">
        <v>0</v>
      </c>
      <c r="D66" s="2">
        <v>0</v>
      </c>
      <c r="E66" s="2">
        <v>0</v>
      </c>
      <c r="F66" s="2">
        <v>0</v>
      </c>
      <c r="G66" s="2">
        <v>7.3170731707317097E-2</v>
      </c>
      <c r="H66" s="2">
        <v>0.140350877192982</v>
      </c>
      <c r="I66" s="2">
        <v>0.14893617021276601</v>
      </c>
      <c r="J66" s="2">
        <v>0</v>
      </c>
      <c r="K66" s="2">
        <v>0</v>
      </c>
      <c r="L66" s="3">
        <v>0.115384615384615</v>
      </c>
      <c r="M66" s="3">
        <v>7.69230769230769E-2</v>
      </c>
    </row>
    <row r="67" spans="1:13" x14ac:dyDescent="0.25">
      <c r="A67" s="8" t="s">
        <v>545</v>
      </c>
      <c r="B67" s="2">
        <v>0.133333333333333</v>
      </c>
      <c r="C67" s="2">
        <v>0.25</v>
      </c>
      <c r="D67" s="2">
        <v>9.5238095238095205E-2</v>
      </c>
      <c r="E67" s="2">
        <v>0.05</v>
      </c>
      <c r="F67" s="2">
        <v>0.125</v>
      </c>
      <c r="G67" s="2">
        <v>0.219512195121951</v>
      </c>
      <c r="H67" s="2">
        <v>0.157894736842105</v>
      </c>
      <c r="I67" s="2">
        <v>0.25531914893617003</v>
      </c>
      <c r="J67" s="2">
        <v>0</v>
      </c>
      <c r="K67" s="2">
        <v>0</v>
      </c>
      <c r="L67" s="3">
        <v>0.19230769230769201</v>
      </c>
      <c r="M67" s="3">
        <v>0.16923076923076899</v>
      </c>
    </row>
    <row r="68" spans="1:13" x14ac:dyDescent="0.25">
      <c r="A68" s="8" t="s">
        <v>547</v>
      </c>
      <c r="B68" s="2">
        <v>0.217391304347826</v>
      </c>
      <c r="C68" s="2">
        <v>0.27272727272727298</v>
      </c>
      <c r="D68" s="2">
        <v>0.3</v>
      </c>
      <c r="E68" s="2">
        <v>0.29166666666666702</v>
      </c>
      <c r="F68" s="2">
        <v>0.1875</v>
      </c>
      <c r="G68" s="2">
        <v>0.16129032258064499</v>
      </c>
      <c r="H68" s="2">
        <v>0.14285714285714299</v>
      </c>
      <c r="I68" s="2">
        <v>0.16666666666666699</v>
      </c>
      <c r="J68" s="2">
        <v>0.42857142857142899</v>
      </c>
      <c r="K68" s="2">
        <v>0</v>
      </c>
      <c r="L68" s="3">
        <v>0.18181818181818199</v>
      </c>
      <c r="M68" s="3">
        <v>0.22222222222222199</v>
      </c>
    </row>
    <row r="69" spans="1:13" x14ac:dyDescent="0.25">
      <c r="A69" s="8" t="s">
        <v>548</v>
      </c>
      <c r="B69" s="2">
        <v>0.47826086956521702</v>
      </c>
      <c r="C69" s="2">
        <v>0.36363636363636398</v>
      </c>
      <c r="D69" s="2">
        <v>0.25</v>
      </c>
      <c r="E69" s="2">
        <v>0.5</v>
      </c>
      <c r="F69" s="2">
        <v>0.46875</v>
      </c>
      <c r="G69" s="2">
        <v>0.54838709677419395</v>
      </c>
      <c r="H69" s="2">
        <v>0.52380952380952395</v>
      </c>
      <c r="I69" s="2">
        <v>0.55555555555555602</v>
      </c>
      <c r="J69" s="2">
        <v>0.28571428571428598</v>
      </c>
      <c r="K69" s="2">
        <v>0</v>
      </c>
      <c r="L69" s="3">
        <v>0.51948051948051899</v>
      </c>
      <c r="M69" s="3">
        <v>0.45959595959596</v>
      </c>
    </row>
    <row r="70" spans="1:13" x14ac:dyDescent="0.25">
      <c r="A70" s="8" t="s">
        <v>549</v>
      </c>
      <c r="B70" s="2">
        <v>8.6956521739130405E-2</v>
      </c>
      <c r="C70" s="2">
        <v>0.13636363636363599</v>
      </c>
      <c r="D70" s="2">
        <v>0.15</v>
      </c>
      <c r="E70" s="2">
        <v>4.1666666666666699E-2</v>
      </c>
      <c r="F70" s="2">
        <v>3.125E-2</v>
      </c>
      <c r="G70" s="2">
        <v>3.2258064516128997E-2</v>
      </c>
      <c r="H70" s="2">
        <v>4.7619047619047603E-2</v>
      </c>
      <c r="I70" s="2">
        <v>5.5555555555555601E-2</v>
      </c>
      <c r="J70" s="2">
        <v>0.28571428571428598</v>
      </c>
      <c r="K70" s="2">
        <v>0</v>
      </c>
      <c r="L70" s="3">
        <v>6.4935064935064901E-2</v>
      </c>
      <c r="M70" s="3">
        <v>7.5757575757575801E-2</v>
      </c>
    </row>
    <row r="71" spans="1:13" x14ac:dyDescent="0.25">
      <c r="A71" s="8" t="s">
        <v>550</v>
      </c>
      <c r="B71" s="2">
        <v>0</v>
      </c>
      <c r="C71" s="2">
        <v>4.5454545454545497E-2</v>
      </c>
      <c r="D71" s="2">
        <v>0.05</v>
      </c>
      <c r="E71" s="2">
        <v>0</v>
      </c>
      <c r="F71" s="2">
        <v>9.375E-2</v>
      </c>
      <c r="G71" s="2">
        <v>0.12903225806451599</v>
      </c>
      <c r="H71" s="2">
        <v>4.7619047619047603E-2</v>
      </c>
      <c r="I71" s="2">
        <v>0.11111111111111099</v>
      </c>
      <c r="J71" s="2">
        <v>0</v>
      </c>
      <c r="K71" s="2">
        <v>0</v>
      </c>
      <c r="L71" s="3">
        <v>9.0909090909090898E-2</v>
      </c>
      <c r="M71" s="3">
        <v>6.0606060606060601E-2</v>
      </c>
    </row>
    <row r="72" spans="1:13" x14ac:dyDescent="0.25">
      <c r="A72" s="8" t="s">
        <v>552</v>
      </c>
      <c r="B72" s="2">
        <v>0.217391304347826</v>
      </c>
      <c r="C72" s="2">
        <v>0.18181818181818199</v>
      </c>
      <c r="D72" s="2">
        <v>0.25</v>
      </c>
      <c r="E72" s="2">
        <v>0.16666666666666699</v>
      </c>
      <c r="F72" s="2">
        <v>0.21875</v>
      </c>
      <c r="G72" s="2">
        <v>0.12903225806451599</v>
      </c>
      <c r="H72" s="2">
        <v>0.238095238095238</v>
      </c>
      <c r="I72" s="2">
        <v>0.11111111111111099</v>
      </c>
      <c r="J72" s="2">
        <v>0</v>
      </c>
      <c r="K72" s="2">
        <v>0</v>
      </c>
      <c r="L72" s="3">
        <v>0.14285714285714299</v>
      </c>
      <c r="M72" s="3">
        <v>0.18181818181818199</v>
      </c>
    </row>
    <row r="73" spans="1:13" x14ac:dyDescent="0.25">
      <c r="A73" s="8" t="s">
        <v>554</v>
      </c>
      <c r="B73" s="2">
        <v>0.34782608695652201</v>
      </c>
      <c r="C73" s="2">
        <v>0.4</v>
      </c>
      <c r="D73" s="2">
        <v>0.65384615384615397</v>
      </c>
      <c r="E73" s="2">
        <v>0.25</v>
      </c>
      <c r="F73" s="2">
        <v>0.28571428571428598</v>
      </c>
      <c r="G73" s="2">
        <v>0.69230769230769196</v>
      </c>
      <c r="H73" s="2">
        <v>0.25</v>
      </c>
      <c r="I73" s="2">
        <v>0.22222222222222199</v>
      </c>
      <c r="J73" s="2">
        <v>0.66666666666666696</v>
      </c>
      <c r="K73" s="2">
        <v>0</v>
      </c>
      <c r="L73" s="3">
        <v>0.43243243243243201</v>
      </c>
      <c r="M73" s="3">
        <v>0.436974789915966</v>
      </c>
    </row>
    <row r="74" spans="1:13" x14ac:dyDescent="0.25">
      <c r="A74" s="8" t="s">
        <v>555</v>
      </c>
      <c r="B74" s="2">
        <v>0.434782608695652</v>
      </c>
      <c r="C74" s="2">
        <v>0.46666666666666701</v>
      </c>
      <c r="D74" s="2">
        <v>0.19230769230769201</v>
      </c>
      <c r="E74" s="2">
        <v>0.25</v>
      </c>
      <c r="F74" s="2">
        <v>0.42857142857142899</v>
      </c>
      <c r="G74" s="2">
        <v>0.15384615384615399</v>
      </c>
      <c r="H74" s="2">
        <v>0.33333333333333298</v>
      </c>
      <c r="I74" s="2">
        <v>0.33333333333333298</v>
      </c>
      <c r="J74" s="2">
        <v>0.33333333333333298</v>
      </c>
      <c r="K74" s="2">
        <v>0</v>
      </c>
      <c r="L74" s="3">
        <v>0.27027027027027001</v>
      </c>
      <c r="M74" s="3">
        <v>0.32773109243697501</v>
      </c>
    </row>
    <row r="75" spans="1:13" x14ac:dyDescent="0.25">
      <c r="A75" s="8" t="s">
        <v>556</v>
      </c>
      <c r="B75" s="2">
        <v>4.3478260869565202E-2</v>
      </c>
      <c r="C75" s="2">
        <v>0</v>
      </c>
      <c r="D75" s="2">
        <v>3.8461538461538498E-2</v>
      </c>
      <c r="E75" s="2">
        <v>0</v>
      </c>
      <c r="F75" s="2">
        <v>7.1428571428571397E-2</v>
      </c>
      <c r="G75" s="2">
        <v>7.69230769230769E-2</v>
      </c>
      <c r="H75" s="2">
        <v>0</v>
      </c>
      <c r="I75" s="2">
        <v>0</v>
      </c>
      <c r="J75" s="2">
        <v>0</v>
      </c>
      <c r="K75" s="2">
        <v>0</v>
      </c>
      <c r="L75" s="3">
        <v>2.7027027027027001E-2</v>
      </c>
      <c r="M75" s="3">
        <v>3.3613445378151301E-2</v>
      </c>
    </row>
    <row r="76" spans="1:13" x14ac:dyDescent="0.25">
      <c r="A76" s="8" t="s">
        <v>557</v>
      </c>
      <c r="B76" s="2">
        <v>0</v>
      </c>
      <c r="C76" s="2">
        <v>0</v>
      </c>
      <c r="D76" s="2">
        <v>3.8461538461538498E-2</v>
      </c>
      <c r="E76" s="2">
        <v>0</v>
      </c>
      <c r="F76" s="2">
        <v>7.1428571428571397E-2</v>
      </c>
      <c r="G76" s="2">
        <v>0</v>
      </c>
      <c r="H76" s="2">
        <v>0</v>
      </c>
      <c r="I76" s="2">
        <v>0</v>
      </c>
      <c r="J76" s="2">
        <v>0</v>
      </c>
      <c r="K76" s="2">
        <v>0</v>
      </c>
      <c r="L76" s="3">
        <v>0</v>
      </c>
      <c r="M76" s="3">
        <v>1.6806722689075598E-2</v>
      </c>
    </row>
    <row r="77" spans="1:13" x14ac:dyDescent="0.25">
      <c r="A77" s="8" t="s">
        <v>559</v>
      </c>
      <c r="B77" s="2">
        <v>0.173913043478261</v>
      </c>
      <c r="C77" s="2">
        <v>0.133333333333333</v>
      </c>
      <c r="D77" s="2">
        <v>7.69230769230769E-2</v>
      </c>
      <c r="E77" s="2">
        <v>0.5</v>
      </c>
      <c r="F77" s="2">
        <v>0.14285714285714299</v>
      </c>
      <c r="G77" s="2">
        <v>7.69230769230769E-2</v>
      </c>
      <c r="H77" s="2">
        <v>0.41666666666666702</v>
      </c>
      <c r="I77" s="2">
        <v>0.44444444444444398</v>
      </c>
      <c r="J77" s="2">
        <v>0</v>
      </c>
      <c r="K77" s="2">
        <v>0</v>
      </c>
      <c r="L77" s="3">
        <v>0.27027027027027001</v>
      </c>
      <c r="M77" s="3">
        <v>0.184873949579832</v>
      </c>
    </row>
    <row r="78" spans="1:13" x14ac:dyDescent="0.25">
      <c r="A78" s="8" t="s">
        <v>561</v>
      </c>
      <c r="B78" s="2">
        <v>0.5</v>
      </c>
      <c r="C78" s="2">
        <v>0.5</v>
      </c>
      <c r="D78" s="2">
        <v>1</v>
      </c>
      <c r="E78" s="2">
        <v>0</v>
      </c>
      <c r="F78" s="2">
        <v>0.5</v>
      </c>
      <c r="G78" s="2">
        <v>0.66666666666666696</v>
      </c>
      <c r="H78" s="2">
        <v>0.25</v>
      </c>
      <c r="I78" s="2">
        <v>0</v>
      </c>
      <c r="J78" s="2">
        <v>0</v>
      </c>
      <c r="K78" s="2">
        <v>0</v>
      </c>
      <c r="L78" s="3">
        <v>0.375</v>
      </c>
      <c r="M78" s="3">
        <v>0.42857142857142899</v>
      </c>
    </row>
    <row r="79" spans="1:13" x14ac:dyDescent="0.25">
      <c r="A79" s="8" t="s">
        <v>562</v>
      </c>
      <c r="B79" s="2">
        <v>0.33333333333333298</v>
      </c>
      <c r="C79" s="2">
        <v>0.16666666666666699</v>
      </c>
      <c r="D79" s="2">
        <v>0</v>
      </c>
      <c r="E79" s="2">
        <v>0.66666666666666696</v>
      </c>
      <c r="F79" s="2">
        <v>0.25</v>
      </c>
      <c r="G79" s="2">
        <v>0.33333333333333298</v>
      </c>
      <c r="H79" s="2">
        <v>0.25</v>
      </c>
      <c r="I79" s="2">
        <v>1</v>
      </c>
      <c r="J79" s="2">
        <v>0</v>
      </c>
      <c r="K79" s="2">
        <v>0</v>
      </c>
      <c r="L79" s="3">
        <v>0.375</v>
      </c>
      <c r="M79" s="3">
        <v>0.32142857142857101</v>
      </c>
    </row>
    <row r="80" spans="1:13" x14ac:dyDescent="0.25">
      <c r="A80" s="8" t="s">
        <v>563</v>
      </c>
      <c r="B80" s="2">
        <v>0.16666666666666699</v>
      </c>
      <c r="C80" s="2">
        <v>0.16666666666666699</v>
      </c>
      <c r="D80" s="2">
        <v>0</v>
      </c>
      <c r="E80" s="2">
        <v>0.33333333333333298</v>
      </c>
      <c r="F80" s="2">
        <v>0</v>
      </c>
      <c r="G80" s="2">
        <v>0</v>
      </c>
      <c r="H80" s="2">
        <v>0</v>
      </c>
      <c r="I80" s="2">
        <v>0</v>
      </c>
      <c r="J80" s="2">
        <v>0</v>
      </c>
      <c r="K80" s="2">
        <v>0</v>
      </c>
      <c r="L80" s="3">
        <v>0</v>
      </c>
      <c r="M80" s="3">
        <v>0.107142857142857</v>
      </c>
    </row>
    <row r="81" spans="1:13" x14ac:dyDescent="0.25">
      <c r="A81" s="8" t="s">
        <v>564</v>
      </c>
      <c r="B81" s="2">
        <v>0</v>
      </c>
      <c r="C81" s="2">
        <v>0</v>
      </c>
      <c r="D81" s="2">
        <v>0</v>
      </c>
      <c r="E81" s="2">
        <v>0</v>
      </c>
      <c r="F81" s="2">
        <v>0.25</v>
      </c>
      <c r="G81" s="2">
        <v>0</v>
      </c>
      <c r="H81" s="2">
        <v>0.25</v>
      </c>
      <c r="I81" s="2">
        <v>0</v>
      </c>
      <c r="J81" s="2">
        <v>0</v>
      </c>
      <c r="K81" s="2">
        <v>0</v>
      </c>
      <c r="L81" s="3">
        <v>0.125</v>
      </c>
      <c r="M81" s="3">
        <v>7.1428571428571397E-2</v>
      </c>
    </row>
    <row r="82" spans="1:13" x14ac:dyDescent="0.25">
      <c r="A82" s="8" t="s">
        <v>566</v>
      </c>
      <c r="B82" s="2">
        <v>0</v>
      </c>
      <c r="C82" s="2">
        <v>0.16666666666666699</v>
      </c>
      <c r="D82" s="2">
        <v>0</v>
      </c>
      <c r="E82" s="2">
        <v>0</v>
      </c>
      <c r="F82" s="2">
        <v>0</v>
      </c>
      <c r="G82" s="2">
        <v>0</v>
      </c>
      <c r="H82" s="2">
        <v>0.25</v>
      </c>
      <c r="I82" s="2">
        <v>0</v>
      </c>
      <c r="J82" s="2">
        <v>0</v>
      </c>
      <c r="K82" s="2">
        <v>0</v>
      </c>
      <c r="L82" s="3">
        <v>0.125</v>
      </c>
      <c r="M82" s="3">
        <v>7.1428571428571397E-2</v>
      </c>
    </row>
    <row r="83" spans="1:13" x14ac:dyDescent="0.25">
      <c r="A83" s="8" t="s">
        <v>568</v>
      </c>
      <c r="B83" s="2">
        <v>0.3</v>
      </c>
      <c r="C83" s="2">
        <v>0.6</v>
      </c>
      <c r="D83" s="2">
        <v>0.53846153846153799</v>
      </c>
      <c r="E83" s="2">
        <v>0.66666666666666696</v>
      </c>
      <c r="F83" s="2">
        <v>0.55555555555555602</v>
      </c>
      <c r="G83" s="2">
        <v>0.375</v>
      </c>
      <c r="H83" s="2">
        <v>0.30769230769230799</v>
      </c>
      <c r="I83" s="2">
        <v>0.1</v>
      </c>
      <c r="J83" s="2">
        <v>0</v>
      </c>
      <c r="K83" s="2">
        <v>0</v>
      </c>
      <c r="L83" s="3">
        <v>0.22222222222222199</v>
      </c>
      <c r="M83" s="3">
        <v>0.38541666666666702</v>
      </c>
    </row>
    <row r="84" spans="1:13" x14ac:dyDescent="0.25">
      <c r="A84" s="8" t="s">
        <v>569</v>
      </c>
      <c r="B84" s="2">
        <v>0.4</v>
      </c>
      <c r="C84" s="2">
        <v>0.266666666666667</v>
      </c>
      <c r="D84" s="2">
        <v>0.30769230769230799</v>
      </c>
      <c r="E84" s="2">
        <v>0</v>
      </c>
      <c r="F84" s="2">
        <v>0.11111111111111099</v>
      </c>
      <c r="G84" s="2">
        <v>0.375</v>
      </c>
      <c r="H84" s="2">
        <v>0.46153846153846201</v>
      </c>
      <c r="I84" s="2">
        <v>0.6</v>
      </c>
      <c r="J84" s="2">
        <v>0.4</v>
      </c>
      <c r="K84" s="2">
        <v>0</v>
      </c>
      <c r="L84" s="3">
        <v>0.47222222222222199</v>
      </c>
      <c r="M84" s="3">
        <v>0.35416666666666702</v>
      </c>
    </row>
    <row r="85" spans="1:13" x14ac:dyDescent="0.25">
      <c r="A85" s="8" t="s">
        <v>570</v>
      </c>
      <c r="B85" s="2">
        <v>0.1</v>
      </c>
      <c r="C85" s="2">
        <v>6.6666666666666693E-2</v>
      </c>
      <c r="D85" s="2">
        <v>0</v>
      </c>
      <c r="E85" s="2">
        <v>0</v>
      </c>
      <c r="F85" s="2">
        <v>0.11111111111111099</v>
      </c>
      <c r="G85" s="2">
        <v>0</v>
      </c>
      <c r="H85" s="2">
        <v>0</v>
      </c>
      <c r="I85" s="2">
        <v>0</v>
      </c>
      <c r="J85" s="2">
        <v>0.4</v>
      </c>
      <c r="K85" s="2">
        <v>0</v>
      </c>
      <c r="L85" s="3">
        <v>5.5555555555555601E-2</v>
      </c>
      <c r="M85" s="3">
        <v>6.25E-2</v>
      </c>
    </row>
    <row r="86" spans="1:13" x14ac:dyDescent="0.25">
      <c r="A86" s="8" t="s">
        <v>571</v>
      </c>
      <c r="B86" s="2">
        <v>0.05</v>
      </c>
      <c r="C86" s="2">
        <v>0</v>
      </c>
      <c r="D86" s="2">
        <v>0</v>
      </c>
      <c r="E86" s="2">
        <v>0</v>
      </c>
      <c r="F86" s="2">
        <v>0</v>
      </c>
      <c r="G86" s="2">
        <v>0.125</v>
      </c>
      <c r="H86" s="2">
        <v>0</v>
      </c>
      <c r="I86" s="2">
        <v>0.2</v>
      </c>
      <c r="J86" s="2">
        <v>0</v>
      </c>
      <c r="K86" s="2">
        <v>0</v>
      </c>
      <c r="L86" s="3">
        <v>8.3333333333333301E-2</v>
      </c>
      <c r="M86" s="3">
        <v>4.1666666666666699E-2</v>
      </c>
    </row>
    <row r="87" spans="1:13" x14ac:dyDescent="0.25">
      <c r="A87" s="8" t="s">
        <v>573</v>
      </c>
      <c r="B87" s="2">
        <v>0.15</v>
      </c>
      <c r="C87" s="2">
        <v>6.6666666666666693E-2</v>
      </c>
      <c r="D87" s="2">
        <v>0.15384615384615399</v>
      </c>
      <c r="E87" s="2">
        <v>0.33333333333333298</v>
      </c>
      <c r="F87" s="2">
        <v>0.22222222222222199</v>
      </c>
      <c r="G87" s="2">
        <v>0.125</v>
      </c>
      <c r="H87" s="2">
        <v>0.230769230769231</v>
      </c>
      <c r="I87" s="2">
        <v>0.1</v>
      </c>
      <c r="J87" s="2">
        <v>0.2</v>
      </c>
      <c r="K87" s="2">
        <v>0</v>
      </c>
      <c r="L87" s="3">
        <v>0.16666666666666699</v>
      </c>
      <c r="M87" s="3">
        <v>0.15625</v>
      </c>
    </row>
    <row r="88" spans="1:13" x14ac:dyDescent="0.25">
      <c r="A88" s="8" t="s">
        <v>575</v>
      </c>
      <c r="B88" s="2">
        <v>0.55555555555555602</v>
      </c>
      <c r="C88" s="2">
        <v>0.54929577464788704</v>
      </c>
      <c r="D88" s="2">
        <v>0.36956521739130399</v>
      </c>
      <c r="E88" s="2">
        <v>0.34090909090909099</v>
      </c>
      <c r="F88" s="2">
        <v>0.23529411764705899</v>
      </c>
      <c r="G88" s="2">
        <v>0.27272727272727298</v>
      </c>
      <c r="H88" s="2">
        <v>0.31578947368421101</v>
      </c>
      <c r="I88" s="2">
        <v>0.23684210526315799</v>
      </c>
      <c r="J88" s="2">
        <v>0</v>
      </c>
      <c r="K88" s="2">
        <v>0</v>
      </c>
      <c r="L88" s="3">
        <v>0.26086956521739102</v>
      </c>
      <c r="M88" s="3">
        <v>0.36299765807962497</v>
      </c>
    </row>
    <row r="89" spans="1:13" x14ac:dyDescent="0.25">
      <c r="A89" s="8" t="s">
        <v>576</v>
      </c>
      <c r="B89" s="2">
        <v>0.25925925925925902</v>
      </c>
      <c r="C89" s="2">
        <v>0.23943661971831001</v>
      </c>
      <c r="D89" s="2">
        <v>0.282608695652174</v>
      </c>
      <c r="E89" s="2">
        <v>0.40909090909090901</v>
      </c>
      <c r="F89" s="2">
        <v>0.33333333333333298</v>
      </c>
      <c r="G89" s="2">
        <v>0.45454545454545497</v>
      </c>
      <c r="H89" s="2">
        <v>0.43859649122806998</v>
      </c>
      <c r="I89" s="2">
        <v>0.44736842105263203</v>
      </c>
      <c r="J89" s="2">
        <v>0.54545454545454497</v>
      </c>
      <c r="K89" s="2">
        <v>0</v>
      </c>
      <c r="L89" s="3">
        <v>0.453416149068323</v>
      </c>
      <c r="M89" s="3">
        <v>0.35597189695550402</v>
      </c>
    </row>
    <row r="90" spans="1:13" x14ac:dyDescent="0.25">
      <c r="A90" s="8" t="s">
        <v>577</v>
      </c>
      <c r="B90" s="2">
        <v>3.7037037037037E-2</v>
      </c>
      <c r="C90" s="2">
        <v>5.63380281690141E-2</v>
      </c>
      <c r="D90" s="2">
        <v>8.6956521739130405E-2</v>
      </c>
      <c r="E90" s="2">
        <v>6.8181818181818205E-2</v>
      </c>
      <c r="F90" s="2">
        <v>5.8823529411764698E-2</v>
      </c>
      <c r="G90" s="2">
        <v>3.6363636363636397E-2</v>
      </c>
      <c r="H90" s="2">
        <v>5.2631578947368397E-2</v>
      </c>
      <c r="I90" s="2">
        <v>7.8947368421052599E-2</v>
      </c>
      <c r="J90" s="2">
        <v>9.0909090909090898E-2</v>
      </c>
      <c r="K90" s="2">
        <v>0</v>
      </c>
      <c r="L90" s="3">
        <v>5.5900621118012403E-2</v>
      </c>
      <c r="M90" s="3">
        <v>5.8548009367681501E-2</v>
      </c>
    </row>
    <row r="91" spans="1:13" x14ac:dyDescent="0.25">
      <c r="A91" s="8" t="s">
        <v>578</v>
      </c>
      <c r="B91" s="2">
        <v>3.7037037037037E-2</v>
      </c>
      <c r="C91" s="2">
        <v>5.63380281690141E-2</v>
      </c>
      <c r="D91" s="2">
        <v>8.6956521739130405E-2</v>
      </c>
      <c r="E91" s="2">
        <v>9.0909090909090898E-2</v>
      </c>
      <c r="F91" s="2">
        <v>0.21568627450980399</v>
      </c>
      <c r="G91" s="2">
        <v>5.4545454545454501E-2</v>
      </c>
      <c r="H91" s="2">
        <v>1.7543859649122799E-2</v>
      </c>
      <c r="I91" s="2">
        <v>2.6315789473684199E-2</v>
      </c>
      <c r="J91" s="2">
        <v>9.0909090909090898E-2</v>
      </c>
      <c r="K91" s="2">
        <v>0</v>
      </c>
      <c r="L91" s="3">
        <v>3.7267080745341602E-2</v>
      </c>
      <c r="M91" s="3">
        <v>7.2599531615925098E-2</v>
      </c>
    </row>
    <row r="92" spans="1:13" x14ac:dyDescent="0.25">
      <c r="A92" s="8" t="s">
        <v>580</v>
      </c>
      <c r="B92" s="2">
        <v>0.11111111111111099</v>
      </c>
      <c r="C92" s="2">
        <v>9.85915492957746E-2</v>
      </c>
      <c r="D92" s="2">
        <v>0.173913043478261</v>
      </c>
      <c r="E92" s="2">
        <v>9.0909090909090898E-2</v>
      </c>
      <c r="F92" s="2">
        <v>0.15686274509803899</v>
      </c>
      <c r="G92" s="2">
        <v>0.18181818181818199</v>
      </c>
      <c r="H92" s="2">
        <v>0.175438596491228</v>
      </c>
      <c r="I92" s="2">
        <v>0.21052631578947401</v>
      </c>
      <c r="J92" s="2">
        <v>0.27272727272727298</v>
      </c>
      <c r="K92" s="2">
        <v>0</v>
      </c>
      <c r="L92" s="3">
        <v>0.19254658385093201</v>
      </c>
      <c r="M92" s="3">
        <v>0.149882903981265</v>
      </c>
    </row>
    <row r="93" spans="1:13" x14ac:dyDescent="0.25">
      <c r="A93" s="15"/>
    </row>
    <row r="94" spans="1:13" x14ac:dyDescent="0.25">
      <c r="A94" s="15"/>
    </row>
    <row r="95" spans="1:13" x14ac:dyDescent="0.25">
      <c r="A95" s="15"/>
      <c r="B95" s="23" t="s">
        <v>31</v>
      </c>
      <c r="C95" s="23"/>
      <c r="D95" s="23"/>
      <c r="E95" s="23"/>
      <c r="F95" s="23"/>
      <c r="G95" s="23"/>
      <c r="H95" s="23"/>
      <c r="I95" s="23"/>
      <c r="J95" s="23"/>
      <c r="K95" s="6" t="s">
        <v>58</v>
      </c>
      <c r="L95" s="6" t="s">
        <v>11</v>
      </c>
    </row>
    <row r="96" spans="1:13" x14ac:dyDescent="0.25">
      <c r="A96" s="9" t="s">
        <v>34</v>
      </c>
      <c r="B96" s="5" t="s">
        <v>15</v>
      </c>
      <c r="C96" s="5" t="s">
        <v>16</v>
      </c>
      <c r="D96" s="5" t="s">
        <v>17</v>
      </c>
      <c r="E96" s="5" t="s">
        <v>18</v>
      </c>
      <c r="F96" s="5" t="s">
        <v>19</v>
      </c>
      <c r="G96" s="5" t="s">
        <v>20</v>
      </c>
      <c r="H96" s="5" t="s">
        <v>21</v>
      </c>
      <c r="I96" s="5" t="s">
        <v>22</v>
      </c>
      <c r="J96" s="5" t="s">
        <v>23</v>
      </c>
      <c r="K96" s="5" t="s">
        <v>24</v>
      </c>
      <c r="L96" s="5" t="s">
        <v>25</v>
      </c>
    </row>
    <row r="97" spans="1:12" x14ac:dyDescent="0.25">
      <c r="A97" s="8" t="s">
        <v>526</v>
      </c>
      <c r="B97" s="2">
        <v>-0.32</v>
      </c>
      <c r="C97" s="2">
        <v>0.23529411764705899</v>
      </c>
      <c r="D97" s="2">
        <v>-0.52380952380952395</v>
      </c>
      <c r="E97" s="2">
        <v>-0.1</v>
      </c>
      <c r="F97" s="2">
        <v>0</v>
      </c>
      <c r="G97" s="2">
        <v>-0.44444444444444398</v>
      </c>
      <c r="H97" s="2">
        <v>0.2</v>
      </c>
      <c r="I97" s="2">
        <v>-1</v>
      </c>
      <c r="J97" s="2">
        <v>0</v>
      </c>
      <c r="K97" s="3">
        <v>-1</v>
      </c>
      <c r="L97" s="3">
        <v>-1</v>
      </c>
    </row>
    <row r="98" spans="1:12" x14ac:dyDescent="0.25">
      <c r="A98" s="8" t="s">
        <v>527</v>
      </c>
      <c r="B98" s="2">
        <v>2.5</v>
      </c>
      <c r="C98" s="2">
        <v>-0.35714285714285698</v>
      </c>
      <c r="D98" s="2">
        <v>-0.33333333333333298</v>
      </c>
      <c r="E98" s="2">
        <v>1.1666666666666701</v>
      </c>
      <c r="F98" s="2">
        <v>-0.30769230769230799</v>
      </c>
      <c r="G98" s="2">
        <v>-0.22222222222222199</v>
      </c>
      <c r="H98" s="2">
        <v>1</v>
      </c>
      <c r="I98" s="2">
        <v>-0.85714285714285698</v>
      </c>
      <c r="J98" s="2">
        <v>-1</v>
      </c>
      <c r="K98" s="3">
        <v>-1</v>
      </c>
      <c r="L98" s="3">
        <v>-1</v>
      </c>
    </row>
    <row r="99" spans="1:12" x14ac:dyDescent="0.25">
      <c r="A99" s="8" t="s">
        <v>528</v>
      </c>
      <c r="B99" s="2">
        <v>-0.42857142857142899</v>
      </c>
      <c r="C99" s="2">
        <v>0.75</v>
      </c>
      <c r="D99" s="2">
        <v>-0.71428571428571397</v>
      </c>
      <c r="E99" s="2">
        <v>1.5</v>
      </c>
      <c r="F99" s="2">
        <v>-0.6</v>
      </c>
      <c r="G99" s="2">
        <v>1</v>
      </c>
      <c r="H99" s="2">
        <v>-1</v>
      </c>
      <c r="I99" s="2">
        <v>0</v>
      </c>
      <c r="J99" s="2">
        <v>0</v>
      </c>
      <c r="K99" s="3">
        <v>-1</v>
      </c>
      <c r="L99" s="3">
        <v>-1</v>
      </c>
    </row>
    <row r="100" spans="1:12" x14ac:dyDescent="0.25">
      <c r="A100" s="8" t="s">
        <v>529</v>
      </c>
      <c r="B100" s="2">
        <v>0</v>
      </c>
      <c r="C100" s="2">
        <v>-0.66666666666666696</v>
      </c>
      <c r="D100" s="2">
        <v>1</v>
      </c>
      <c r="E100" s="2">
        <v>1.5</v>
      </c>
      <c r="F100" s="2">
        <v>-0.8</v>
      </c>
      <c r="G100" s="2">
        <v>9</v>
      </c>
      <c r="H100" s="2">
        <v>-0.7</v>
      </c>
      <c r="I100" s="2">
        <v>-0.66666666666666696</v>
      </c>
      <c r="J100" s="2">
        <v>-1</v>
      </c>
      <c r="K100" s="3">
        <v>-1</v>
      </c>
      <c r="L100" s="3">
        <v>0</v>
      </c>
    </row>
    <row r="101" spans="1:12" x14ac:dyDescent="0.25">
      <c r="A101" s="8" t="s">
        <v>531</v>
      </c>
      <c r="B101" s="2">
        <v>0</v>
      </c>
      <c r="C101" s="2">
        <v>-0.25</v>
      </c>
      <c r="D101" s="2">
        <v>0.5</v>
      </c>
      <c r="E101" s="2">
        <v>0.44444444444444398</v>
      </c>
      <c r="F101" s="2">
        <v>-0.230769230769231</v>
      </c>
      <c r="G101" s="2">
        <v>0.5</v>
      </c>
      <c r="H101" s="2">
        <v>0</v>
      </c>
      <c r="I101" s="2">
        <v>-0.86666666666666703</v>
      </c>
      <c r="J101" s="2">
        <v>-1</v>
      </c>
      <c r="K101" s="3">
        <v>-1</v>
      </c>
      <c r="L101" s="3">
        <v>-1</v>
      </c>
    </row>
    <row r="102" spans="1:12" x14ac:dyDescent="0.25">
      <c r="A102" s="8" t="s">
        <v>533</v>
      </c>
      <c r="B102" s="2">
        <v>0.30769230769230799</v>
      </c>
      <c r="C102" s="2">
        <v>-0.29411764705882398</v>
      </c>
      <c r="D102" s="2">
        <v>-8.3333333333333301E-2</v>
      </c>
      <c r="E102" s="2">
        <v>-0.45454545454545497</v>
      </c>
      <c r="F102" s="2">
        <v>1.3333333333333299</v>
      </c>
      <c r="G102" s="2">
        <v>-0.214285714285714</v>
      </c>
      <c r="H102" s="2">
        <v>-0.77272727272727304</v>
      </c>
      <c r="I102" s="2">
        <v>-0.4</v>
      </c>
      <c r="J102" s="2">
        <v>-1</v>
      </c>
      <c r="K102" s="3">
        <v>-1</v>
      </c>
      <c r="L102" s="3">
        <v>-1</v>
      </c>
    </row>
    <row r="103" spans="1:12" x14ac:dyDescent="0.25">
      <c r="A103" s="8" t="s">
        <v>534</v>
      </c>
      <c r="B103" s="2">
        <v>5.4054054054054099E-2</v>
      </c>
      <c r="C103" s="2">
        <v>-0.256410256410256</v>
      </c>
      <c r="D103" s="2">
        <v>0.13793103448275901</v>
      </c>
      <c r="E103" s="2">
        <v>6.0606060606060601E-2</v>
      </c>
      <c r="F103" s="2">
        <v>0.28571428571428598</v>
      </c>
      <c r="G103" s="2">
        <v>-0.4</v>
      </c>
      <c r="H103" s="2">
        <v>-0.148148148148148</v>
      </c>
      <c r="I103" s="2">
        <v>-0.69565217391304301</v>
      </c>
      <c r="J103" s="2">
        <v>-1</v>
      </c>
      <c r="K103" s="3">
        <v>-1</v>
      </c>
      <c r="L103" s="3">
        <v>-1</v>
      </c>
    </row>
    <row r="104" spans="1:12" x14ac:dyDescent="0.25">
      <c r="A104" s="8" t="s">
        <v>535</v>
      </c>
      <c r="B104" s="2">
        <v>0.36363636363636398</v>
      </c>
      <c r="C104" s="2">
        <v>-0.266666666666667</v>
      </c>
      <c r="D104" s="2">
        <v>-0.54545454545454497</v>
      </c>
      <c r="E104" s="2">
        <v>0.2</v>
      </c>
      <c r="F104" s="2">
        <v>0</v>
      </c>
      <c r="G104" s="2">
        <v>-0.16666666666666699</v>
      </c>
      <c r="H104" s="2">
        <v>-0.2</v>
      </c>
      <c r="I104" s="2">
        <v>-0.75</v>
      </c>
      <c r="J104" s="2">
        <v>-1</v>
      </c>
      <c r="K104" s="3">
        <v>-1</v>
      </c>
      <c r="L104" s="3">
        <v>-1</v>
      </c>
    </row>
    <row r="105" spans="1:12" x14ac:dyDescent="0.25">
      <c r="A105" s="8" t="s">
        <v>536</v>
      </c>
      <c r="B105" s="2">
        <v>-0.66666666666666696</v>
      </c>
      <c r="C105" s="2">
        <v>3</v>
      </c>
      <c r="D105" s="2">
        <v>-0.25</v>
      </c>
      <c r="E105" s="2">
        <v>-0.33333333333333298</v>
      </c>
      <c r="F105" s="2">
        <v>1.5</v>
      </c>
      <c r="G105" s="2">
        <v>0.6</v>
      </c>
      <c r="H105" s="2">
        <v>-0.25</v>
      </c>
      <c r="I105" s="2">
        <v>-0.83333333333333304</v>
      </c>
      <c r="J105" s="2">
        <v>-1</v>
      </c>
      <c r="K105" s="3">
        <v>-1</v>
      </c>
      <c r="L105" s="3">
        <v>-1</v>
      </c>
    </row>
    <row r="106" spans="1:12" x14ac:dyDescent="0.25">
      <c r="A106" s="8" t="s">
        <v>538</v>
      </c>
      <c r="B106" s="2">
        <v>0</v>
      </c>
      <c r="C106" s="2">
        <v>-0.17647058823529399</v>
      </c>
      <c r="D106" s="2">
        <v>-0.57142857142857095</v>
      </c>
      <c r="E106" s="2">
        <v>0.16666666666666699</v>
      </c>
      <c r="F106" s="2">
        <v>0.28571428571428598</v>
      </c>
      <c r="G106" s="2">
        <v>0.88888888888888895</v>
      </c>
      <c r="H106" s="2">
        <v>-0.41176470588235298</v>
      </c>
      <c r="I106" s="2">
        <v>-0.9</v>
      </c>
      <c r="J106" s="2">
        <v>-1</v>
      </c>
      <c r="K106" s="3">
        <v>-1</v>
      </c>
      <c r="L106" s="3">
        <v>-1</v>
      </c>
    </row>
    <row r="107" spans="1:12" x14ac:dyDescent="0.25">
      <c r="A107" s="8" t="s">
        <v>540</v>
      </c>
      <c r="B107" s="2">
        <v>2</v>
      </c>
      <c r="C107" s="2">
        <v>2.6666666666666701</v>
      </c>
      <c r="D107" s="2">
        <v>-0.81818181818181801</v>
      </c>
      <c r="E107" s="2">
        <v>3</v>
      </c>
      <c r="F107" s="2">
        <v>-0.375</v>
      </c>
      <c r="G107" s="2">
        <v>-0.4</v>
      </c>
      <c r="H107" s="2">
        <v>0</v>
      </c>
      <c r="I107" s="2">
        <v>-0.33333333333333298</v>
      </c>
      <c r="J107" s="2">
        <v>-1</v>
      </c>
      <c r="K107" s="3">
        <v>-1</v>
      </c>
      <c r="L107" s="3">
        <v>-1</v>
      </c>
    </row>
    <row r="108" spans="1:12" x14ac:dyDescent="0.25">
      <c r="A108" s="8" t="s">
        <v>541</v>
      </c>
      <c r="B108" s="2">
        <v>0.66666666666666696</v>
      </c>
      <c r="C108" s="2">
        <v>-0.46666666666666701</v>
      </c>
      <c r="D108" s="2">
        <v>1</v>
      </c>
      <c r="E108" s="2">
        <v>-0.1875</v>
      </c>
      <c r="F108" s="2">
        <v>0.38461538461538503</v>
      </c>
      <c r="G108" s="2">
        <v>0.61111111111111105</v>
      </c>
      <c r="H108" s="2">
        <v>-0.27586206896551702</v>
      </c>
      <c r="I108" s="2">
        <v>-0.71428571428571397</v>
      </c>
      <c r="J108" s="2">
        <v>-0.66666666666666696</v>
      </c>
      <c r="K108" s="3">
        <v>-0.88888888888888895</v>
      </c>
      <c r="L108" s="3">
        <v>-0.77777777777777801</v>
      </c>
    </row>
    <row r="109" spans="1:12" x14ac:dyDescent="0.25">
      <c r="A109" s="8" t="s">
        <v>542</v>
      </c>
      <c r="B109" s="2">
        <v>-1</v>
      </c>
      <c r="C109" s="2">
        <v>0</v>
      </c>
      <c r="D109" s="2">
        <v>0</v>
      </c>
      <c r="E109" s="2">
        <v>-1</v>
      </c>
      <c r="F109" s="2">
        <v>0</v>
      </c>
      <c r="G109" s="2">
        <v>0.33333333333333298</v>
      </c>
      <c r="H109" s="2">
        <v>-0.5</v>
      </c>
      <c r="I109" s="2">
        <v>-0.75</v>
      </c>
      <c r="J109" s="2">
        <v>-1</v>
      </c>
      <c r="K109" s="3">
        <v>-1</v>
      </c>
      <c r="L109" s="3">
        <v>-1</v>
      </c>
    </row>
    <row r="110" spans="1:12" x14ac:dyDescent="0.25">
      <c r="A110" s="8" t="s">
        <v>543</v>
      </c>
      <c r="B110" s="2">
        <v>-1</v>
      </c>
      <c r="C110" s="2">
        <v>0</v>
      </c>
      <c r="D110" s="2">
        <v>0</v>
      </c>
      <c r="E110" s="2">
        <v>0</v>
      </c>
      <c r="F110" s="2">
        <v>0</v>
      </c>
      <c r="G110" s="2">
        <v>1.6666666666666701</v>
      </c>
      <c r="H110" s="2">
        <v>-0.125</v>
      </c>
      <c r="I110" s="2">
        <v>-1</v>
      </c>
      <c r="J110" s="2">
        <v>0</v>
      </c>
      <c r="K110" s="3">
        <v>-1</v>
      </c>
      <c r="L110" s="3">
        <v>-1</v>
      </c>
    </row>
    <row r="111" spans="1:12" x14ac:dyDescent="0.25">
      <c r="A111" s="8" t="s">
        <v>545</v>
      </c>
      <c r="B111" s="2">
        <v>2</v>
      </c>
      <c r="C111" s="2">
        <v>-0.66666666666666696</v>
      </c>
      <c r="D111" s="2">
        <v>-0.5</v>
      </c>
      <c r="E111" s="2">
        <v>2</v>
      </c>
      <c r="F111" s="2">
        <v>2</v>
      </c>
      <c r="G111" s="2">
        <v>0</v>
      </c>
      <c r="H111" s="2">
        <v>0.33333333333333298</v>
      </c>
      <c r="I111" s="2">
        <v>-1</v>
      </c>
      <c r="J111" s="2">
        <v>0</v>
      </c>
      <c r="K111" s="3">
        <v>-1</v>
      </c>
      <c r="L111" s="3">
        <v>-1</v>
      </c>
    </row>
    <row r="112" spans="1:12" x14ac:dyDescent="0.25">
      <c r="A112" s="8" t="s">
        <v>547</v>
      </c>
      <c r="B112" s="2">
        <v>0.2</v>
      </c>
      <c r="C112" s="2">
        <v>0</v>
      </c>
      <c r="D112" s="2">
        <v>0.16666666666666699</v>
      </c>
      <c r="E112" s="2">
        <v>-0.14285714285714299</v>
      </c>
      <c r="F112" s="2">
        <v>-0.16666666666666699</v>
      </c>
      <c r="G112" s="2">
        <v>-0.4</v>
      </c>
      <c r="H112" s="2">
        <v>0</v>
      </c>
      <c r="I112" s="2">
        <v>0</v>
      </c>
      <c r="J112" s="2">
        <v>-1</v>
      </c>
      <c r="K112" s="3">
        <v>-1</v>
      </c>
      <c r="L112" s="3">
        <v>-1</v>
      </c>
    </row>
    <row r="113" spans="1:12" x14ac:dyDescent="0.25">
      <c r="A113" s="8" t="s">
        <v>548</v>
      </c>
      <c r="B113" s="2">
        <v>-0.27272727272727298</v>
      </c>
      <c r="C113" s="2">
        <v>-0.375</v>
      </c>
      <c r="D113" s="2">
        <v>1.4</v>
      </c>
      <c r="E113" s="2">
        <v>0.25</v>
      </c>
      <c r="F113" s="2">
        <v>0.133333333333333</v>
      </c>
      <c r="G113" s="2">
        <v>-0.35294117647058798</v>
      </c>
      <c r="H113" s="2">
        <v>-9.0909090909090898E-2</v>
      </c>
      <c r="I113" s="2">
        <v>-0.8</v>
      </c>
      <c r="J113" s="2">
        <v>-1</v>
      </c>
      <c r="K113" s="3">
        <v>-1</v>
      </c>
      <c r="L113" s="3">
        <v>-1</v>
      </c>
    </row>
    <row r="114" spans="1:12" x14ac:dyDescent="0.25">
      <c r="A114" s="8" t="s">
        <v>549</v>
      </c>
      <c r="B114" s="2">
        <v>0.5</v>
      </c>
      <c r="C114" s="2">
        <v>0</v>
      </c>
      <c r="D114" s="2">
        <v>-0.66666666666666696</v>
      </c>
      <c r="E114" s="2">
        <v>0</v>
      </c>
      <c r="F114" s="2">
        <v>0</v>
      </c>
      <c r="G114" s="2">
        <v>0</v>
      </c>
      <c r="H114" s="2">
        <v>0</v>
      </c>
      <c r="I114" s="2">
        <v>1</v>
      </c>
      <c r="J114" s="2">
        <v>-1</v>
      </c>
      <c r="K114" s="3">
        <v>-1</v>
      </c>
      <c r="L114" s="3">
        <v>-1</v>
      </c>
    </row>
    <row r="115" spans="1:12" x14ac:dyDescent="0.25">
      <c r="A115" s="8" t="s">
        <v>550</v>
      </c>
      <c r="B115" s="2">
        <v>0</v>
      </c>
      <c r="C115" s="2">
        <v>0</v>
      </c>
      <c r="D115" s="2">
        <v>-1</v>
      </c>
      <c r="E115" s="2">
        <v>0</v>
      </c>
      <c r="F115" s="2">
        <v>0.33333333333333298</v>
      </c>
      <c r="G115" s="2">
        <v>-0.75</v>
      </c>
      <c r="H115" s="2">
        <v>1</v>
      </c>
      <c r="I115" s="2">
        <v>-1</v>
      </c>
      <c r="J115" s="2">
        <v>0</v>
      </c>
      <c r="K115" s="3">
        <v>-1</v>
      </c>
      <c r="L115" s="3">
        <v>0</v>
      </c>
    </row>
    <row r="116" spans="1:12" x14ac:dyDescent="0.25">
      <c r="A116" s="8" t="s">
        <v>552</v>
      </c>
      <c r="B116" s="2">
        <v>-0.2</v>
      </c>
      <c r="C116" s="2">
        <v>0.25</v>
      </c>
      <c r="D116" s="2">
        <v>-0.2</v>
      </c>
      <c r="E116" s="2">
        <v>0.75</v>
      </c>
      <c r="F116" s="2">
        <v>-0.42857142857142899</v>
      </c>
      <c r="G116" s="2">
        <v>0.25</v>
      </c>
      <c r="H116" s="2">
        <v>-0.6</v>
      </c>
      <c r="I116" s="2">
        <v>-1</v>
      </c>
      <c r="J116" s="2">
        <v>0</v>
      </c>
      <c r="K116" s="3">
        <v>-1</v>
      </c>
      <c r="L116" s="3">
        <v>-1</v>
      </c>
    </row>
    <row r="117" spans="1:12" x14ac:dyDescent="0.25">
      <c r="A117" s="8" t="s">
        <v>554</v>
      </c>
      <c r="B117" s="2">
        <v>-0.25</v>
      </c>
      <c r="C117" s="2">
        <v>1.8333333333333299</v>
      </c>
      <c r="D117" s="2">
        <v>-0.94117647058823495</v>
      </c>
      <c r="E117" s="2">
        <v>3</v>
      </c>
      <c r="F117" s="2">
        <v>1.25</v>
      </c>
      <c r="G117" s="2">
        <v>-0.66666666666666696</v>
      </c>
      <c r="H117" s="2">
        <v>-0.33333333333333298</v>
      </c>
      <c r="I117" s="2">
        <v>0</v>
      </c>
      <c r="J117" s="2">
        <v>-1</v>
      </c>
      <c r="K117" s="3">
        <v>-1</v>
      </c>
      <c r="L117" s="3">
        <v>-1</v>
      </c>
    </row>
    <row r="118" spans="1:12" x14ac:dyDescent="0.25">
      <c r="A118" s="8" t="s">
        <v>555</v>
      </c>
      <c r="B118" s="2">
        <v>-0.3</v>
      </c>
      <c r="C118" s="2">
        <v>-0.28571428571428598</v>
      </c>
      <c r="D118" s="2">
        <v>-0.8</v>
      </c>
      <c r="E118" s="2">
        <v>5</v>
      </c>
      <c r="F118" s="2">
        <v>-0.66666666666666696</v>
      </c>
      <c r="G118" s="2">
        <v>1</v>
      </c>
      <c r="H118" s="2">
        <v>-0.25</v>
      </c>
      <c r="I118" s="2">
        <v>-0.66666666666666696</v>
      </c>
      <c r="J118" s="2">
        <v>-1</v>
      </c>
      <c r="K118" s="3">
        <v>-1</v>
      </c>
      <c r="L118" s="3">
        <v>-1</v>
      </c>
    </row>
    <row r="119" spans="1:12" x14ac:dyDescent="0.25">
      <c r="A119" s="8" t="s">
        <v>556</v>
      </c>
      <c r="B119" s="2">
        <v>-1</v>
      </c>
      <c r="C119" s="2">
        <v>0</v>
      </c>
      <c r="D119" s="2">
        <v>-1</v>
      </c>
      <c r="E119" s="2">
        <v>0</v>
      </c>
      <c r="F119" s="2">
        <v>0</v>
      </c>
      <c r="G119" s="2">
        <v>-1</v>
      </c>
      <c r="H119" s="2">
        <v>0</v>
      </c>
      <c r="I119" s="2">
        <v>0</v>
      </c>
      <c r="J119" s="2">
        <v>0</v>
      </c>
      <c r="K119" s="3">
        <v>-1</v>
      </c>
      <c r="L119" s="3">
        <v>-1</v>
      </c>
    </row>
    <row r="120" spans="1:12" x14ac:dyDescent="0.25">
      <c r="A120" s="8" t="s">
        <v>557</v>
      </c>
      <c r="B120" s="2">
        <v>0</v>
      </c>
      <c r="C120" s="2">
        <v>0</v>
      </c>
      <c r="D120" s="2">
        <v>-1</v>
      </c>
      <c r="E120" s="2">
        <v>0</v>
      </c>
      <c r="F120" s="2">
        <v>-1</v>
      </c>
      <c r="G120" s="2">
        <v>0</v>
      </c>
      <c r="H120" s="2">
        <v>0</v>
      </c>
      <c r="I120" s="2">
        <v>0</v>
      </c>
      <c r="J120" s="2">
        <v>0</v>
      </c>
      <c r="K120" s="3">
        <v>0</v>
      </c>
      <c r="L120" s="3">
        <v>0</v>
      </c>
    </row>
    <row r="121" spans="1:12" x14ac:dyDescent="0.25">
      <c r="A121" s="8" t="s">
        <v>559</v>
      </c>
      <c r="B121" s="2">
        <v>-0.5</v>
      </c>
      <c r="C121" s="2">
        <v>0</v>
      </c>
      <c r="D121" s="2">
        <v>0</v>
      </c>
      <c r="E121" s="2">
        <v>0</v>
      </c>
      <c r="F121" s="2">
        <v>-0.5</v>
      </c>
      <c r="G121" s="2">
        <v>4</v>
      </c>
      <c r="H121" s="2">
        <v>-0.2</v>
      </c>
      <c r="I121" s="2">
        <v>-1</v>
      </c>
      <c r="J121" s="2">
        <v>0</v>
      </c>
      <c r="K121" s="3">
        <v>-1</v>
      </c>
      <c r="L121" s="3">
        <v>-1</v>
      </c>
    </row>
    <row r="122" spans="1:12" x14ac:dyDescent="0.25">
      <c r="A122" s="8" t="s">
        <v>561</v>
      </c>
      <c r="B122" s="2">
        <v>0</v>
      </c>
      <c r="C122" s="2">
        <v>-0.66666666666666696</v>
      </c>
      <c r="D122" s="2">
        <v>-1</v>
      </c>
      <c r="E122" s="2">
        <v>0</v>
      </c>
      <c r="F122" s="2">
        <v>0</v>
      </c>
      <c r="G122" s="2">
        <v>-0.5</v>
      </c>
      <c r="H122" s="2">
        <v>-1</v>
      </c>
      <c r="I122" s="2">
        <v>0</v>
      </c>
      <c r="J122" s="2">
        <v>0</v>
      </c>
      <c r="K122" s="3">
        <v>-1</v>
      </c>
      <c r="L122" s="3">
        <v>-1</v>
      </c>
    </row>
    <row r="123" spans="1:12" x14ac:dyDescent="0.25">
      <c r="A123" s="8" t="s">
        <v>562</v>
      </c>
      <c r="B123" s="2">
        <v>-0.5</v>
      </c>
      <c r="C123" s="2">
        <v>-1</v>
      </c>
      <c r="D123" s="2">
        <v>0</v>
      </c>
      <c r="E123" s="2">
        <v>-0.5</v>
      </c>
      <c r="F123" s="2">
        <v>0</v>
      </c>
      <c r="G123" s="2">
        <v>0</v>
      </c>
      <c r="H123" s="2">
        <v>0</v>
      </c>
      <c r="I123" s="2">
        <v>-1</v>
      </c>
      <c r="J123" s="2">
        <v>0</v>
      </c>
      <c r="K123" s="3">
        <v>-1</v>
      </c>
      <c r="L123" s="3">
        <v>-1</v>
      </c>
    </row>
    <row r="124" spans="1:12" x14ac:dyDescent="0.25">
      <c r="A124" s="8" t="s">
        <v>563</v>
      </c>
      <c r="B124" s="2">
        <v>0</v>
      </c>
      <c r="C124" s="2">
        <v>-1</v>
      </c>
      <c r="D124" s="2">
        <v>0</v>
      </c>
      <c r="E124" s="2">
        <v>-1</v>
      </c>
      <c r="F124" s="2">
        <v>0</v>
      </c>
      <c r="G124" s="2">
        <v>0</v>
      </c>
      <c r="H124" s="2">
        <v>0</v>
      </c>
      <c r="I124" s="2">
        <v>0</v>
      </c>
      <c r="J124" s="2">
        <v>0</v>
      </c>
      <c r="K124" s="3">
        <v>0</v>
      </c>
      <c r="L124" s="3">
        <v>-1</v>
      </c>
    </row>
    <row r="125" spans="1:12" x14ac:dyDescent="0.25">
      <c r="A125" s="8" t="s">
        <v>564</v>
      </c>
      <c r="B125" s="2">
        <v>0</v>
      </c>
      <c r="C125" s="2">
        <v>0</v>
      </c>
      <c r="D125" s="2">
        <v>0</v>
      </c>
      <c r="E125" s="2">
        <v>0</v>
      </c>
      <c r="F125" s="2">
        <v>-1</v>
      </c>
      <c r="G125" s="2">
        <v>0</v>
      </c>
      <c r="H125" s="2">
        <v>-1</v>
      </c>
      <c r="I125" s="2">
        <v>0</v>
      </c>
      <c r="J125" s="2">
        <v>0</v>
      </c>
      <c r="K125" s="3">
        <v>0</v>
      </c>
      <c r="L125" s="3">
        <v>0</v>
      </c>
    </row>
    <row r="126" spans="1:12" x14ac:dyDescent="0.25">
      <c r="A126" s="8" t="s">
        <v>566</v>
      </c>
      <c r="B126" s="2">
        <v>0</v>
      </c>
      <c r="C126" s="2">
        <v>-1</v>
      </c>
      <c r="D126" s="2">
        <v>0</v>
      </c>
      <c r="E126" s="2">
        <v>0</v>
      </c>
      <c r="F126" s="2">
        <v>0</v>
      </c>
      <c r="G126" s="2">
        <v>0</v>
      </c>
      <c r="H126" s="2">
        <v>-1</v>
      </c>
      <c r="I126" s="2">
        <v>0</v>
      </c>
      <c r="J126" s="2">
        <v>0</v>
      </c>
      <c r="K126" s="3">
        <v>0</v>
      </c>
      <c r="L126" s="3">
        <v>0</v>
      </c>
    </row>
    <row r="127" spans="1:12" x14ac:dyDescent="0.25">
      <c r="A127" s="8" t="s">
        <v>568</v>
      </c>
      <c r="B127" s="2">
        <v>0.5</v>
      </c>
      <c r="C127" s="2">
        <v>-0.22222222222222199</v>
      </c>
      <c r="D127" s="2">
        <v>-0.71428571428571397</v>
      </c>
      <c r="E127" s="2">
        <v>1.5</v>
      </c>
      <c r="F127" s="2">
        <v>-0.4</v>
      </c>
      <c r="G127" s="2">
        <v>0.33333333333333298</v>
      </c>
      <c r="H127" s="2">
        <v>-0.75</v>
      </c>
      <c r="I127" s="2">
        <v>-1</v>
      </c>
      <c r="J127" s="2">
        <v>0</v>
      </c>
      <c r="K127" s="3">
        <v>-1</v>
      </c>
      <c r="L127" s="3">
        <v>-1</v>
      </c>
    </row>
    <row r="128" spans="1:12" x14ac:dyDescent="0.25">
      <c r="A128" s="8" t="s">
        <v>569</v>
      </c>
      <c r="B128" s="2">
        <v>-0.5</v>
      </c>
      <c r="C128" s="2">
        <v>0</v>
      </c>
      <c r="D128" s="2">
        <v>-1</v>
      </c>
      <c r="E128" s="2">
        <v>0</v>
      </c>
      <c r="F128" s="2">
        <v>2</v>
      </c>
      <c r="G128" s="2">
        <v>1</v>
      </c>
      <c r="H128" s="2">
        <v>0</v>
      </c>
      <c r="I128" s="2">
        <v>-0.66666666666666696</v>
      </c>
      <c r="J128" s="2">
        <v>-1</v>
      </c>
      <c r="K128" s="3">
        <v>-1</v>
      </c>
      <c r="L128" s="3">
        <v>-1</v>
      </c>
    </row>
    <row r="129" spans="1:12" x14ac:dyDescent="0.25">
      <c r="A129" s="8" t="s">
        <v>570</v>
      </c>
      <c r="B129" s="2">
        <v>-0.5</v>
      </c>
      <c r="C129" s="2">
        <v>-1</v>
      </c>
      <c r="D129" s="2">
        <v>0</v>
      </c>
      <c r="E129" s="2">
        <v>0</v>
      </c>
      <c r="F129" s="2">
        <v>-1</v>
      </c>
      <c r="G129" s="2">
        <v>0</v>
      </c>
      <c r="H129" s="2">
        <v>0</v>
      </c>
      <c r="I129" s="2">
        <v>0</v>
      </c>
      <c r="J129" s="2">
        <v>-1</v>
      </c>
      <c r="K129" s="3">
        <v>0</v>
      </c>
      <c r="L129" s="3">
        <v>-1</v>
      </c>
    </row>
    <row r="130" spans="1:12" x14ac:dyDescent="0.25">
      <c r="A130" s="8" t="s">
        <v>571</v>
      </c>
      <c r="B130" s="2">
        <v>-1</v>
      </c>
      <c r="C130" s="2">
        <v>0</v>
      </c>
      <c r="D130" s="2">
        <v>0</v>
      </c>
      <c r="E130" s="2">
        <v>0</v>
      </c>
      <c r="F130" s="2">
        <v>0</v>
      </c>
      <c r="G130" s="2">
        <v>-1</v>
      </c>
      <c r="H130" s="2">
        <v>0</v>
      </c>
      <c r="I130" s="2">
        <v>-1</v>
      </c>
      <c r="J130" s="2">
        <v>0</v>
      </c>
      <c r="K130" s="3">
        <v>-1</v>
      </c>
      <c r="L130" s="3">
        <v>-1</v>
      </c>
    </row>
    <row r="131" spans="1:12" x14ac:dyDescent="0.25">
      <c r="A131" s="8" t="s">
        <v>573</v>
      </c>
      <c r="B131" s="2">
        <v>-0.66666666666666696</v>
      </c>
      <c r="C131" s="2">
        <v>1</v>
      </c>
      <c r="D131" s="2">
        <v>-0.5</v>
      </c>
      <c r="E131" s="2">
        <v>1</v>
      </c>
      <c r="F131" s="2">
        <v>-0.5</v>
      </c>
      <c r="G131" s="2">
        <v>2</v>
      </c>
      <c r="H131" s="2">
        <v>-0.66666666666666696</v>
      </c>
      <c r="I131" s="2">
        <v>0</v>
      </c>
      <c r="J131" s="2">
        <v>-1</v>
      </c>
      <c r="K131" s="3">
        <v>-1</v>
      </c>
      <c r="L131" s="3">
        <v>-1</v>
      </c>
    </row>
    <row r="132" spans="1:12" x14ac:dyDescent="0.25">
      <c r="A132" s="8" t="s">
        <v>575</v>
      </c>
      <c r="B132" s="2">
        <v>0.3</v>
      </c>
      <c r="C132" s="2">
        <v>-0.56410256410256399</v>
      </c>
      <c r="D132" s="2">
        <v>-0.11764705882352899</v>
      </c>
      <c r="E132" s="2">
        <v>-0.2</v>
      </c>
      <c r="F132" s="2">
        <v>0.25</v>
      </c>
      <c r="G132" s="2">
        <v>0.2</v>
      </c>
      <c r="H132" s="2">
        <v>-0.5</v>
      </c>
      <c r="I132" s="2">
        <v>-1</v>
      </c>
      <c r="J132" s="2">
        <v>0</v>
      </c>
      <c r="K132" s="3">
        <v>-1</v>
      </c>
      <c r="L132" s="3">
        <v>-1</v>
      </c>
    </row>
    <row r="133" spans="1:12" x14ac:dyDescent="0.25">
      <c r="A133" s="8" t="s">
        <v>576</v>
      </c>
      <c r="B133" s="2">
        <v>0.214285714285714</v>
      </c>
      <c r="C133" s="2">
        <v>-0.23529411764705899</v>
      </c>
      <c r="D133" s="2">
        <v>0.38461538461538503</v>
      </c>
      <c r="E133" s="2">
        <v>-5.5555555555555601E-2</v>
      </c>
      <c r="F133" s="2">
        <v>0.47058823529411797</v>
      </c>
      <c r="G133" s="2">
        <v>0</v>
      </c>
      <c r="H133" s="2">
        <v>-0.32</v>
      </c>
      <c r="I133" s="2">
        <v>-0.64705882352941202</v>
      </c>
      <c r="J133" s="2">
        <v>-1</v>
      </c>
      <c r="K133" s="3">
        <v>-1</v>
      </c>
      <c r="L133" s="3">
        <v>-1</v>
      </c>
    </row>
    <row r="134" spans="1:12" x14ac:dyDescent="0.25">
      <c r="A134" s="8" t="s">
        <v>577</v>
      </c>
      <c r="B134" s="2">
        <v>1</v>
      </c>
      <c r="C134" s="2">
        <v>0</v>
      </c>
      <c r="D134" s="2">
        <v>-0.25</v>
      </c>
      <c r="E134" s="2">
        <v>0</v>
      </c>
      <c r="F134" s="2">
        <v>-0.33333333333333298</v>
      </c>
      <c r="G134" s="2">
        <v>0.5</v>
      </c>
      <c r="H134" s="2">
        <v>0</v>
      </c>
      <c r="I134" s="2">
        <v>-0.66666666666666696</v>
      </c>
      <c r="J134" s="2">
        <v>-1</v>
      </c>
      <c r="K134" s="3">
        <v>-1</v>
      </c>
      <c r="L134" s="3">
        <v>-1</v>
      </c>
    </row>
    <row r="135" spans="1:12" x14ac:dyDescent="0.25">
      <c r="A135" s="8" t="s">
        <v>578</v>
      </c>
      <c r="B135" s="2">
        <v>1</v>
      </c>
      <c r="C135" s="2">
        <v>0</v>
      </c>
      <c r="D135" s="2">
        <v>0</v>
      </c>
      <c r="E135" s="2">
        <v>1.75</v>
      </c>
      <c r="F135" s="2">
        <v>-0.72727272727272696</v>
      </c>
      <c r="G135" s="2">
        <v>-0.66666666666666696</v>
      </c>
      <c r="H135" s="2">
        <v>0</v>
      </c>
      <c r="I135" s="2">
        <v>0</v>
      </c>
      <c r="J135" s="2">
        <v>-1</v>
      </c>
      <c r="K135" s="3">
        <v>-1</v>
      </c>
      <c r="L135" s="3">
        <v>-1</v>
      </c>
    </row>
    <row r="136" spans="1:12" x14ac:dyDescent="0.25">
      <c r="A136" s="8" t="s">
        <v>580</v>
      </c>
      <c r="B136" s="2">
        <v>0.16666666666666699</v>
      </c>
      <c r="C136" s="2">
        <v>0.14285714285714299</v>
      </c>
      <c r="D136" s="2">
        <v>-0.5</v>
      </c>
      <c r="E136" s="2">
        <v>1</v>
      </c>
      <c r="F136" s="2">
        <v>0.25</v>
      </c>
      <c r="G136" s="2">
        <v>0</v>
      </c>
      <c r="H136" s="2">
        <v>-0.2</v>
      </c>
      <c r="I136" s="2">
        <v>-0.625</v>
      </c>
      <c r="J136" s="2">
        <v>-1</v>
      </c>
      <c r="K136" s="3">
        <v>-1</v>
      </c>
      <c r="L136" s="3">
        <v>-1</v>
      </c>
    </row>
    <row r="137" spans="1:12" x14ac:dyDescent="0.25">
      <c r="A137" s="11" t="s">
        <v>14</v>
      </c>
      <c r="B137" s="3">
        <v>9.3189964157706098E-2</v>
      </c>
      <c r="C137" s="3">
        <v>-0.17049180327868901</v>
      </c>
      <c r="D137" s="3">
        <v>-0.22529644268774701</v>
      </c>
      <c r="E137" s="3">
        <v>0.22959183673469399</v>
      </c>
      <c r="F137" s="3">
        <v>0.141078838174274</v>
      </c>
      <c r="G137" s="3">
        <v>3.2727272727272702E-2</v>
      </c>
      <c r="H137" s="3">
        <v>-0.264084507042254</v>
      </c>
      <c r="I137" s="3">
        <v>-0.74641148325358897</v>
      </c>
      <c r="J137" s="3">
        <v>-0.96226415094339601</v>
      </c>
      <c r="K137" s="3">
        <v>-0.99272727272727301</v>
      </c>
      <c r="L137" s="3">
        <v>-0.99283154121863804</v>
      </c>
    </row>
    <row r="138" spans="1:12" x14ac:dyDescent="0.25">
      <c r="A138" s="15"/>
    </row>
    <row r="139" spans="1:12" x14ac:dyDescent="0.25">
      <c r="A139" s="13" t="s">
        <v>35</v>
      </c>
    </row>
    <row r="140" spans="1:12" x14ac:dyDescent="0.25">
      <c r="A140" s="14" t="s">
        <v>36</v>
      </c>
    </row>
    <row r="141" spans="1:12" x14ac:dyDescent="0.25">
      <c r="A141" s="14" t="s">
        <v>37</v>
      </c>
    </row>
    <row r="142" spans="1:12" x14ac:dyDescent="0.25">
      <c r="A142" s="14" t="s">
        <v>508</v>
      </c>
    </row>
    <row r="143" spans="1:12" x14ac:dyDescent="0.25">
      <c r="A143" s="14" t="s">
        <v>522</v>
      </c>
    </row>
    <row r="144" spans="1:12" x14ac:dyDescent="0.25">
      <c r="A144" s="14" t="s">
        <v>523</v>
      </c>
    </row>
    <row r="145" spans="1:1" x14ac:dyDescent="0.25">
      <c r="A145" s="14" t="s">
        <v>69</v>
      </c>
    </row>
    <row r="146" spans="1:1" x14ac:dyDescent="0.25">
      <c r="A146" s="14" t="s">
        <v>39</v>
      </c>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51:K51"/>
    <mergeCell ref="B95:J9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669</v>
      </c>
    </row>
    <row r="2" spans="1:13" ht="15" x14ac:dyDescent="0.25">
      <c r="A2" s="12" t="s">
        <v>664</v>
      </c>
    </row>
    <row r="3" spans="1:13" ht="15" x14ac:dyDescent="0.25">
      <c r="A3" s="12" t="s">
        <v>665</v>
      </c>
    </row>
    <row r="4" spans="1:13" ht="15" x14ac:dyDescent="0.25">
      <c r="A4" s="12" t="s">
        <v>662</v>
      </c>
    </row>
    <row r="5" spans="1:13" x14ac:dyDescent="0.25">
      <c r="A5" s="19" t="str">
        <f>HYPERLINK("#'Table of contents'!A17",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584</v>
      </c>
      <c r="B8" s="1">
        <v>8</v>
      </c>
      <c r="C8" s="1">
        <v>6</v>
      </c>
      <c r="D8" s="1">
        <v>3</v>
      </c>
      <c r="E8" s="1">
        <v>6</v>
      </c>
      <c r="F8" s="1">
        <v>1</v>
      </c>
      <c r="G8" s="1">
        <v>5</v>
      </c>
      <c r="H8" s="1">
        <v>9</v>
      </c>
      <c r="I8" s="1">
        <v>1</v>
      </c>
      <c r="J8" s="1">
        <v>2</v>
      </c>
      <c r="K8" s="1">
        <v>0</v>
      </c>
      <c r="L8" s="4">
        <v>17</v>
      </c>
      <c r="M8" s="4">
        <v>41</v>
      </c>
    </row>
    <row r="9" spans="1:13" x14ac:dyDescent="0.25">
      <c r="A9" s="16" t="s">
        <v>585</v>
      </c>
      <c r="B9" s="1">
        <v>16</v>
      </c>
      <c r="C9" s="1">
        <v>18</v>
      </c>
      <c r="D9" s="1">
        <v>11</v>
      </c>
      <c r="E9" s="1">
        <v>10</v>
      </c>
      <c r="F9" s="1">
        <v>12</v>
      </c>
      <c r="G9" s="1">
        <v>8</v>
      </c>
      <c r="H9" s="1">
        <v>16</v>
      </c>
      <c r="I9" s="1">
        <v>19</v>
      </c>
      <c r="J9" s="1">
        <v>6</v>
      </c>
      <c r="K9" s="1">
        <v>0</v>
      </c>
      <c r="L9" s="4">
        <v>49</v>
      </c>
      <c r="M9" s="4">
        <v>116</v>
      </c>
    </row>
    <row r="10" spans="1:13" x14ac:dyDescent="0.25">
      <c r="A10" s="16" t="s">
        <v>586</v>
      </c>
      <c r="B10" s="1">
        <v>5</v>
      </c>
      <c r="C10" s="1">
        <v>3</v>
      </c>
      <c r="D10" s="1">
        <v>7</v>
      </c>
      <c r="E10" s="1">
        <v>1</v>
      </c>
      <c r="F10" s="1">
        <v>1</v>
      </c>
      <c r="G10" s="1">
        <v>4</v>
      </c>
      <c r="H10" s="1">
        <v>7</v>
      </c>
      <c r="I10" s="1">
        <v>7</v>
      </c>
      <c r="J10" s="1">
        <v>3</v>
      </c>
      <c r="K10" s="1">
        <v>0</v>
      </c>
      <c r="L10" s="4">
        <v>21</v>
      </c>
      <c r="M10" s="4">
        <v>38</v>
      </c>
    </row>
    <row r="11" spans="1:13" x14ac:dyDescent="0.25">
      <c r="A11" s="16" t="s">
        <v>587</v>
      </c>
      <c r="B11" s="1">
        <v>0</v>
      </c>
      <c r="C11" s="1">
        <v>0</v>
      </c>
      <c r="D11" s="1">
        <v>0</v>
      </c>
      <c r="E11" s="1">
        <v>0</v>
      </c>
      <c r="F11" s="1">
        <v>0</v>
      </c>
      <c r="G11" s="1">
        <v>2</v>
      </c>
      <c r="H11" s="1">
        <v>2</v>
      </c>
      <c r="I11" s="1">
        <v>3</v>
      </c>
      <c r="J11" s="1">
        <v>0</v>
      </c>
      <c r="K11" s="1">
        <v>0</v>
      </c>
      <c r="L11" s="4">
        <v>7</v>
      </c>
      <c r="M11" s="4">
        <v>7</v>
      </c>
    </row>
    <row r="12" spans="1:13" x14ac:dyDescent="0.25">
      <c r="A12" s="16" t="s">
        <v>589</v>
      </c>
      <c r="B12" s="1">
        <v>0</v>
      </c>
      <c r="C12" s="1">
        <v>4</v>
      </c>
      <c r="D12" s="1">
        <v>3</v>
      </c>
      <c r="E12" s="1">
        <v>1</v>
      </c>
      <c r="F12" s="1">
        <v>3</v>
      </c>
      <c r="G12" s="1">
        <v>0</v>
      </c>
      <c r="H12" s="1">
        <v>3</v>
      </c>
      <c r="I12" s="1">
        <v>2</v>
      </c>
      <c r="J12" s="1">
        <v>0</v>
      </c>
      <c r="K12" s="1">
        <v>0</v>
      </c>
      <c r="L12" s="4">
        <v>5</v>
      </c>
      <c r="M12" s="4">
        <v>16</v>
      </c>
    </row>
    <row r="13" spans="1:13" x14ac:dyDescent="0.25">
      <c r="A13" s="16" t="s">
        <v>591</v>
      </c>
      <c r="B13" s="1">
        <v>51</v>
      </c>
      <c r="C13" s="1">
        <v>36</v>
      </c>
      <c r="D13" s="1">
        <v>43</v>
      </c>
      <c r="E13" s="1">
        <v>15</v>
      </c>
      <c r="F13" s="1">
        <v>21</v>
      </c>
      <c r="G13" s="1">
        <v>21</v>
      </c>
      <c r="H13" s="1">
        <v>15</v>
      </c>
      <c r="I13" s="1">
        <v>8</v>
      </c>
      <c r="J13" s="1">
        <v>3</v>
      </c>
      <c r="K13" s="1">
        <v>0</v>
      </c>
      <c r="L13" s="4">
        <v>47</v>
      </c>
      <c r="M13" s="4">
        <v>213</v>
      </c>
    </row>
    <row r="14" spans="1:13" x14ac:dyDescent="0.25">
      <c r="A14" s="16" t="s">
        <v>592</v>
      </c>
      <c r="B14" s="1">
        <v>25</v>
      </c>
      <c r="C14" s="1">
        <v>19</v>
      </c>
      <c r="D14" s="1">
        <v>8</v>
      </c>
      <c r="E14" s="1">
        <v>23</v>
      </c>
      <c r="F14" s="1">
        <v>20</v>
      </c>
      <c r="G14" s="1">
        <v>19</v>
      </c>
      <c r="H14" s="1">
        <v>16</v>
      </c>
      <c r="I14" s="1">
        <v>15</v>
      </c>
      <c r="J14" s="1">
        <v>5</v>
      </c>
      <c r="K14" s="1">
        <v>2</v>
      </c>
      <c r="L14" s="4">
        <v>57</v>
      </c>
      <c r="M14" s="4">
        <v>152</v>
      </c>
    </row>
    <row r="15" spans="1:13" x14ac:dyDescent="0.25">
      <c r="A15" s="16" t="s">
        <v>593</v>
      </c>
      <c r="B15" s="1">
        <v>2</v>
      </c>
      <c r="C15" s="1">
        <v>1</v>
      </c>
      <c r="D15" s="1">
        <v>2</v>
      </c>
      <c r="E15" s="1">
        <v>2</v>
      </c>
      <c r="F15" s="1">
        <v>0</v>
      </c>
      <c r="G15" s="1">
        <v>3</v>
      </c>
      <c r="H15" s="1">
        <v>0</v>
      </c>
      <c r="I15" s="1">
        <v>1</v>
      </c>
      <c r="J15" s="1">
        <v>1</v>
      </c>
      <c r="K15" s="1">
        <v>0</v>
      </c>
      <c r="L15" s="4">
        <v>5</v>
      </c>
      <c r="M15" s="4">
        <v>12</v>
      </c>
    </row>
    <row r="16" spans="1:13" x14ac:dyDescent="0.25">
      <c r="A16" s="16" t="s">
        <v>594</v>
      </c>
      <c r="B16" s="1">
        <v>1</v>
      </c>
      <c r="C16" s="1">
        <v>0</v>
      </c>
      <c r="D16" s="1">
        <v>2</v>
      </c>
      <c r="E16" s="1">
        <v>0</v>
      </c>
      <c r="F16" s="1">
        <v>11</v>
      </c>
      <c r="G16" s="1">
        <v>4</v>
      </c>
      <c r="H16" s="1">
        <v>6</v>
      </c>
      <c r="I16" s="1">
        <v>5</v>
      </c>
      <c r="J16" s="1">
        <v>0</v>
      </c>
      <c r="K16" s="1">
        <v>0</v>
      </c>
      <c r="L16" s="4">
        <v>15</v>
      </c>
      <c r="M16" s="4">
        <v>29</v>
      </c>
    </row>
    <row r="17" spans="1:13" x14ac:dyDescent="0.25">
      <c r="A17" s="16" t="s">
        <v>596</v>
      </c>
      <c r="B17" s="1">
        <v>9</v>
      </c>
      <c r="C17" s="1">
        <v>12</v>
      </c>
      <c r="D17" s="1">
        <v>8</v>
      </c>
      <c r="E17" s="1">
        <v>2</v>
      </c>
      <c r="F17" s="1">
        <v>8</v>
      </c>
      <c r="G17" s="1">
        <v>11</v>
      </c>
      <c r="H17" s="1">
        <v>16</v>
      </c>
      <c r="I17" s="1">
        <v>15</v>
      </c>
      <c r="J17" s="1">
        <v>1</v>
      </c>
      <c r="K17" s="1">
        <v>0</v>
      </c>
      <c r="L17" s="4">
        <v>43</v>
      </c>
      <c r="M17" s="4">
        <v>82</v>
      </c>
    </row>
    <row r="18" spans="1:13" x14ac:dyDescent="0.25">
      <c r="A18" s="16" t="s">
        <v>598</v>
      </c>
      <c r="B18" s="1">
        <v>10</v>
      </c>
      <c r="C18" s="1">
        <v>18</v>
      </c>
      <c r="D18" s="1">
        <v>17</v>
      </c>
      <c r="E18" s="1">
        <v>12</v>
      </c>
      <c r="F18" s="1">
        <v>8</v>
      </c>
      <c r="G18" s="1">
        <v>17</v>
      </c>
      <c r="H18" s="1">
        <v>20</v>
      </c>
      <c r="I18" s="1">
        <v>10</v>
      </c>
      <c r="J18" s="1">
        <v>1</v>
      </c>
      <c r="K18" s="1">
        <v>0</v>
      </c>
      <c r="L18" s="4">
        <v>48</v>
      </c>
      <c r="M18" s="4">
        <v>113</v>
      </c>
    </row>
    <row r="19" spans="1:13" x14ac:dyDescent="0.25">
      <c r="A19" s="16" t="s">
        <v>599</v>
      </c>
      <c r="B19" s="1">
        <v>19</v>
      </c>
      <c r="C19" s="1">
        <v>16</v>
      </c>
      <c r="D19" s="1">
        <v>12</v>
      </c>
      <c r="E19" s="1">
        <v>15</v>
      </c>
      <c r="F19" s="1">
        <v>20</v>
      </c>
      <c r="G19" s="1">
        <v>36</v>
      </c>
      <c r="H19" s="1">
        <v>33</v>
      </c>
      <c r="I19" s="1">
        <v>26</v>
      </c>
      <c r="J19" s="1">
        <v>7</v>
      </c>
      <c r="K19" s="1">
        <v>0</v>
      </c>
      <c r="L19" s="4">
        <v>102</v>
      </c>
      <c r="M19" s="4">
        <v>184</v>
      </c>
    </row>
    <row r="20" spans="1:13" x14ac:dyDescent="0.25">
      <c r="A20" s="16" t="s">
        <v>600</v>
      </c>
      <c r="B20" s="1">
        <v>3</v>
      </c>
      <c r="C20" s="1">
        <v>3</v>
      </c>
      <c r="D20" s="1">
        <v>3</v>
      </c>
      <c r="E20" s="1">
        <v>2</v>
      </c>
      <c r="F20" s="1">
        <v>0</v>
      </c>
      <c r="G20" s="1">
        <v>1</v>
      </c>
      <c r="H20" s="1">
        <v>1</v>
      </c>
      <c r="I20" s="1">
        <v>1</v>
      </c>
      <c r="J20" s="1">
        <v>2</v>
      </c>
      <c r="K20" s="1">
        <v>0</v>
      </c>
      <c r="L20" s="4">
        <v>5</v>
      </c>
      <c r="M20" s="4">
        <v>16</v>
      </c>
    </row>
    <row r="21" spans="1:13" x14ac:dyDescent="0.25">
      <c r="A21" s="16" t="s">
        <v>601</v>
      </c>
      <c r="B21" s="1">
        <v>1</v>
      </c>
      <c r="C21" s="1">
        <v>1</v>
      </c>
      <c r="D21" s="1">
        <v>2</v>
      </c>
      <c r="E21" s="1">
        <v>1</v>
      </c>
      <c r="F21" s="1">
        <v>4</v>
      </c>
      <c r="G21" s="1">
        <v>0</v>
      </c>
      <c r="H21" s="1">
        <v>8</v>
      </c>
      <c r="I21" s="1">
        <v>6</v>
      </c>
      <c r="J21" s="1">
        <v>0</v>
      </c>
      <c r="K21" s="1">
        <v>0</v>
      </c>
      <c r="L21" s="4">
        <v>14</v>
      </c>
      <c r="M21" s="4">
        <v>23</v>
      </c>
    </row>
    <row r="22" spans="1:13" x14ac:dyDescent="0.25">
      <c r="A22" s="16" t="s">
        <v>603</v>
      </c>
      <c r="B22" s="1">
        <v>7</v>
      </c>
      <c r="C22" s="1">
        <v>7</v>
      </c>
      <c r="D22" s="1">
        <v>6</v>
      </c>
      <c r="E22" s="1">
        <v>3</v>
      </c>
      <c r="F22" s="1">
        <v>3</v>
      </c>
      <c r="G22" s="1">
        <v>7</v>
      </c>
      <c r="H22" s="1">
        <v>9</v>
      </c>
      <c r="I22" s="1">
        <v>12</v>
      </c>
      <c r="J22" s="1">
        <v>2</v>
      </c>
      <c r="K22" s="1">
        <v>0</v>
      </c>
      <c r="L22" s="4">
        <v>30</v>
      </c>
      <c r="M22" s="4">
        <v>56</v>
      </c>
    </row>
    <row r="23" spans="1:13" x14ac:dyDescent="0.25">
      <c r="A23" s="16" t="s">
        <v>605</v>
      </c>
      <c r="B23" s="1">
        <v>9</v>
      </c>
      <c r="C23" s="1">
        <v>14</v>
      </c>
      <c r="D23" s="1">
        <v>8</v>
      </c>
      <c r="E23" s="1">
        <v>7</v>
      </c>
      <c r="F23" s="1">
        <v>7</v>
      </c>
      <c r="G23" s="1">
        <v>6</v>
      </c>
      <c r="H23" s="1">
        <v>5</v>
      </c>
      <c r="I23" s="1">
        <v>5</v>
      </c>
      <c r="J23" s="1">
        <v>2</v>
      </c>
      <c r="K23" s="1">
        <v>0</v>
      </c>
      <c r="L23" s="4">
        <v>18</v>
      </c>
      <c r="M23" s="4">
        <v>63</v>
      </c>
    </row>
    <row r="24" spans="1:13" x14ac:dyDescent="0.25">
      <c r="A24" s="16" t="s">
        <v>606</v>
      </c>
      <c r="B24" s="1">
        <v>7</v>
      </c>
      <c r="C24" s="1">
        <v>14</v>
      </c>
      <c r="D24" s="1">
        <v>10</v>
      </c>
      <c r="E24" s="1">
        <v>10</v>
      </c>
      <c r="F24" s="1">
        <v>14</v>
      </c>
      <c r="G24" s="1">
        <v>19</v>
      </c>
      <c r="H24" s="1">
        <v>17</v>
      </c>
      <c r="I24" s="1">
        <v>18</v>
      </c>
      <c r="J24" s="1">
        <v>4</v>
      </c>
      <c r="K24" s="1">
        <v>0</v>
      </c>
      <c r="L24" s="4">
        <v>58</v>
      </c>
      <c r="M24" s="4">
        <v>113</v>
      </c>
    </row>
    <row r="25" spans="1:13" x14ac:dyDescent="0.25">
      <c r="A25" s="16" t="s">
        <v>607</v>
      </c>
      <c r="B25" s="1">
        <v>4</v>
      </c>
      <c r="C25" s="1">
        <v>3</v>
      </c>
      <c r="D25" s="1">
        <v>3</v>
      </c>
      <c r="E25" s="1">
        <v>0</v>
      </c>
      <c r="F25" s="1">
        <v>2</v>
      </c>
      <c r="G25" s="1">
        <v>0</v>
      </c>
      <c r="H25" s="1">
        <v>1</v>
      </c>
      <c r="I25" s="1">
        <v>1</v>
      </c>
      <c r="J25" s="1">
        <v>0</v>
      </c>
      <c r="K25" s="1">
        <v>0</v>
      </c>
      <c r="L25" s="4">
        <v>2</v>
      </c>
      <c r="M25" s="4">
        <v>14</v>
      </c>
    </row>
    <row r="26" spans="1:13" x14ac:dyDescent="0.25">
      <c r="A26" s="16" t="s">
        <v>608</v>
      </c>
      <c r="B26" s="1">
        <v>4</v>
      </c>
      <c r="C26" s="1">
        <v>1</v>
      </c>
      <c r="D26" s="1">
        <v>1</v>
      </c>
      <c r="E26" s="1">
        <v>1</v>
      </c>
      <c r="F26" s="1">
        <v>1</v>
      </c>
      <c r="G26" s="1">
        <v>4</v>
      </c>
      <c r="H26" s="1">
        <v>4</v>
      </c>
      <c r="I26" s="1">
        <v>3</v>
      </c>
      <c r="J26" s="1">
        <v>3</v>
      </c>
      <c r="K26" s="1">
        <v>0</v>
      </c>
      <c r="L26" s="4">
        <v>14</v>
      </c>
      <c r="M26" s="4">
        <v>22</v>
      </c>
    </row>
    <row r="27" spans="1:13" x14ac:dyDescent="0.25">
      <c r="A27" s="16" t="s">
        <v>610</v>
      </c>
      <c r="B27" s="1">
        <v>10</v>
      </c>
      <c r="C27" s="1">
        <v>4</v>
      </c>
      <c r="D27" s="1">
        <v>5</v>
      </c>
      <c r="E27" s="1">
        <v>2</v>
      </c>
      <c r="F27" s="1">
        <v>4</v>
      </c>
      <c r="G27" s="1">
        <v>9</v>
      </c>
      <c r="H27" s="1">
        <v>7</v>
      </c>
      <c r="I27" s="1">
        <v>6</v>
      </c>
      <c r="J27" s="1">
        <v>1</v>
      </c>
      <c r="K27" s="1">
        <v>0</v>
      </c>
      <c r="L27" s="4">
        <v>23</v>
      </c>
      <c r="M27" s="4">
        <v>48</v>
      </c>
    </row>
    <row r="28" spans="1:13" x14ac:dyDescent="0.25">
      <c r="A28" s="16" t="s">
        <v>612</v>
      </c>
      <c r="B28" s="1">
        <v>2</v>
      </c>
      <c r="C28" s="1">
        <v>3</v>
      </c>
      <c r="D28" s="1">
        <v>4</v>
      </c>
      <c r="E28" s="1">
        <v>2</v>
      </c>
      <c r="F28" s="1">
        <v>2</v>
      </c>
      <c r="G28" s="1">
        <v>4</v>
      </c>
      <c r="H28" s="1">
        <v>3</v>
      </c>
      <c r="I28" s="1">
        <v>1</v>
      </c>
      <c r="J28" s="1">
        <v>0</v>
      </c>
      <c r="K28" s="1">
        <v>0</v>
      </c>
      <c r="L28" s="4">
        <v>8</v>
      </c>
      <c r="M28" s="4">
        <v>21</v>
      </c>
    </row>
    <row r="29" spans="1:13" x14ac:dyDescent="0.25">
      <c r="A29" s="16" t="s">
        <v>613</v>
      </c>
      <c r="B29" s="1">
        <v>3</v>
      </c>
      <c r="C29" s="1">
        <v>7</v>
      </c>
      <c r="D29" s="1">
        <v>1</v>
      </c>
      <c r="E29" s="1">
        <v>2</v>
      </c>
      <c r="F29" s="1">
        <v>6</v>
      </c>
      <c r="G29" s="1">
        <v>2</v>
      </c>
      <c r="H29" s="1">
        <v>3</v>
      </c>
      <c r="I29" s="1">
        <v>3</v>
      </c>
      <c r="J29" s="1">
        <v>0</v>
      </c>
      <c r="K29" s="1">
        <v>0</v>
      </c>
      <c r="L29" s="4">
        <v>8</v>
      </c>
      <c r="M29" s="4">
        <v>27</v>
      </c>
    </row>
    <row r="30" spans="1:13" x14ac:dyDescent="0.25">
      <c r="A30" s="16" t="s">
        <v>614</v>
      </c>
      <c r="B30" s="1">
        <v>1</v>
      </c>
      <c r="C30" s="1">
        <v>2</v>
      </c>
      <c r="D30" s="1">
        <v>1</v>
      </c>
      <c r="E30" s="1">
        <v>0</v>
      </c>
      <c r="F30" s="1">
        <v>1</v>
      </c>
      <c r="G30" s="1">
        <v>0</v>
      </c>
      <c r="H30" s="1">
        <v>0</v>
      </c>
      <c r="I30" s="1">
        <v>0</v>
      </c>
      <c r="J30" s="1">
        <v>0</v>
      </c>
      <c r="K30" s="1">
        <v>0</v>
      </c>
      <c r="L30" s="4">
        <v>0</v>
      </c>
      <c r="M30" s="4">
        <v>5</v>
      </c>
    </row>
    <row r="31" spans="1:13" x14ac:dyDescent="0.25">
      <c r="A31" s="16" t="s">
        <v>615</v>
      </c>
      <c r="B31" s="1">
        <v>0</v>
      </c>
      <c r="C31" s="1">
        <v>0</v>
      </c>
      <c r="D31" s="1">
        <v>1</v>
      </c>
      <c r="E31" s="1">
        <v>1</v>
      </c>
      <c r="F31" s="1">
        <v>0</v>
      </c>
      <c r="G31" s="1">
        <v>1</v>
      </c>
      <c r="H31" s="1">
        <v>0</v>
      </c>
      <c r="I31" s="1">
        <v>0</v>
      </c>
      <c r="J31" s="1">
        <v>0</v>
      </c>
      <c r="K31" s="1">
        <v>0</v>
      </c>
      <c r="L31" s="4">
        <v>1</v>
      </c>
      <c r="M31" s="4">
        <v>3</v>
      </c>
    </row>
    <row r="32" spans="1:13" x14ac:dyDescent="0.25">
      <c r="A32" s="16" t="s">
        <v>617</v>
      </c>
      <c r="B32" s="1">
        <v>2</v>
      </c>
      <c r="C32" s="1">
        <v>1</v>
      </c>
      <c r="D32" s="1">
        <v>2</v>
      </c>
      <c r="E32" s="1">
        <v>1</v>
      </c>
      <c r="F32" s="1">
        <v>3</v>
      </c>
      <c r="G32" s="1">
        <v>1</v>
      </c>
      <c r="H32" s="1">
        <v>4</v>
      </c>
      <c r="I32" s="1">
        <v>3</v>
      </c>
      <c r="J32" s="1">
        <v>0</v>
      </c>
      <c r="K32" s="1">
        <v>0</v>
      </c>
      <c r="L32" s="4">
        <v>8</v>
      </c>
      <c r="M32" s="4">
        <v>17</v>
      </c>
    </row>
    <row r="33" spans="1:13" x14ac:dyDescent="0.25">
      <c r="A33" s="16" t="s">
        <v>619</v>
      </c>
      <c r="B33" s="1">
        <v>2</v>
      </c>
      <c r="C33" s="1">
        <v>5</v>
      </c>
      <c r="D33" s="1">
        <v>3</v>
      </c>
      <c r="E33" s="1">
        <v>0</v>
      </c>
      <c r="F33" s="1">
        <v>1</v>
      </c>
      <c r="G33" s="1">
        <v>4</v>
      </c>
      <c r="H33" s="1">
        <v>1</v>
      </c>
      <c r="I33" s="1">
        <v>0</v>
      </c>
      <c r="J33" s="1">
        <v>0</v>
      </c>
      <c r="K33" s="1">
        <v>0</v>
      </c>
      <c r="L33" s="4">
        <v>5</v>
      </c>
      <c r="M33" s="4">
        <v>16</v>
      </c>
    </row>
    <row r="34" spans="1:13" x14ac:dyDescent="0.25">
      <c r="A34" s="16" t="s">
        <v>620</v>
      </c>
      <c r="B34" s="1">
        <v>1</v>
      </c>
      <c r="C34" s="1">
        <v>1</v>
      </c>
      <c r="D34" s="1">
        <v>1</v>
      </c>
      <c r="E34" s="1">
        <v>1</v>
      </c>
      <c r="F34" s="1">
        <v>2</v>
      </c>
      <c r="G34" s="1">
        <v>4</v>
      </c>
      <c r="H34" s="1">
        <v>2</v>
      </c>
      <c r="I34" s="1">
        <v>2</v>
      </c>
      <c r="J34" s="1">
        <v>0</v>
      </c>
      <c r="K34" s="1">
        <v>0</v>
      </c>
      <c r="L34" s="4">
        <v>8</v>
      </c>
      <c r="M34" s="4">
        <v>14</v>
      </c>
    </row>
    <row r="35" spans="1:13" x14ac:dyDescent="0.25">
      <c r="A35" s="16" t="s">
        <v>621</v>
      </c>
      <c r="B35" s="1">
        <v>0</v>
      </c>
      <c r="C35" s="1">
        <v>1</v>
      </c>
      <c r="D35" s="1">
        <v>0</v>
      </c>
      <c r="E35" s="1">
        <v>1</v>
      </c>
      <c r="F35" s="1">
        <v>0</v>
      </c>
      <c r="G35" s="1">
        <v>2</v>
      </c>
      <c r="H35" s="1">
        <v>2</v>
      </c>
      <c r="I35" s="1">
        <v>0</v>
      </c>
      <c r="J35" s="1">
        <v>0</v>
      </c>
      <c r="K35" s="1">
        <v>0</v>
      </c>
      <c r="L35" s="4">
        <v>4</v>
      </c>
      <c r="M35" s="4">
        <v>6</v>
      </c>
    </row>
    <row r="36" spans="1:13" x14ac:dyDescent="0.25">
      <c r="A36" s="16" t="s">
        <v>622</v>
      </c>
      <c r="B36" s="1">
        <v>0</v>
      </c>
      <c r="C36" s="1">
        <v>0</v>
      </c>
      <c r="D36" s="1">
        <v>1</v>
      </c>
      <c r="E36" s="1">
        <v>1</v>
      </c>
      <c r="F36" s="1">
        <v>2</v>
      </c>
      <c r="G36" s="1">
        <v>1</v>
      </c>
      <c r="H36" s="1">
        <v>2</v>
      </c>
      <c r="I36" s="1">
        <v>0</v>
      </c>
      <c r="J36" s="1">
        <v>0</v>
      </c>
      <c r="K36" s="1">
        <v>0</v>
      </c>
      <c r="L36" s="4">
        <v>3</v>
      </c>
      <c r="M36" s="4">
        <v>7</v>
      </c>
    </row>
    <row r="37" spans="1:13" x14ac:dyDescent="0.25">
      <c r="A37" s="16" t="s">
        <v>624</v>
      </c>
      <c r="B37" s="1">
        <v>0</v>
      </c>
      <c r="C37" s="1">
        <v>2</v>
      </c>
      <c r="D37" s="1">
        <v>1</v>
      </c>
      <c r="E37" s="1">
        <v>1</v>
      </c>
      <c r="F37" s="1">
        <v>2</v>
      </c>
      <c r="G37" s="1">
        <v>0</v>
      </c>
      <c r="H37" s="1">
        <v>0</v>
      </c>
      <c r="I37" s="1">
        <v>2</v>
      </c>
      <c r="J37" s="1">
        <v>0</v>
      </c>
      <c r="K37" s="1">
        <v>0</v>
      </c>
      <c r="L37" s="4">
        <v>2</v>
      </c>
      <c r="M37" s="4">
        <v>8</v>
      </c>
    </row>
    <row r="38" spans="1:13" x14ac:dyDescent="0.25">
      <c r="A38" s="16" t="s">
        <v>626</v>
      </c>
      <c r="B38" s="1">
        <v>1</v>
      </c>
      <c r="C38" s="1">
        <v>6</v>
      </c>
      <c r="D38" s="1">
        <v>4</v>
      </c>
      <c r="E38" s="1">
        <v>1</v>
      </c>
      <c r="F38" s="1">
        <v>2</v>
      </c>
      <c r="G38" s="1">
        <v>0</v>
      </c>
      <c r="H38" s="1">
        <v>1</v>
      </c>
      <c r="I38" s="1">
        <v>0</v>
      </c>
      <c r="J38" s="1">
        <v>0</v>
      </c>
      <c r="K38" s="1">
        <v>0</v>
      </c>
      <c r="L38" s="4">
        <v>1</v>
      </c>
      <c r="M38" s="4">
        <v>15</v>
      </c>
    </row>
    <row r="39" spans="1:13" x14ac:dyDescent="0.25">
      <c r="A39" s="16" t="s">
        <v>627</v>
      </c>
      <c r="B39" s="1">
        <v>1</v>
      </c>
      <c r="C39" s="1">
        <v>0</v>
      </c>
      <c r="D39" s="1">
        <v>1</v>
      </c>
      <c r="E39" s="1">
        <v>2</v>
      </c>
      <c r="F39" s="1">
        <v>2</v>
      </c>
      <c r="G39" s="1">
        <v>8</v>
      </c>
      <c r="H39" s="1">
        <v>0</v>
      </c>
      <c r="I39" s="1">
        <v>0</v>
      </c>
      <c r="J39" s="1">
        <v>2</v>
      </c>
      <c r="K39" s="1">
        <v>0</v>
      </c>
      <c r="L39" s="4">
        <v>10</v>
      </c>
      <c r="M39" s="4">
        <v>16</v>
      </c>
    </row>
    <row r="40" spans="1:13" x14ac:dyDescent="0.25">
      <c r="A40" s="16" t="s">
        <v>628</v>
      </c>
      <c r="B40" s="1">
        <v>1</v>
      </c>
      <c r="C40" s="1">
        <v>1</v>
      </c>
      <c r="D40" s="1">
        <v>0</v>
      </c>
      <c r="E40" s="1">
        <v>0</v>
      </c>
      <c r="F40" s="1">
        <v>3</v>
      </c>
      <c r="G40" s="1">
        <v>0</v>
      </c>
      <c r="H40" s="1">
        <v>0</v>
      </c>
      <c r="I40" s="1">
        <v>1</v>
      </c>
      <c r="J40" s="1">
        <v>0</v>
      </c>
      <c r="K40" s="1">
        <v>0</v>
      </c>
      <c r="L40" s="4">
        <v>1</v>
      </c>
      <c r="M40" s="4">
        <v>6</v>
      </c>
    </row>
    <row r="41" spans="1:13" x14ac:dyDescent="0.25">
      <c r="A41" s="16" t="s">
        <v>629</v>
      </c>
      <c r="B41" s="1">
        <v>1</v>
      </c>
      <c r="C41" s="1">
        <v>0</v>
      </c>
      <c r="D41" s="1">
        <v>0</v>
      </c>
      <c r="E41" s="1">
        <v>0</v>
      </c>
      <c r="F41" s="1">
        <v>0</v>
      </c>
      <c r="G41" s="1">
        <v>0</v>
      </c>
      <c r="H41" s="1">
        <v>0</v>
      </c>
      <c r="I41" s="1">
        <v>1</v>
      </c>
      <c r="J41" s="1">
        <v>0</v>
      </c>
      <c r="K41" s="1">
        <v>0</v>
      </c>
      <c r="L41" s="4">
        <v>1</v>
      </c>
      <c r="M41" s="4">
        <v>2</v>
      </c>
    </row>
    <row r="42" spans="1:13" x14ac:dyDescent="0.25">
      <c r="A42" s="16" t="s">
        <v>631</v>
      </c>
      <c r="B42" s="1">
        <v>0</v>
      </c>
      <c r="C42" s="1">
        <v>3</v>
      </c>
      <c r="D42" s="1">
        <v>1</v>
      </c>
      <c r="E42" s="1">
        <v>0</v>
      </c>
      <c r="F42" s="1">
        <v>0</v>
      </c>
      <c r="G42" s="1">
        <v>1</v>
      </c>
      <c r="H42" s="1">
        <v>3</v>
      </c>
      <c r="I42" s="1">
        <v>0</v>
      </c>
      <c r="J42" s="1">
        <v>0</v>
      </c>
      <c r="K42" s="1">
        <v>0</v>
      </c>
      <c r="L42" s="4">
        <v>4</v>
      </c>
      <c r="M42" s="4">
        <v>8</v>
      </c>
    </row>
    <row r="43" spans="1:13" x14ac:dyDescent="0.25">
      <c r="A43" s="16" t="s">
        <v>633</v>
      </c>
      <c r="B43" s="1">
        <v>1</v>
      </c>
      <c r="C43" s="1">
        <v>5</v>
      </c>
      <c r="D43" s="1">
        <v>3</v>
      </c>
      <c r="E43" s="1">
        <v>2</v>
      </c>
      <c r="F43" s="1">
        <v>3</v>
      </c>
      <c r="G43" s="1">
        <v>0</v>
      </c>
      <c r="H43" s="1">
        <v>0</v>
      </c>
      <c r="I43" s="1">
        <v>1</v>
      </c>
      <c r="J43" s="1">
        <v>0</v>
      </c>
      <c r="K43" s="1">
        <v>0</v>
      </c>
      <c r="L43" s="4">
        <v>1</v>
      </c>
      <c r="M43" s="4">
        <v>15</v>
      </c>
    </row>
    <row r="44" spans="1:13" x14ac:dyDescent="0.25">
      <c r="A44" s="16" t="s">
        <v>634</v>
      </c>
      <c r="B44" s="1">
        <v>4</v>
      </c>
      <c r="C44" s="1">
        <v>6</v>
      </c>
      <c r="D44" s="1">
        <v>3</v>
      </c>
      <c r="E44" s="1">
        <v>4</v>
      </c>
      <c r="F44" s="1">
        <v>1</v>
      </c>
      <c r="G44" s="1">
        <v>2</v>
      </c>
      <c r="H44" s="1">
        <v>4</v>
      </c>
      <c r="I44" s="1">
        <v>1</v>
      </c>
      <c r="J44" s="1">
        <v>0</v>
      </c>
      <c r="K44" s="1">
        <v>0</v>
      </c>
      <c r="L44" s="4">
        <v>7</v>
      </c>
      <c r="M44" s="4">
        <v>25</v>
      </c>
    </row>
    <row r="45" spans="1:13" x14ac:dyDescent="0.25">
      <c r="A45" s="16" t="s">
        <v>635</v>
      </c>
      <c r="B45" s="1">
        <v>0</v>
      </c>
      <c r="C45" s="1">
        <v>0</v>
      </c>
      <c r="D45" s="1">
        <v>0</v>
      </c>
      <c r="E45" s="1">
        <v>1</v>
      </c>
      <c r="F45" s="1">
        <v>0</v>
      </c>
      <c r="G45" s="1">
        <v>0</v>
      </c>
      <c r="H45" s="1">
        <v>0</v>
      </c>
      <c r="I45" s="1">
        <v>0</v>
      </c>
      <c r="J45" s="1">
        <v>0</v>
      </c>
      <c r="K45" s="1">
        <v>0</v>
      </c>
      <c r="L45" s="4">
        <v>0</v>
      </c>
      <c r="M45" s="4">
        <v>1</v>
      </c>
    </row>
    <row r="46" spans="1:13" x14ac:dyDescent="0.25">
      <c r="A46" s="16" t="s">
        <v>636</v>
      </c>
      <c r="B46" s="1">
        <v>0</v>
      </c>
      <c r="C46" s="1">
        <v>2</v>
      </c>
      <c r="D46" s="1">
        <v>1</v>
      </c>
      <c r="E46" s="1">
        <v>0</v>
      </c>
      <c r="F46" s="1">
        <v>0</v>
      </c>
      <c r="G46" s="1">
        <v>0</v>
      </c>
      <c r="H46" s="1">
        <v>0</v>
      </c>
      <c r="I46" s="1">
        <v>1</v>
      </c>
      <c r="J46" s="1">
        <v>0</v>
      </c>
      <c r="K46" s="1">
        <v>0</v>
      </c>
      <c r="L46" s="4">
        <v>1</v>
      </c>
      <c r="M46" s="4">
        <v>4</v>
      </c>
    </row>
    <row r="47" spans="1:13" x14ac:dyDescent="0.25">
      <c r="A47" s="16" t="s">
        <v>638</v>
      </c>
      <c r="B47" s="1">
        <v>1</v>
      </c>
      <c r="C47" s="1">
        <v>2</v>
      </c>
      <c r="D47" s="1">
        <v>2</v>
      </c>
      <c r="E47" s="1">
        <v>5</v>
      </c>
      <c r="F47" s="1">
        <v>4</v>
      </c>
      <c r="G47" s="1">
        <v>0</v>
      </c>
      <c r="H47" s="1">
        <v>1</v>
      </c>
      <c r="I47" s="1">
        <v>1</v>
      </c>
      <c r="J47" s="1">
        <v>0</v>
      </c>
      <c r="K47" s="1">
        <v>0</v>
      </c>
      <c r="L47" s="4">
        <v>2</v>
      </c>
      <c r="M47" s="4">
        <v>16</v>
      </c>
    </row>
    <row r="48" spans="1:13" x14ac:dyDescent="0.25">
      <c r="A48" s="16" t="s">
        <v>640</v>
      </c>
      <c r="B48" s="1">
        <v>11</v>
      </c>
      <c r="C48" s="1">
        <v>12</v>
      </c>
      <c r="D48" s="1">
        <v>8</v>
      </c>
      <c r="E48" s="1">
        <v>5</v>
      </c>
      <c r="F48" s="1">
        <v>6</v>
      </c>
      <c r="G48" s="1">
        <v>12</v>
      </c>
      <c r="H48" s="1">
        <v>3</v>
      </c>
      <c r="I48" s="1">
        <v>0</v>
      </c>
      <c r="J48" s="1">
        <v>1</v>
      </c>
      <c r="K48" s="1">
        <v>0</v>
      </c>
      <c r="L48" s="4">
        <v>16</v>
      </c>
      <c r="M48" s="4">
        <v>58</v>
      </c>
    </row>
    <row r="49" spans="1:13" x14ac:dyDescent="0.25">
      <c r="A49" s="16" t="s">
        <v>641</v>
      </c>
      <c r="B49" s="1">
        <v>6</v>
      </c>
      <c r="C49" s="1">
        <v>6</v>
      </c>
      <c r="D49" s="1">
        <v>11</v>
      </c>
      <c r="E49" s="1">
        <v>12</v>
      </c>
      <c r="F49" s="1">
        <v>9</v>
      </c>
      <c r="G49" s="1">
        <v>7</v>
      </c>
      <c r="H49" s="1">
        <v>5</v>
      </c>
      <c r="I49" s="1">
        <v>5</v>
      </c>
      <c r="J49" s="1">
        <v>1</v>
      </c>
      <c r="K49" s="1">
        <v>0</v>
      </c>
      <c r="L49" s="4">
        <v>18</v>
      </c>
      <c r="M49" s="4">
        <v>62</v>
      </c>
    </row>
    <row r="50" spans="1:13" x14ac:dyDescent="0.25">
      <c r="A50" s="16" t="s">
        <v>642</v>
      </c>
      <c r="B50" s="1">
        <v>8</v>
      </c>
      <c r="C50" s="1">
        <v>10</v>
      </c>
      <c r="D50" s="1">
        <v>2</v>
      </c>
      <c r="E50" s="1">
        <v>4</v>
      </c>
      <c r="F50" s="1">
        <v>7</v>
      </c>
      <c r="G50" s="1">
        <v>3</v>
      </c>
      <c r="H50" s="1">
        <v>2</v>
      </c>
      <c r="I50" s="1">
        <v>0</v>
      </c>
      <c r="J50" s="1">
        <v>0</v>
      </c>
      <c r="K50" s="1">
        <v>0</v>
      </c>
      <c r="L50" s="4">
        <v>5</v>
      </c>
      <c r="M50" s="4">
        <v>36</v>
      </c>
    </row>
    <row r="51" spans="1:13" x14ac:dyDescent="0.25">
      <c r="A51" s="16" t="s">
        <v>643</v>
      </c>
      <c r="B51" s="1">
        <v>0</v>
      </c>
      <c r="C51" s="1">
        <v>2</v>
      </c>
      <c r="D51" s="1">
        <v>2</v>
      </c>
      <c r="E51" s="1">
        <v>4</v>
      </c>
      <c r="F51" s="1">
        <v>2</v>
      </c>
      <c r="G51" s="1">
        <v>4</v>
      </c>
      <c r="H51" s="1">
        <v>5</v>
      </c>
      <c r="I51" s="1">
        <v>0</v>
      </c>
      <c r="J51" s="1">
        <v>0</v>
      </c>
      <c r="K51" s="1">
        <v>0</v>
      </c>
      <c r="L51" s="4">
        <v>9</v>
      </c>
      <c r="M51" s="4">
        <v>19</v>
      </c>
    </row>
    <row r="52" spans="1:13" x14ac:dyDescent="0.25">
      <c r="A52" s="16" t="s">
        <v>645</v>
      </c>
      <c r="B52" s="1">
        <v>11</v>
      </c>
      <c r="C52" s="1">
        <v>7</v>
      </c>
      <c r="D52" s="1">
        <v>5</v>
      </c>
      <c r="E52" s="1">
        <v>7</v>
      </c>
      <c r="F52" s="1">
        <v>6</v>
      </c>
      <c r="G52" s="1">
        <v>2</v>
      </c>
      <c r="H52" s="1">
        <v>9</v>
      </c>
      <c r="I52" s="1">
        <v>6</v>
      </c>
      <c r="J52" s="1">
        <v>3</v>
      </c>
      <c r="K52" s="1">
        <v>0</v>
      </c>
      <c r="L52" s="4">
        <v>20</v>
      </c>
      <c r="M52" s="4">
        <v>56</v>
      </c>
    </row>
    <row r="53" spans="1:13" x14ac:dyDescent="0.25">
      <c r="A53" s="16" t="s">
        <v>647</v>
      </c>
      <c r="B53" s="1">
        <v>9</v>
      </c>
      <c r="C53" s="1">
        <v>12</v>
      </c>
      <c r="D53" s="1">
        <v>11</v>
      </c>
      <c r="E53" s="1">
        <v>9</v>
      </c>
      <c r="F53" s="1">
        <v>7</v>
      </c>
      <c r="G53" s="1">
        <v>7</v>
      </c>
      <c r="H53" s="1">
        <v>2</v>
      </c>
      <c r="I53" s="1">
        <v>3</v>
      </c>
      <c r="J53" s="1">
        <v>1</v>
      </c>
      <c r="K53" s="1">
        <v>0</v>
      </c>
      <c r="L53" s="4">
        <v>13</v>
      </c>
      <c r="M53" s="4">
        <v>61</v>
      </c>
    </row>
    <row r="54" spans="1:13" x14ac:dyDescent="0.25">
      <c r="A54" s="16" t="s">
        <v>648</v>
      </c>
      <c r="B54" s="1">
        <v>13</v>
      </c>
      <c r="C54" s="1">
        <v>18</v>
      </c>
      <c r="D54" s="1">
        <v>13</v>
      </c>
      <c r="E54" s="1">
        <v>9</v>
      </c>
      <c r="F54" s="1">
        <v>15</v>
      </c>
      <c r="G54" s="1">
        <v>14</v>
      </c>
      <c r="H54" s="1">
        <v>14</v>
      </c>
      <c r="I54" s="1">
        <v>6</v>
      </c>
      <c r="J54" s="1">
        <v>1</v>
      </c>
      <c r="K54" s="1">
        <v>0</v>
      </c>
      <c r="L54" s="4">
        <v>35</v>
      </c>
      <c r="M54" s="4">
        <v>103</v>
      </c>
    </row>
    <row r="55" spans="1:13" x14ac:dyDescent="0.25">
      <c r="A55" s="16" t="s">
        <v>649</v>
      </c>
      <c r="B55" s="1">
        <v>3</v>
      </c>
      <c r="C55" s="1">
        <v>4</v>
      </c>
      <c r="D55" s="1">
        <v>8</v>
      </c>
      <c r="E55" s="1">
        <v>2</v>
      </c>
      <c r="F55" s="1">
        <v>3</v>
      </c>
      <c r="G55" s="1">
        <v>5</v>
      </c>
      <c r="H55" s="1">
        <v>8</v>
      </c>
      <c r="I55" s="1">
        <v>1</v>
      </c>
      <c r="J55" s="1">
        <v>1</v>
      </c>
      <c r="K55" s="1">
        <v>0</v>
      </c>
      <c r="L55" s="4">
        <v>15</v>
      </c>
      <c r="M55" s="4">
        <v>35</v>
      </c>
    </row>
    <row r="56" spans="1:13" x14ac:dyDescent="0.25">
      <c r="A56" s="16" t="s">
        <v>650</v>
      </c>
      <c r="B56" s="1">
        <v>1</v>
      </c>
      <c r="C56" s="1">
        <v>3</v>
      </c>
      <c r="D56" s="1">
        <v>1</v>
      </c>
      <c r="E56" s="1">
        <v>1</v>
      </c>
      <c r="F56" s="1">
        <v>3</v>
      </c>
      <c r="G56" s="1">
        <v>1</v>
      </c>
      <c r="H56" s="1">
        <v>2</v>
      </c>
      <c r="I56" s="1">
        <v>2</v>
      </c>
      <c r="J56" s="1">
        <v>0</v>
      </c>
      <c r="K56" s="1">
        <v>0</v>
      </c>
      <c r="L56" s="4">
        <v>5</v>
      </c>
      <c r="M56" s="4">
        <v>14</v>
      </c>
    </row>
    <row r="57" spans="1:13" x14ac:dyDescent="0.25">
      <c r="A57" s="16" t="s">
        <v>652</v>
      </c>
      <c r="B57" s="1">
        <v>5</v>
      </c>
      <c r="C57" s="1">
        <v>4</v>
      </c>
      <c r="D57" s="1">
        <v>6</v>
      </c>
      <c r="E57" s="1">
        <v>5</v>
      </c>
      <c r="F57" s="1">
        <v>9</v>
      </c>
      <c r="G57" s="1">
        <v>13</v>
      </c>
      <c r="H57" s="1">
        <v>13</v>
      </c>
      <c r="I57" s="1">
        <v>5</v>
      </c>
      <c r="J57" s="1">
        <v>0</v>
      </c>
      <c r="K57" s="1">
        <v>0</v>
      </c>
      <c r="L57" s="4">
        <v>31</v>
      </c>
      <c r="M57" s="4">
        <v>60</v>
      </c>
    </row>
    <row r="58" spans="1:13" x14ac:dyDescent="0.25">
      <c r="A58" s="16" t="s">
        <v>654</v>
      </c>
      <c r="B58" s="1">
        <v>0</v>
      </c>
      <c r="C58" s="1">
        <v>0</v>
      </c>
      <c r="D58" s="1">
        <v>0</v>
      </c>
      <c r="E58" s="1">
        <v>0</v>
      </c>
      <c r="F58" s="1">
        <v>0</v>
      </c>
      <c r="G58" s="1">
        <v>0</v>
      </c>
      <c r="H58" s="1">
        <v>0</v>
      </c>
      <c r="I58" s="1">
        <v>0</v>
      </c>
      <c r="J58" s="1">
        <v>0</v>
      </c>
      <c r="K58" s="1">
        <v>0</v>
      </c>
      <c r="L58" s="4">
        <v>0</v>
      </c>
      <c r="M58" s="4">
        <v>0</v>
      </c>
    </row>
    <row r="59" spans="1:13" x14ac:dyDescent="0.25">
      <c r="A59" s="16" t="s">
        <v>655</v>
      </c>
      <c r="B59" s="1">
        <v>0</v>
      </c>
      <c r="C59" s="1">
        <v>0</v>
      </c>
      <c r="D59" s="1">
        <v>2</v>
      </c>
      <c r="E59" s="1">
        <v>0</v>
      </c>
      <c r="F59" s="1">
        <v>0</v>
      </c>
      <c r="G59" s="1">
        <v>1</v>
      </c>
      <c r="H59" s="1">
        <v>0</v>
      </c>
      <c r="I59" s="1">
        <v>0</v>
      </c>
      <c r="J59" s="1">
        <v>0</v>
      </c>
      <c r="K59" s="1">
        <v>0</v>
      </c>
      <c r="L59" s="4">
        <v>1</v>
      </c>
      <c r="M59" s="4">
        <v>3</v>
      </c>
    </row>
    <row r="60" spans="1:13" x14ac:dyDescent="0.25">
      <c r="A60" s="16" t="s">
        <v>656</v>
      </c>
      <c r="B60" s="1">
        <v>0</v>
      </c>
      <c r="C60" s="1">
        <v>0</v>
      </c>
      <c r="D60" s="1">
        <v>0</v>
      </c>
      <c r="E60" s="1">
        <v>0</v>
      </c>
      <c r="F60" s="1">
        <v>0</v>
      </c>
      <c r="G60" s="1">
        <v>0</v>
      </c>
      <c r="H60" s="1">
        <v>0</v>
      </c>
      <c r="I60" s="1">
        <v>0</v>
      </c>
      <c r="J60" s="1">
        <v>0</v>
      </c>
      <c r="K60" s="1">
        <v>0</v>
      </c>
      <c r="L60" s="4">
        <v>0</v>
      </c>
      <c r="M60" s="4">
        <v>0</v>
      </c>
    </row>
    <row r="61" spans="1:13" x14ac:dyDescent="0.25">
      <c r="A61" s="16" t="s">
        <v>657</v>
      </c>
      <c r="B61" s="1">
        <v>0</v>
      </c>
      <c r="C61" s="1">
        <v>0</v>
      </c>
      <c r="D61" s="1">
        <v>0</v>
      </c>
      <c r="E61" s="1">
        <v>0</v>
      </c>
      <c r="F61" s="1">
        <v>0</v>
      </c>
      <c r="G61" s="1">
        <v>0</v>
      </c>
      <c r="H61" s="1">
        <v>0</v>
      </c>
      <c r="I61" s="1">
        <v>0</v>
      </c>
      <c r="J61" s="1">
        <v>0</v>
      </c>
      <c r="K61" s="1">
        <v>0</v>
      </c>
      <c r="L61" s="4">
        <v>0</v>
      </c>
      <c r="M61" s="4">
        <v>0</v>
      </c>
    </row>
    <row r="62" spans="1:13" x14ac:dyDescent="0.25">
      <c r="A62" s="16" t="s">
        <v>659</v>
      </c>
      <c r="B62" s="1">
        <v>0</v>
      </c>
      <c r="C62" s="1">
        <v>0</v>
      </c>
      <c r="D62" s="1">
        <v>0</v>
      </c>
      <c r="E62" s="1">
        <v>0</v>
      </c>
      <c r="F62" s="1">
        <v>0</v>
      </c>
      <c r="G62" s="1">
        <v>0</v>
      </c>
      <c r="H62" s="1">
        <v>0</v>
      </c>
      <c r="I62" s="1">
        <v>0</v>
      </c>
      <c r="J62" s="1">
        <v>0</v>
      </c>
      <c r="K62" s="1">
        <v>0</v>
      </c>
      <c r="L62" s="4">
        <v>0</v>
      </c>
      <c r="M62" s="4">
        <v>0</v>
      </c>
    </row>
    <row r="63" spans="1:13" x14ac:dyDescent="0.25">
      <c r="A63" s="10" t="s">
        <v>14</v>
      </c>
      <c r="B63" s="4">
        <v>279</v>
      </c>
      <c r="C63" s="4">
        <v>305</v>
      </c>
      <c r="D63" s="4">
        <v>253</v>
      </c>
      <c r="E63" s="4">
        <v>196</v>
      </c>
      <c r="F63" s="4">
        <v>241</v>
      </c>
      <c r="G63" s="4">
        <v>275</v>
      </c>
      <c r="H63" s="4">
        <v>284</v>
      </c>
      <c r="I63" s="4">
        <v>209</v>
      </c>
      <c r="J63" s="4">
        <v>53</v>
      </c>
      <c r="K63" s="4">
        <v>2</v>
      </c>
      <c r="L63" s="4">
        <v>823</v>
      </c>
      <c r="M63" s="4">
        <v>2097</v>
      </c>
    </row>
    <row r="64" spans="1:13" x14ac:dyDescent="0.25">
      <c r="A64" s="15"/>
    </row>
    <row r="65" spans="1:13" x14ac:dyDescent="0.25">
      <c r="A65" s="15"/>
    </row>
    <row r="66" spans="1:13" x14ac:dyDescent="0.25">
      <c r="A66" s="15"/>
      <c r="B66" s="23" t="s">
        <v>667</v>
      </c>
      <c r="C66" s="24"/>
      <c r="D66" s="24"/>
      <c r="E66" s="24"/>
      <c r="F66" s="24"/>
      <c r="G66" s="24"/>
      <c r="H66" s="24"/>
      <c r="I66" s="24"/>
      <c r="J66" s="24"/>
      <c r="K66" s="24"/>
      <c r="L66" s="6" t="s">
        <v>10</v>
      </c>
      <c r="M66" s="6" t="s">
        <v>11</v>
      </c>
    </row>
    <row r="67" spans="1:13" x14ac:dyDescent="0.25">
      <c r="A67" s="9" t="s">
        <v>34</v>
      </c>
      <c r="B67" s="5" t="s">
        <v>0</v>
      </c>
      <c r="C67" s="5" t="s">
        <v>1</v>
      </c>
      <c r="D67" s="5" t="s">
        <v>2</v>
      </c>
      <c r="E67" s="5" t="s">
        <v>3</v>
      </c>
      <c r="F67" s="5" t="s">
        <v>4</v>
      </c>
      <c r="G67" s="5" t="s">
        <v>5</v>
      </c>
      <c r="H67" s="5" t="s">
        <v>6</v>
      </c>
      <c r="I67" s="5" t="s">
        <v>7</v>
      </c>
      <c r="J67" s="5" t="s">
        <v>8</v>
      </c>
      <c r="K67" s="5" t="s">
        <v>9</v>
      </c>
      <c r="L67" s="5" t="s">
        <v>32</v>
      </c>
      <c r="M67" s="5" t="s">
        <v>33</v>
      </c>
    </row>
    <row r="68" spans="1:13" x14ac:dyDescent="0.25">
      <c r="A68" s="8" t="s">
        <v>584</v>
      </c>
      <c r="B68" s="2">
        <v>0.27586206896551702</v>
      </c>
      <c r="C68" s="2">
        <v>0.19354838709677399</v>
      </c>
      <c r="D68" s="2">
        <v>0.125</v>
      </c>
      <c r="E68" s="2">
        <v>0.33333333333333298</v>
      </c>
      <c r="F68" s="2">
        <v>5.8823529411764698E-2</v>
      </c>
      <c r="G68" s="2">
        <v>0.26315789473684198</v>
      </c>
      <c r="H68" s="2">
        <v>0.24324324324324301</v>
      </c>
      <c r="I68" s="2">
        <v>3.125E-2</v>
      </c>
      <c r="J68" s="2">
        <v>0.18181818181818199</v>
      </c>
      <c r="K68" s="2">
        <v>0</v>
      </c>
      <c r="L68" s="3">
        <v>0.17171717171717199</v>
      </c>
      <c r="M68" s="3">
        <v>0.18807339449541299</v>
      </c>
    </row>
    <row r="69" spans="1:13" x14ac:dyDescent="0.25">
      <c r="A69" s="8" t="s">
        <v>585</v>
      </c>
      <c r="B69" s="2">
        <v>0.55172413793103403</v>
      </c>
      <c r="C69" s="2">
        <v>0.58064516129032295</v>
      </c>
      <c r="D69" s="2">
        <v>0.45833333333333298</v>
      </c>
      <c r="E69" s="2">
        <v>0.55555555555555602</v>
      </c>
      <c r="F69" s="2">
        <v>0.70588235294117696</v>
      </c>
      <c r="G69" s="2">
        <v>0.42105263157894701</v>
      </c>
      <c r="H69" s="2">
        <v>0.43243243243243201</v>
      </c>
      <c r="I69" s="2">
        <v>0.59375</v>
      </c>
      <c r="J69" s="2">
        <v>0.54545454545454497</v>
      </c>
      <c r="K69" s="2">
        <v>0</v>
      </c>
      <c r="L69" s="3">
        <v>0.49494949494949497</v>
      </c>
      <c r="M69" s="3">
        <v>0.53211009174311896</v>
      </c>
    </row>
    <row r="70" spans="1:13" x14ac:dyDescent="0.25">
      <c r="A70" s="8" t="s">
        <v>586</v>
      </c>
      <c r="B70" s="2">
        <v>0.17241379310344801</v>
      </c>
      <c r="C70" s="2">
        <v>9.6774193548387094E-2</v>
      </c>
      <c r="D70" s="2">
        <v>0.29166666666666702</v>
      </c>
      <c r="E70" s="2">
        <v>5.5555555555555601E-2</v>
      </c>
      <c r="F70" s="2">
        <v>5.8823529411764698E-2</v>
      </c>
      <c r="G70" s="2">
        <v>0.21052631578947401</v>
      </c>
      <c r="H70" s="2">
        <v>0.18918918918918901</v>
      </c>
      <c r="I70" s="2">
        <v>0.21875</v>
      </c>
      <c r="J70" s="2">
        <v>0.27272727272727298</v>
      </c>
      <c r="K70" s="2">
        <v>0</v>
      </c>
      <c r="L70" s="3">
        <v>0.21212121212121199</v>
      </c>
      <c r="M70" s="3">
        <v>0.17431192660550501</v>
      </c>
    </row>
    <row r="71" spans="1:13" x14ac:dyDescent="0.25">
      <c r="A71" s="8" t="s">
        <v>587</v>
      </c>
      <c r="B71" s="2">
        <v>0</v>
      </c>
      <c r="C71" s="2">
        <v>0</v>
      </c>
      <c r="D71" s="2">
        <v>0</v>
      </c>
      <c r="E71" s="2">
        <v>0</v>
      </c>
      <c r="F71" s="2">
        <v>0</v>
      </c>
      <c r="G71" s="2">
        <v>0.105263157894737</v>
      </c>
      <c r="H71" s="2">
        <v>5.4054054054054099E-2</v>
      </c>
      <c r="I71" s="2">
        <v>9.375E-2</v>
      </c>
      <c r="J71" s="2">
        <v>0</v>
      </c>
      <c r="K71" s="2">
        <v>0</v>
      </c>
      <c r="L71" s="3">
        <v>7.0707070707070704E-2</v>
      </c>
      <c r="M71" s="3">
        <v>3.2110091743119303E-2</v>
      </c>
    </row>
    <row r="72" spans="1:13" x14ac:dyDescent="0.25">
      <c r="A72" s="8" t="s">
        <v>589</v>
      </c>
      <c r="B72" s="2">
        <v>0</v>
      </c>
      <c r="C72" s="2">
        <v>0.12903225806451599</v>
      </c>
      <c r="D72" s="2">
        <v>0.125</v>
      </c>
      <c r="E72" s="2">
        <v>5.5555555555555601E-2</v>
      </c>
      <c r="F72" s="2">
        <v>0.17647058823529399</v>
      </c>
      <c r="G72" s="2">
        <v>0</v>
      </c>
      <c r="H72" s="2">
        <v>8.1081081081081099E-2</v>
      </c>
      <c r="I72" s="2">
        <v>6.25E-2</v>
      </c>
      <c r="J72" s="2">
        <v>0</v>
      </c>
      <c r="K72" s="2">
        <v>0</v>
      </c>
      <c r="L72" s="3">
        <v>5.0505050505050497E-2</v>
      </c>
      <c r="M72" s="3">
        <v>7.3394495412843999E-2</v>
      </c>
    </row>
    <row r="73" spans="1:13" x14ac:dyDescent="0.25">
      <c r="A73" s="8" t="s">
        <v>591</v>
      </c>
      <c r="B73" s="2">
        <v>0.57954545454545503</v>
      </c>
      <c r="C73" s="2">
        <v>0.52941176470588203</v>
      </c>
      <c r="D73" s="2">
        <v>0.682539682539683</v>
      </c>
      <c r="E73" s="2">
        <v>0.35714285714285698</v>
      </c>
      <c r="F73" s="2">
        <v>0.35</v>
      </c>
      <c r="G73" s="2">
        <v>0.36206896551724099</v>
      </c>
      <c r="H73" s="2">
        <v>0.28301886792452802</v>
      </c>
      <c r="I73" s="2">
        <v>0.18181818181818199</v>
      </c>
      <c r="J73" s="2">
        <v>0.3</v>
      </c>
      <c r="K73" s="2">
        <v>0</v>
      </c>
      <c r="L73" s="3">
        <v>0.28143712574850299</v>
      </c>
      <c r="M73" s="3">
        <v>0.43647540983606598</v>
      </c>
    </row>
    <row r="74" spans="1:13" x14ac:dyDescent="0.25">
      <c r="A74" s="8" t="s">
        <v>592</v>
      </c>
      <c r="B74" s="2">
        <v>0.28409090909090901</v>
      </c>
      <c r="C74" s="2">
        <v>0.27941176470588203</v>
      </c>
      <c r="D74" s="2">
        <v>0.126984126984127</v>
      </c>
      <c r="E74" s="2">
        <v>0.547619047619048</v>
      </c>
      <c r="F74" s="2">
        <v>0.33333333333333298</v>
      </c>
      <c r="G74" s="2">
        <v>0.32758620689655199</v>
      </c>
      <c r="H74" s="2">
        <v>0.30188679245283001</v>
      </c>
      <c r="I74" s="2">
        <v>0.34090909090909099</v>
      </c>
      <c r="J74" s="2">
        <v>0.5</v>
      </c>
      <c r="K74" s="2">
        <v>1</v>
      </c>
      <c r="L74" s="3">
        <v>0.34131736526946099</v>
      </c>
      <c r="M74" s="3">
        <v>0.31147540983606598</v>
      </c>
    </row>
    <row r="75" spans="1:13" x14ac:dyDescent="0.25">
      <c r="A75" s="8" t="s">
        <v>593</v>
      </c>
      <c r="B75" s="2">
        <v>2.27272727272727E-2</v>
      </c>
      <c r="C75" s="2">
        <v>1.4705882352941201E-2</v>
      </c>
      <c r="D75" s="2">
        <v>3.1746031746031703E-2</v>
      </c>
      <c r="E75" s="2">
        <v>4.7619047619047603E-2</v>
      </c>
      <c r="F75" s="2">
        <v>0</v>
      </c>
      <c r="G75" s="2">
        <v>5.1724137931034503E-2</v>
      </c>
      <c r="H75" s="2">
        <v>0</v>
      </c>
      <c r="I75" s="2">
        <v>2.27272727272727E-2</v>
      </c>
      <c r="J75" s="2">
        <v>0.1</v>
      </c>
      <c r="K75" s="2">
        <v>0</v>
      </c>
      <c r="L75" s="3">
        <v>2.9940119760479E-2</v>
      </c>
      <c r="M75" s="3">
        <v>2.4590163934426201E-2</v>
      </c>
    </row>
    <row r="76" spans="1:13" x14ac:dyDescent="0.25">
      <c r="A76" s="8" t="s">
        <v>594</v>
      </c>
      <c r="B76" s="2">
        <v>1.13636363636364E-2</v>
      </c>
      <c r="C76" s="2">
        <v>0</v>
      </c>
      <c r="D76" s="2">
        <v>3.1746031746031703E-2</v>
      </c>
      <c r="E76" s="2">
        <v>0</v>
      </c>
      <c r="F76" s="2">
        <v>0.18333333333333299</v>
      </c>
      <c r="G76" s="2">
        <v>6.8965517241379296E-2</v>
      </c>
      <c r="H76" s="2">
        <v>0.113207547169811</v>
      </c>
      <c r="I76" s="2">
        <v>0.11363636363636399</v>
      </c>
      <c r="J76" s="2">
        <v>0</v>
      </c>
      <c r="K76" s="2">
        <v>0</v>
      </c>
      <c r="L76" s="3">
        <v>8.9820359281437098E-2</v>
      </c>
      <c r="M76" s="3">
        <v>5.9426229508196697E-2</v>
      </c>
    </row>
    <row r="77" spans="1:13" x14ac:dyDescent="0.25">
      <c r="A77" s="8" t="s">
        <v>596</v>
      </c>
      <c r="B77" s="2">
        <v>0.102272727272727</v>
      </c>
      <c r="C77" s="2">
        <v>0.17647058823529399</v>
      </c>
      <c r="D77" s="2">
        <v>0.126984126984127</v>
      </c>
      <c r="E77" s="2">
        <v>4.7619047619047603E-2</v>
      </c>
      <c r="F77" s="2">
        <v>0.133333333333333</v>
      </c>
      <c r="G77" s="2">
        <v>0.18965517241379301</v>
      </c>
      <c r="H77" s="2">
        <v>0.30188679245283001</v>
      </c>
      <c r="I77" s="2">
        <v>0.34090909090909099</v>
      </c>
      <c r="J77" s="2">
        <v>0.1</v>
      </c>
      <c r="K77" s="2">
        <v>0</v>
      </c>
      <c r="L77" s="3">
        <v>0.25748502994012001</v>
      </c>
      <c r="M77" s="3">
        <v>0.168032786885246</v>
      </c>
    </row>
    <row r="78" spans="1:13" x14ac:dyDescent="0.25">
      <c r="A78" s="8" t="s">
        <v>598</v>
      </c>
      <c r="B78" s="2">
        <v>0.25</v>
      </c>
      <c r="C78" s="2">
        <v>0.4</v>
      </c>
      <c r="D78" s="2">
        <v>0.42499999999999999</v>
      </c>
      <c r="E78" s="2">
        <v>0.36363636363636398</v>
      </c>
      <c r="F78" s="2">
        <v>0.22857142857142901</v>
      </c>
      <c r="G78" s="2">
        <v>0.27868852459016402</v>
      </c>
      <c r="H78" s="2">
        <v>0.28169014084506999</v>
      </c>
      <c r="I78" s="2">
        <v>0.18181818181818199</v>
      </c>
      <c r="J78" s="2">
        <v>8.3333333333333301E-2</v>
      </c>
      <c r="K78" s="2">
        <v>0</v>
      </c>
      <c r="L78" s="3">
        <v>0.24120603015075401</v>
      </c>
      <c r="M78" s="3">
        <v>0.28826530612244899</v>
      </c>
    </row>
    <row r="79" spans="1:13" x14ac:dyDescent="0.25">
      <c r="A79" s="8" t="s">
        <v>599</v>
      </c>
      <c r="B79" s="2">
        <v>0.47499999999999998</v>
      </c>
      <c r="C79" s="2">
        <v>0.35555555555555601</v>
      </c>
      <c r="D79" s="2">
        <v>0.3</v>
      </c>
      <c r="E79" s="2">
        <v>0.45454545454545497</v>
      </c>
      <c r="F79" s="2">
        <v>0.57142857142857095</v>
      </c>
      <c r="G79" s="2">
        <v>0.59016393442622905</v>
      </c>
      <c r="H79" s="2">
        <v>0.46478873239436602</v>
      </c>
      <c r="I79" s="2">
        <v>0.472727272727273</v>
      </c>
      <c r="J79" s="2">
        <v>0.58333333333333304</v>
      </c>
      <c r="K79" s="2">
        <v>0</v>
      </c>
      <c r="L79" s="3">
        <v>0.51256281407035198</v>
      </c>
      <c r="M79" s="3">
        <v>0.469387755102041</v>
      </c>
    </row>
    <row r="80" spans="1:13" x14ac:dyDescent="0.25">
      <c r="A80" s="8" t="s">
        <v>600</v>
      </c>
      <c r="B80" s="2">
        <v>7.4999999999999997E-2</v>
      </c>
      <c r="C80" s="2">
        <v>6.6666666666666693E-2</v>
      </c>
      <c r="D80" s="2">
        <v>7.4999999999999997E-2</v>
      </c>
      <c r="E80" s="2">
        <v>6.0606060606060601E-2</v>
      </c>
      <c r="F80" s="2">
        <v>0</v>
      </c>
      <c r="G80" s="2">
        <v>1.63934426229508E-2</v>
      </c>
      <c r="H80" s="2">
        <v>1.4084507042253501E-2</v>
      </c>
      <c r="I80" s="2">
        <v>1.8181818181818198E-2</v>
      </c>
      <c r="J80" s="2">
        <v>0.16666666666666699</v>
      </c>
      <c r="K80" s="2">
        <v>0</v>
      </c>
      <c r="L80" s="3">
        <v>2.5125628140703501E-2</v>
      </c>
      <c r="M80" s="3">
        <v>4.08163265306122E-2</v>
      </c>
    </row>
    <row r="81" spans="1:13" x14ac:dyDescent="0.25">
      <c r="A81" s="8" t="s">
        <v>601</v>
      </c>
      <c r="B81" s="2">
        <v>2.5000000000000001E-2</v>
      </c>
      <c r="C81" s="2">
        <v>2.2222222222222199E-2</v>
      </c>
      <c r="D81" s="2">
        <v>0.05</v>
      </c>
      <c r="E81" s="2">
        <v>3.03030303030303E-2</v>
      </c>
      <c r="F81" s="2">
        <v>0.114285714285714</v>
      </c>
      <c r="G81" s="2">
        <v>0</v>
      </c>
      <c r="H81" s="2">
        <v>0.11267605633802801</v>
      </c>
      <c r="I81" s="2">
        <v>0.109090909090909</v>
      </c>
      <c r="J81" s="2">
        <v>0</v>
      </c>
      <c r="K81" s="2">
        <v>0</v>
      </c>
      <c r="L81" s="3">
        <v>7.0351758793969807E-2</v>
      </c>
      <c r="M81" s="3">
        <v>5.8673469387755098E-2</v>
      </c>
    </row>
    <row r="82" spans="1:13" x14ac:dyDescent="0.25">
      <c r="A82" s="8" t="s">
        <v>603</v>
      </c>
      <c r="B82" s="2">
        <v>0.17499999999999999</v>
      </c>
      <c r="C82" s="2">
        <v>0.155555555555556</v>
      </c>
      <c r="D82" s="2">
        <v>0.15</v>
      </c>
      <c r="E82" s="2">
        <v>9.0909090909090898E-2</v>
      </c>
      <c r="F82" s="2">
        <v>8.5714285714285701E-2</v>
      </c>
      <c r="G82" s="2">
        <v>0.114754098360656</v>
      </c>
      <c r="H82" s="2">
        <v>0.12676056338028199</v>
      </c>
      <c r="I82" s="2">
        <v>0.218181818181818</v>
      </c>
      <c r="J82" s="2">
        <v>0.16666666666666699</v>
      </c>
      <c r="K82" s="2">
        <v>0</v>
      </c>
      <c r="L82" s="3">
        <v>0.15075376884422101</v>
      </c>
      <c r="M82" s="3">
        <v>0.14285714285714299</v>
      </c>
    </row>
    <row r="83" spans="1:13" x14ac:dyDescent="0.25">
      <c r="A83" s="8" t="s">
        <v>605</v>
      </c>
      <c r="B83" s="2">
        <v>0.26470588235294101</v>
      </c>
      <c r="C83" s="2">
        <v>0.38888888888888901</v>
      </c>
      <c r="D83" s="2">
        <v>0.296296296296296</v>
      </c>
      <c r="E83" s="2">
        <v>0.35</v>
      </c>
      <c r="F83" s="2">
        <v>0.25</v>
      </c>
      <c r="G83" s="2">
        <v>0.157894736842105</v>
      </c>
      <c r="H83" s="2">
        <v>0.14705882352941199</v>
      </c>
      <c r="I83" s="2">
        <v>0.15151515151515199</v>
      </c>
      <c r="J83" s="2">
        <v>0.2</v>
      </c>
      <c r="K83" s="2">
        <v>0</v>
      </c>
      <c r="L83" s="3">
        <v>0.15652173913043499</v>
      </c>
      <c r="M83" s="3">
        <v>0.242307692307692</v>
      </c>
    </row>
    <row r="84" spans="1:13" x14ac:dyDescent="0.25">
      <c r="A84" s="8" t="s">
        <v>606</v>
      </c>
      <c r="B84" s="2">
        <v>0.20588235294117599</v>
      </c>
      <c r="C84" s="2">
        <v>0.38888888888888901</v>
      </c>
      <c r="D84" s="2">
        <v>0.37037037037037002</v>
      </c>
      <c r="E84" s="2">
        <v>0.5</v>
      </c>
      <c r="F84" s="2">
        <v>0.5</v>
      </c>
      <c r="G84" s="2">
        <v>0.5</v>
      </c>
      <c r="H84" s="2">
        <v>0.5</v>
      </c>
      <c r="I84" s="2">
        <v>0.54545454545454497</v>
      </c>
      <c r="J84" s="2">
        <v>0.4</v>
      </c>
      <c r="K84" s="2">
        <v>0</v>
      </c>
      <c r="L84" s="3">
        <v>0.50434782608695605</v>
      </c>
      <c r="M84" s="3">
        <v>0.43461538461538501</v>
      </c>
    </row>
    <row r="85" spans="1:13" x14ac:dyDescent="0.25">
      <c r="A85" s="8" t="s">
        <v>607</v>
      </c>
      <c r="B85" s="2">
        <v>0.11764705882352899</v>
      </c>
      <c r="C85" s="2">
        <v>8.3333333333333301E-2</v>
      </c>
      <c r="D85" s="2">
        <v>0.11111111111111099</v>
      </c>
      <c r="E85" s="2">
        <v>0</v>
      </c>
      <c r="F85" s="2">
        <v>7.1428571428571397E-2</v>
      </c>
      <c r="G85" s="2">
        <v>0</v>
      </c>
      <c r="H85" s="2">
        <v>2.9411764705882401E-2</v>
      </c>
      <c r="I85" s="2">
        <v>3.03030303030303E-2</v>
      </c>
      <c r="J85" s="2">
        <v>0</v>
      </c>
      <c r="K85" s="2">
        <v>0</v>
      </c>
      <c r="L85" s="3">
        <v>1.7391304347826101E-2</v>
      </c>
      <c r="M85" s="3">
        <v>5.3846153846153801E-2</v>
      </c>
    </row>
    <row r="86" spans="1:13" x14ac:dyDescent="0.25">
      <c r="A86" s="8" t="s">
        <v>608</v>
      </c>
      <c r="B86" s="2">
        <v>0.11764705882352899</v>
      </c>
      <c r="C86" s="2">
        <v>2.7777777777777801E-2</v>
      </c>
      <c r="D86" s="2">
        <v>3.7037037037037E-2</v>
      </c>
      <c r="E86" s="2">
        <v>0.05</v>
      </c>
      <c r="F86" s="2">
        <v>3.5714285714285698E-2</v>
      </c>
      <c r="G86" s="2">
        <v>0.105263157894737</v>
      </c>
      <c r="H86" s="2">
        <v>0.11764705882352899</v>
      </c>
      <c r="I86" s="2">
        <v>9.0909090909090898E-2</v>
      </c>
      <c r="J86" s="2">
        <v>0.3</v>
      </c>
      <c r="K86" s="2">
        <v>0</v>
      </c>
      <c r="L86" s="3">
        <v>0.121739130434783</v>
      </c>
      <c r="M86" s="3">
        <v>8.4615384615384606E-2</v>
      </c>
    </row>
    <row r="87" spans="1:13" x14ac:dyDescent="0.25">
      <c r="A87" s="8" t="s">
        <v>610</v>
      </c>
      <c r="B87" s="2">
        <v>0.29411764705882398</v>
      </c>
      <c r="C87" s="2">
        <v>0.11111111111111099</v>
      </c>
      <c r="D87" s="2">
        <v>0.18518518518518501</v>
      </c>
      <c r="E87" s="2">
        <v>0.1</v>
      </c>
      <c r="F87" s="2">
        <v>0.14285714285714299</v>
      </c>
      <c r="G87" s="2">
        <v>0.23684210526315799</v>
      </c>
      <c r="H87" s="2">
        <v>0.20588235294117599</v>
      </c>
      <c r="I87" s="2">
        <v>0.18181818181818199</v>
      </c>
      <c r="J87" s="2">
        <v>0.1</v>
      </c>
      <c r="K87" s="2">
        <v>0</v>
      </c>
      <c r="L87" s="3">
        <v>0.2</v>
      </c>
      <c r="M87" s="3">
        <v>0.18461538461538499</v>
      </c>
    </row>
    <row r="88" spans="1:13" x14ac:dyDescent="0.25">
      <c r="A88" s="8" t="s">
        <v>612</v>
      </c>
      <c r="B88" s="2">
        <v>0.25</v>
      </c>
      <c r="C88" s="2">
        <v>0.230769230769231</v>
      </c>
      <c r="D88" s="2">
        <v>0.44444444444444398</v>
      </c>
      <c r="E88" s="2">
        <v>0.33333333333333298</v>
      </c>
      <c r="F88" s="2">
        <v>0.16666666666666699</v>
      </c>
      <c r="G88" s="2">
        <v>0.5</v>
      </c>
      <c r="H88" s="2">
        <v>0.3</v>
      </c>
      <c r="I88" s="2">
        <v>0.14285714285714299</v>
      </c>
      <c r="J88" s="2">
        <v>0</v>
      </c>
      <c r="K88" s="2">
        <v>0</v>
      </c>
      <c r="L88" s="3">
        <v>0.32</v>
      </c>
      <c r="M88" s="3">
        <v>0.28767123287671198</v>
      </c>
    </row>
    <row r="89" spans="1:13" x14ac:dyDescent="0.25">
      <c r="A89" s="8" t="s">
        <v>613</v>
      </c>
      <c r="B89" s="2">
        <v>0.375</v>
      </c>
      <c r="C89" s="2">
        <v>0.53846153846153799</v>
      </c>
      <c r="D89" s="2">
        <v>0.11111111111111099</v>
      </c>
      <c r="E89" s="2">
        <v>0.33333333333333298</v>
      </c>
      <c r="F89" s="2">
        <v>0.5</v>
      </c>
      <c r="G89" s="2">
        <v>0.25</v>
      </c>
      <c r="H89" s="2">
        <v>0.3</v>
      </c>
      <c r="I89" s="2">
        <v>0.42857142857142899</v>
      </c>
      <c r="J89" s="2">
        <v>0</v>
      </c>
      <c r="K89" s="2">
        <v>0</v>
      </c>
      <c r="L89" s="3">
        <v>0.32</v>
      </c>
      <c r="M89" s="3">
        <v>0.36986301369863001</v>
      </c>
    </row>
    <row r="90" spans="1:13" x14ac:dyDescent="0.25">
      <c r="A90" s="8" t="s">
        <v>614</v>
      </c>
      <c r="B90" s="2">
        <v>0.125</v>
      </c>
      <c r="C90" s="2">
        <v>0.15384615384615399</v>
      </c>
      <c r="D90" s="2">
        <v>0.11111111111111099</v>
      </c>
      <c r="E90" s="2">
        <v>0</v>
      </c>
      <c r="F90" s="2">
        <v>8.3333333333333301E-2</v>
      </c>
      <c r="G90" s="2">
        <v>0</v>
      </c>
      <c r="H90" s="2">
        <v>0</v>
      </c>
      <c r="I90" s="2">
        <v>0</v>
      </c>
      <c r="J90" s="2">
        <v>0</v>
      </c>
      <c r="K90" s="2">
        <v>0</v>
      </c>
      <c r="L90" s="3">
        <v>0</v>
      </c>
      <c r="M90" s="3">
        <v>6.8493150684931503E-2</v>
      </c>
    </row>
    <row r="91" spans="1:13" x14ac:dyDescent="0.25">
      <c r="A91" s="8" t="s">
        <v>615</v>
      </c>
      <c r="B91" s="2">
        <v>0</v>
      </c>
      <c r="C91" s="2">
        <v>0</v>
      </c>
      <c r="D91" s="2">
        <v>0.11111111111111099</v>
      </c>
      <c r="E91" s="2">
        <v>0.16666666666666699</v>
      </c>
      <c r="F91" s="2">
        <v>0</v>
      </c>
      <c r="G91" s="2">
        <v>0.125</v>
      </c>
      <c r="H91" s="2">
        <v>0</v>
      </c>
      <c r="I91" s="2">
        <v>0</v>
      </c>
      <c r="J91" s="2">
        <v>0</v>
      </c>
      <c r="K91" s="2">
        <v>0</v>
      </c>
      <c r="L91" s="3">
        <v>0.04</v>
      </c>
      <c r="M91" s="3">
        <v>4.1095890410958902E-2</v>
      </c>
    </row>
    <row r="92" spans="1:13" x14ac:dyDescent="0.25">
      <c r="A92" s="8" t="s">
        <v>617</v>
      </c>
      <c r="B92" s="2">
        <v>0.25</v>
      </c>
      <c r="C92" s="2">
        <v>7.69230769230769E-2</v>
      </c>
      <c r="D92" s="2">
        <v>0.22222222222222199</v>
      </c>
      <c r="E92" s="2">
        <v>0.16666666666666699</v>
      </c>
      <c r="F92" s="2">
        <v>0.25</v>
      </c>
      <c r="G92" s="2">
        <v>0.125</v>
      </c>
      <c r="H92" s="2">
        <v>0.4</v>
      </c>
      <c r="I92" s="2">
        <v>0.42857142857142899</v>
      </c>
      <c r="J92" s="2">
        <v>0</v>
      </c>
      <c r="K92" s="2">
        <v>0</v>
      </c>
      <c r="L92" s="3">
        <v>0.32</v>
      </c>
      <c r="M92" s="3">
        <v>0.232876712328767</v>
      </c>
    </row>
    <row r="93" spans="1:13" x14ac:dyDescent="0.25">
      <c r="A93" s="8" t="s">
        <v>619</v>
      </c>
      <c r="B93" s="2">
        <v>0.66666666666666696</v>
      </c>
      <c r="C93" s="2">
        <v>0.55555555555555602</v>
      </c>
      <c r="D93" s="2">
        <v>0.5</v>
      </c>
      <c r="E93" s="2">
        <v>0</v>
      </c>
      <c r="F93" s="2">
        <v>0.14285714285714299</v>
      </c>
      <c r="G93" s="2">
        <v>0.36363636363636398</v>
      </c>
      <c r="H93" s="2">
        <v>0.14285714285714299</v>
      </c>
      <c r="I93" s="2">
        <v>0</v>
      </c>
      <c r="J93" s="2">
        <v>0</v>
      </c>
      <c r="K93" s="2">
        <v>0</v>
      </c>
      <c r="L93" s="3">
        <v>0.22727272727272699</v>
      </c>
      <c r="M93" s="3">
        <v>0.31372549019607798</v>
      </c>
    </row>
    <row r="94" spans="1:13" x14ac:dyDescent="0.25">
      <c r="A94" s="8" t="s">
        <v>620</v>
      </c>
      <c r="B94" s="2">
        <v>0.33333333333333298</v>
      </c>
      <c r="C94" s="2">
        <v>0.11111111111111099</v>
      </c>
      <c r="D94" s="2">
        <v>0.16666666666666699</v>
      </c>
      <c r="E94" s="2">
        <v>0.25</v>
      </c>
      <c r="F94" s="2">
        <v>0.28571428571428598</v>
      </c>
      <c r="G94" s="2">
        <v>0.36363636363636398</v>
      </c>
      <c r="H94" s="2">
        <v>0.28571428571428598</v>
      </c>
      <c r="I94" s="2">
        <v>0.5</v>
      </c>
      <c r="J94" s="2">
        <v>0</v>
      </c>
      <c r="K94" s="2">
        <v>0</v>
      </c>
      <c r="L94" s="3">
        <v>0.36363636363636398</v>
      </c>
      <c r="M94" s="3">
        <v>0.27450980392156898</v>
      </c>
    </row>
    <row r="95" spans="1:13" x14ac:dyDescent="0.25">
      <c r="A95" s="8" t="s">
        <v>621</v>
      </c>
      <c r="B95" s="2">
        <v>0</v>
      </c>
      <c r="C95" s="2">
        <v>0.11111111111111099</v>
      </c>
      <c r="D95" s="2">
        <v>0</v>
      </c>
      <c r="E95" s="2">
        <v>0.25</v>
      </c>
      <c r="F95" s="2">
        <v>0</v>
      </c>
      <c r="G95" s="2">
        <v>0.18181818181818199</v>
      </c>
      <c r="H95" s="2">
        <v>0.28571428571428598</v>
      </c>
      <c r="I95" s="2">
        <v>0</v>
      </c>
      <c r="J95" s="2">
        <v>0</v>
      </c>
      <c r="K95" s="2">
        <v>0</v>
      </c>
      <c r="L95" s="3">
        <v>0.18181818181818199</v>
      </c>
      <c r="M95" s="3">
        <v>0.11764705882352899</v>
      </c>
    </row>
    <row r="96" spans="1:13" x14ac:dyDescent="0.25">
      <c r="A96" s="8" t="s">
        <v>622</v>
      </c>
      <c r="B96" s="2">
        <v>0</v>
      </c>
      <c r="C96" s="2">
        <v>0</v>
      </c>
      <c r="D96" s="2">
        <v>0.16666666666666699</v>
      </c>
      <c r="E96" s="2">
        <v>0.25</v>
      </c>
      <c r="F96" s="2">
        <v>0.28571428571428598</v>
      </c>
      <c r="G96" s="2">
        <v>9.0909090909090898E-2</v>
      </c>
      <c r="H96" s="2">
        <v>0.28571428571428598</v>
      </c>
      <c r="I96" s="2">
        <v>0</v>
      </c>
      <c r="J96" s="2">
        <v>0</v>
      </c>
      <c r="K96" s="2">
        <v>0</v>
      </c>
      <c r="L96" s="3">
        <v>0.13636363636363599</v>
      </c>
      <c r="M96" s="3">
        <v>0.13725490196078399</v>
      </c>
    </row>
    <row r="97" spans="1:13" x14ac:dyDescent="0.25">
      <c r="A97" s="8" t="s">
        <v>624</v>
      </c>
      <c r="B97" s="2">
        <v>0</v>
      </c>
      <c r="C97" s="2">
        <v>0.22222222222222199</v>
      </c>
      <c r="D97" s="2">
        <v>0.16666666666666699</v>
      </c>
      <c r="E97" s="2">
        <v>0.25</v>
      </c>
      <c r="F97" s="2">
        <v>0.28571428571428598</v>
      </c>
      <c r="G97" s="2">
        <v>0</v>
      </c>
      <c r="H97" s="2">
        <v>0</v>
      </c>
      <c r="I97" s="2">
        <v>0.5</v>
      </c>
      <c r="J97" s="2">
        <v>0</v>
      </c>
      <c r="K97" s="2">
        <v>0</v>
      </c>
      <c r="L97" s="3">
        <v>9.0909090909090898E-2</v>
      </c>
      <c r="M97" s="3">
        <v>0.15686274509803899</v>
      </c>
    </row>
    <row r="98" spans="1:13" x14ac:dyDescent="0.25">
      <c r="A98" s="8" t="s">
        <v>626</v>
      </c>
      <c r="B98" s="2">
        <v>0.25</v>
      </c>
      <c r="C98" s="2">
        <v>0.6</v>
      </c>
      <c r="D98" s="2">
        <v>0.66666666666666696</v>
      </c>
      <c r="E98" s="2">
        <v>0.33333333333333298</v>
      </c>
      <c r="F98" s="2">
        <v>0.28571428571428598</v>
      </c>
      <c r="G98" s="2">
        <v>0</v>
      </c>
      <c r="H98" s="2">
        <v>0.25</v>
      </c>
      <c r="I98" s="2">
        <v>0</v>
      </c>
      <c r="J98" s="2">
        <v>0</v>
      </c>
      <c r="K98" s="2">
        <v>0</v>
      </c>
      <c r="L98" s="3">
        <v>5.8823529411764698E-2</v>
      </c>
      <c r="M98" s="3">
        <v>0.319148936170213</v>
      </c>
    </row>
    <row r="99" spans="1:13" x14ac:dyDescent="0.25">
      <c r="A99" s="8" t="s">
        <v>627</v>
      </c>
      <c r="B99" s="2">
        <v>0.25</v>
      </c>
      <c r="C99" s="2">
        <v>0</v>
      </c>
      <c r="D99" s="2">
        <v>0.16666666666666699</v>
      </c>
      <c r="E99" s="2">
        <v>0.66666666666666696</v>
      </c>
      <c r="F99" s="2">
        <v>0.28571428571428598</v>
      </c>
      <c r="G99" s="2">
        <v>0.88888888888888895</v>
      </c>
      <c r="H99" s="2">
        <v>0</v>
      </c>
      <c r="I99" s="2">
        <v>0</v>
      </c>
      <c r="J99" s="2">
        <v>1</v>
      </c>
      <c r="K99" s="2">
        <v>0</v>
      </c>
      <c r="L99" s="3">
        <v>0.58823529411764697</v>
      </c>
      <c r="M99" s="3">
        <v>0.340425531914894</v>
      </c>
    </row>
    <row r="100" spans="1:13" x14ac:dyDescent="0.25">
      <c r="A100" s="8" t="s">
        <v>628</v>
      </c>
      <c r="B100" s="2">
        <v>0.25</v>
      </c>
      <c r="C100" s="2">
        <v>0.1</v>
      </c>
      <c r="D100" s="2">
        <v>0</v>
      </c>
      <c r="E100" s="2">
        <v>0</v>
      </c>
      <c r="F100" s="2">
        <v>0.42857142857142899</v>
      </c>
      <c r="G100" s="2">
        <v>0</v>
      </c>
      <c r="H100" s="2">
        <v>0</v>
      </c>
      <c r="I100" s="2">
        <v>0.5</v>
      </c>
      <c r="J100" s="2">
        <v>0</v>
      </c>
      <c r="K100" s="2">
        <v>0</v>
      </c>
      <c r="L100" s="3">
        <v>5.8823529411764698E-2</v>
      </c>
      <c r="M100" s="3">
        <v>0.12765957446808501</v>
      </c>
    </row>
    <row r="101" spans="1:13" x14ac:dyDescent="0.25">
      <c r="A101" s="8" t="s">
        <v>629</v>
      </c>
      <c r="B101" s="2">
        <v>0.25</v>
      </c>
      <c r="C101" s="2">
        <v>0</v>
      </c>
      <c r="D101" s="2">
        <v>0</v>
      </c>
      <c r="E101" s="2">
        <v>0</v>
      </c>
      <c r="F101" s="2">
        <v>0</v>
      </c>
      <c r="G101" s="2">
        <v>0</v>
      </c>
      <c r="H101" s="2">
        <v>0</v>
      </c>
      <c r="I101" s="2">
        <v>0.5</v>
      </c>
      <c r="J101" s="2">
        <v>0</v>
      </c>
      <c r="K101" s="2">
        <v>0</v>
      </c>
      <c r="L101" s="3">
        <v>5.8823529411764698E-2</v>
      </c>
      <c r="M101" s="3">
        <v>4.2553191489361701E-2</v>
      </c>
    </row>
    <row r="102" spans="1:13" x14ac:dyDescent="0.25">
      <c r="A102" s="8" t="s">
        <v>631</v>
      </c>
      <c r="B102" s="2">
        <v>0</v>
      </c>
      <c r="C102" s="2">
        <v>0.3</v>
      </c>
      <c r="D102" s="2">
        <v>0.16666666666666699</v>
      </c>
      <c r="E102" s="2">
        <v>0</v>
      </c>
      <c r="F102" s="2">
        <v>0</v>
      </c>
      <c r="G102" s="2">
        <v>0.11111111111111099</v>
      </c>
      <c r="H102" s="2">
        <v>0.75</v>
      </c>
      <c r="I102" s="2">
        <v>0</v>
      </c>
      <c r="J102" s="2">
        <v>0</v>
      </c>
      <c r="K102" s="2">
        <v>0</v>
      </c>
      <c r="L102" s="3">
        <v>0.23529411764705899</v>
      </c>
      <c r="M102" s="3">
        <v>0.170212765957447</v>
      </c>
    </row>
    <row r="103" spans="1:13" x14ac:dyDescent="0.25">
      <c r="A103" s="8" t="s">
        <v>633</v>
      </c>
      <c r="B103" s="2">
        <v>0.16666666666666699</v>
      </c>
      <c r="C103" s="2">
        <v>0.33333333333333298</v>
      </c>
      <c r="D103" s="2">
        <v>0.33333333333333298</v>
      </c>
      <c r="E103" s="2">
        <v>0.16666666666666699</v>
      </c>
      <c r="F103" s="2">
        <v>0.375</v>
      </c>
      <c r="G103" s="2">
        <v>0</v>
      </c>
      <c r="H103" s="2">
        <v>0</v>
      </c>
      <c r="I103" s="2">
        <v>0.25</v>
      </c>
      <c r="J103" s="2">
        <v>0</v>
      </c>
      <c r="K103" s="2">
        <v>0</v>
      </c>
      <c r="L103" s="3">
        <v>9.0909090909090898E-2</v>
      </c>
      <c r="M103" s="3">
        <v>0.24590163934426201</v>
      </c>
    </row>
    <row r="104" spans="1:13" x14ac:dyDescent="0.25">
      <c r="A104" s="8" t="s">
        <v>634</v>
      </c>
      <c r="B104" s="2">
        <v>0.66666666666666696</v>
      </c>
      <c r="C104" s="2">
        <v>0.4</v>
      </c>
      <c r="D104" s="2">
        <v>0.33333333333333298</v>
      </c>
      <c r="E104" s="2">
        <v>0.33333333333333298</v>
      </c>
      <c r="F104" s="2">
        <v>0.125</v>
      </c>
      <c r="G104" s="2">
        <v>1</v>
      </c>
      <c r="H104" s="2">
        <v>0.8</v>
      </c>
      <c r="I104" s="2">
        <v>0.25</v>
      </c>
      <c r="J104" s="2">
        <v>0</v>
      </c>
      <c r="K104" s="2">
        <v>0</v>
      </c>
      <c r="L104" s="3">
        <v>0.63636363636363602</v>
      </c>
      <c r="M104" s="3">
        <v>0.409836065573771</v>
      </c>
    </row>
    <row r="105" spans="1:13" x14ac:dyDescent="0.25">
      <c r="A105" s="8" t="s">
        <v>635</v>
      </c>
      <c r="B105" s="2">
        <v>0</v>
      </c>
      <c r="C105" s="2">
        <v>0</v>
      </c>
      <c r="D105" s="2">
        <v>0</v>
      </c>
      <c r="E105" s="2">
        <v>8.3333333333333301E-2</v>
      </c>
      <c r="F105" s="2">
        <v>0</v>
      </c>
      <c r="G105" s="2">
        <v>0</v>
      </c>
      <c r="H105" s="2">
        <v>0</v>
      </c>
      <c r="I105" s="2">
        <v>0</v>
      </c>
      <c r="J105" s="2">
        <v>0</v>
      </c>
      <c r="K105" s="2">
        <v>0</v>
      </c>
      <c r="L105" s="3">
        <v>0</v>
      </c>
      <c r="M105" s="3">
        <v>1.63934426229508E-2</v>
      </c>
    </row>
    <row r="106" spans="1:13" x14ac:dyDescent="0.25">
      <c r="A106" s="8" t="s">
        <v>636</v>
      </c>
      <c r="B106" s="2">
        <v>0</v>
      </c>
      <c r="C106" s="2">
        <v>0.133333333333333</v>
      </c>
      <c r="D106" s="2">
        <v>0.11111111111111099</v>
      </c>
      <c r="E106" s="2">
        <v>0</v>
      </c>
      <c r="F106" s="2">
        <v>0</v>
      </c>
      <c r="G106" s="2">
        <v>0</v>
      </c>
      <c r="H106" s="2">
        <v>0</v>
      </c>
      <c r="I106" s="2">
        <v>0.25</v>
      </c>
      <c r="J106" s="2">
        <v>0</v>
      </c>
      <c r="K106" s="2">
        <v>0</v>
      </c>
      <c r="L106" s="3">
        <v>9.0909090909090898E-2</v>
      </c>
      <c r="M106" s="3">
        <v>6.5573770491803296E-2</v>
      </c>
    </row>
    <row r="107" spans="1:13" x14ac:dyDescent="0.25">
      <c r="A107" s="8" t="s">
        <v>638</v>
      </c>
      <c r="B107" s="2">
        <v>0.16666666666666699</v>
      </c>
      <c r="C107" s="2">
        <v>0.133333333333333</v>
      </c>
      <c r="D107" s="2">
        <v>0.22222222222222199</v>
      </c>
      <c r="E107" s="2">
        <v>0.41666666666666702</v>
      </c>
      <c r="F107" s="2">
        <v>0.5</v>
      </c>
      <c r="G107" s="2">
        <v>0</v>
      </c>
      <c r="H107" s="2">
        <v>0.2</v>
      </c>
      <c r="I107" s="2">
        <v>0.25</v>
      </c>
      <c r="J107" s="2">
        <v>0</v>
      </c>
      <c r="K107" s="2">
        <v>0</v>
      </c>
      <c r="L107" s="3">
        <v>0.18181818181818199</v>
      </c>
      <c r="M107" s="3">
        <v>0.26229508196721302</v>
      </c>
    </row>
    <row r="108" spans="1:13" x14ac:dyDescent="0.25">
      <c r="A108" s="8" t="s">
        <v>640</v>
      </c>
      <c r="B108" s="2">
        <v>0.30555555555555602</v>
      </c>
      <c r="C108" s="2">
        <v>0.32432432432432401</v>
      </c>
      <c r="D108" s="2">
        <v>0.28571428571428598</v>
      </c>
      <c r="E108" s="2">
        <v>0.15625</v>
      </c>
      <c r="F108" s="2">
        <v>0.2</v>
      </c>
      <c r="G108" s="2">
        <v>0.42857142857142899</v>
      </c>
      <c r="H108" s="2">
        <v>0.125</v>
      </c>
      <c r="I108" s="2">
        <v>0</v>
      </c>
      <c r="J108" s="2">
        <v>0.2</v>
      </c>
      <c r="K108" s="2">
        <v>0</v>
      </c>
      <c r="L108" s="3">
        <v>0.23529411764705899</v>
      </c>
      <c r="M108" s="3">
        <v>0.25108225108225102</v>
      </c>
    </row>
    <row r="109" spans="1:13" x14ac:dyDescent="0.25">
      <c r="A109" s="8" t="s">
        <v>641</v>
      </c>
      <c r="B109" s="2">
        <v>0.16666666666666699</v>
      </c>
      <c r="C109" s="2">
        <v>0.162162162162162</v>
      </c>
      <c r="D109" s="2">
        <v>0.39285714285714302</v>
      </c>
      <c r="E109" s="2">
        <v>0.375</v>
      </c>
      <c r="F109" s="2">
        <v>0.3</v>
      </c>
      <c r="G109" s="2">
        <v>0.25</v>
      </c>
      <c r="H109" s="2">
        <v>0.20833333333333301</v>
      </c>
      <c r="I109" s="2">
        <v>0.45454545454545497</v>
      </c>
      <c r="J109" s="2">
        <v>0.2</v>
      </c>
      <c r="K109" s="2">
        <v>0</v>
      </c>
      <c r="L109" s="3">
        <v>0.26470588235294101</v>
      </c>
      <c r="M109" s="3">
        <v>0.26839826839826803</v>
      </c>
    </row>
    <row r="110" spans="1:13" x14ac:dyDescent="0.25">
      <c r="A110" s="8" t="s">
        <v>642</v>
      </c>
      <c r="B110" s="2">
        <v>0.22222222222222199</v>
      </c>
      <c r="C110" s="2">
        <v>0.27027027027027001</v>
      </c>
      <c r="D110" s="2">
        <v>7.1428571428571397E-2</v>
      </c>
      <c r="E110" s="2">
        <v>0.125</v>
      </c>
      <c r="F110" s="2">
        <v>0.233333333333333</v>
      </c>
      <c r="G110" s="2">
        <v>0.107142857142857</v>
      </c>
      <c r="H110" s="2">
        <v>8.3333333333333301E-2</v>
      </c>
      <c r="I110" s="2">
        <v>0</v>
      </c>
      <c r="J110" s="2">
        <v>0</v>
      </c>
      <c r="K110" s="2">
        <v>0</v>
      </c>
      <c r="L110" s="3">
        <v>7.3529411764705899E-2</v>
      </c>
      <c r="M110" s="3">
        <v>0.15584415584415601</v>
      </c>
    </row>
    <row r="111" spans="1:13" x14ac:dyDescent="0.25">
      <c r="A111" s="8" t="s">
        <v>643</v>
      </c>
      <c r="B111" s="2">
        <v>0</v>
      </c>
      <c r="C111" s="2">
        <v>5.4054054054054099E-2</v>
      </c>
      <c r="D111" s="2">
        <v>7.1428571428571397E-2</v>
      </c>
      <c r="E111" s="2">
        <v>0.125</v>
      </c>
      <c r="F111" s="2">
        <v>6.6666666666666693E-2</v>
      </c>
      <c r="G111" s="2">
        <v>0.14285714285714299</v>
      </c>
      <c r="H111" s="2">
        <v>0.20833333333333301</v>
      </c>
      <c r="I111" s="2">
        <v>0</v>
      </c>
      <c r="J111" s="2">
        <v>0</v>
      </c>
      <c r="K111" s="2">
        <v>0</v>
      </c>
      <c r="L111" s="3">
        <v>0.13235294117647101</v>
      </c>
      <c r="M111" s="3">
        <v>8.2251082251082297E-2</v>
      </c>
    </row>
    <row r="112" spans="1:13" x14ac:dyDescent="0.25">
      <c r="A112" s="8" t="s">
        <v>645</v>
      </c>
      <c r="B112" s="2">
        <v>0.30555555555555602</v>
      </c>
      <c r="C112" s="2">
        <v>0.18918918918918901</v>
      </c>
      <c r="D112" s="2">
        <v>0.17857142857142899</v>
      </c>
      <c r="E112" s="2">
        <v>0.21875</v>
      </c>
      <c r="F112" s="2">
        <v>0.2</v>
      </c>
      <c r="G112" s="2">
        <v>7.1428571428571397E-2</v>
      </c>
      <c r="H112" s="2">
        <v>0.375</v>
      </c>
      <c r="I112" s="2">
        <v>0.54545454545454497</v>
      </c>
      <c r="J112" s="2">
        <v>0.6</v>
      </c>
      <c r="K112" s="2">
        <v>0</v>
      </c>
      <c r="L112" s="3">
        <v>0.29411764705882398</v>
      </c>
      <c r="M112" s="3">
        <v>0.24242424242424199</v>
      </c>
    </row>
    <row r="113" spans="1:13" x14ac:dyDescent="0.25">
      <c r="A113" s="8" t="s">
        <v>647</v>
      </c>
      <c r="B113" s="2">
        <v>0.29032258064516098</v>
      </c>
      <c r="C113" s="2">
        <v>0.292682926829268</v>
      </c>
      <c r="D113" s="2">
        <v>0.28205128205128199</v>
      </c>
      <c r="E113" s="2">
        <v>0.34615384615384598</v>
      </c>
      <c r="F113" s="2">
        <v>0.18918918918918901</v>
      </c>
      <c r="G113" s="2">
        <v>0.17499999999999999</v>
      </c>
      <c r="H113" s="2">
        <v>5.1282051282051301E-2</v>
      </c>
      <c r="I113" s="2">
        <v>0.17647058823529399</v>
      </c>
      <c r="J113" s="2">
        <v>0.33333333333333298</v>
      </c>
      <c r="K113" s="2">
        <v>0</v>
      </c>
      <c r="L113" s="3">
        <v>0.13131313131313099</v>
      </c>
      <c r="M113" s="3">
        <v>0.22344322344322301</v>
      </c>
    </row>
    <row r="114" spans="1:13" x14ac:dyDescent="0.25">
      <c r="A114" s="8" t="s">
        <v>648</v>
      </c>
      <c r="B114" s="2">
        <v>0.41935483870967699</v>
      </c>
      <c r="C114" s="2">
        <v>0.439024390243902</v>
      </c>
      <c r="D114" s="2">
        <v>0.33333333333333298</v>
      </c>
      <c r="E114" s="2">
        <v>0.34615384615384598</v>
      </c>
      <c r="F114" s="2">
        <v>0.40540540540540498</v>
      </c>
      <c r="G114" s="2">
        <v>0.35</v>
      </c>
      <c r="H114" s="2">
        <v>0.35897435897435898</v>
      </c>
      <c r="I114" s="2">
        <v>0.35294117647058798</v>
      </c>
      <c r="J114" s="2">
        <v>0.33333333333333298</v>
      </c>
      <c r="K114" s="2">
        <v>0</v>
      </c>
      <c r="L114" s="3">
        <v>0.35353535353535398</v>
      </c>
      <c r="M114" s="3">
        <v>0.377289377289377</v>
      </c>
    </row>
    <row r="115" spans="1:13" x14ac:dyDescent="0.25">
      <c r="A115" s="8" t="s">
        <v>649</v>
      </c>
      <c r="B115" s="2">
        <v>9.6774193548387094E-2</v>
      </c>
      <c r="C115" s="2">
        <v>9.7560975609756101E-2</v>
      </c>
      <c r="D115" s="2">
        <v>0.20512820512820501</v>
      </c>
      <c r="E115" s="2">
        <v>7.69230769230769E-2</v>
      </c>
      <c r="F115" s="2">
        <v>8.1081081081081099E-2</v>
      </c>
      <c r="G115" s="2">
        <v>0.125</v>
      </c>
      <c r="H115" s="2">
        <v>0.20512820512820501</v>
      </c>
      <c r="I115" s="2">
        <v>5.8823529411764698E-2</v>
      </c>
      <c r="J115" s="2">
        <v>0.33333333333333298</v>
      </c>
      <c r="K115" s="2">
        <v>0</v>
      </c>
      <c r="L115" s="3">
        <v>0.15151515151515199</v>
      </c>
      <c r="M115" s="3">
        <v>0.128205128205128</v>
      </c>
    </row>
    <row r="116" spans="1:13" x14ac:dyDescent="0.25">
      <c r="A116" s="8" t="s">
        <v>650</v>
      </c>
      <c r="B116" s="2">
        <v>3.2258064516128997E-2</v>
      </c>
      <c r="C116" s="2">
        <v>7.3170731707317097E-2</v>
      </c>
      <c r="D116" s="2">
        <v>2.5641025641025599E-2</v>
      </c>
      <c r="E116" s="2">
        <v>3.8461538461538498E-2</v>
      </c>
      <c r="F116" s="2">
        <v>8.1081081081081099E-2</v>
      </c>
      <c r="G116" s="2">
        <v>2.5000000000000001E-2</v>
      </c>
      <c r="H116" s="2">
        <v>5.1282051282051301E-2</v>
      </c>
      <c r="I116" s="2">
        <v>0.11764705882352899</v>
      </c>
      <c r="J116" s="2">
        <v>0</v>
      </c>
      <c r="K116" s="2">
        <v>0</v>
      </c>
      <c r="L116" s="3">
        <v>5.0505050505050497E-2</v>
      </c>
      <c r="M116" s="3">
        <v>5.1282051282051301E-2</v>
      </c>
    </row>
    <row r="117" spans="1:13" x14ac:dyDescent="0.25">
      <c r="A117" s="8" t="s">
        <v>652</v>
      </c>
      <c r="B117" s="2">
        <v>0.16129032258064499</v>
      </c>
      <c r="C117" s="2">
        <v>9.7560975609756101E-2</v>
      </c>
      <c r="D117" s="2">
        <v>0.15384615384615399</v>
      </c>
      <c r="E117" s="2">
        <v>0.19230769230769201</v>
      </c>
      <c r="F117" s="2">
        <v>0.24324324324324301</v>
      </c>
      <c r="G117" s="2">
        <v>0.32500000000000001</v>
      </c>
      <c r="H117" s="2">
        <v>0.33333333333333298</v>
      </c>
      <c r="I117" s="2">
        <v>0.29411764705882398</v>
      </c>
      <c r="J117" s="2">
        <v>0</v>
      </c>
      <c r="K117" s="2">
        <v>0</v>
      </c>
      <c r="L117" s="3">
        <v>0.31313131313131298</v>
      </c>
      <c r="M117" s="3">
        <v>0.21978021978022</v>
      </c>
    </row>
    <row r="118" spans="1:13" x14ac:dyDescent="0.25">
      <c r="A118" s="8" t="s">
        <v>654</v>
      </c>
      <c r="B118" s="2">
        <v>0</v>
      </c>
      <c r="C118" s="2">
        <v>0</v>
      </c>
      <c r="D118" s="2">
        <v>0</v>
      </c>
      <c r="E118" s="2">
        <v>0</v>
      </c>
      <c r="F118" s="2">
        <v>0</v>
      </c>
      <c r="G118" s="2">
        <v>0</v>
      </c>
      <c r="H118" s="2">
        <v>0</v>
      </c>
      <c r="I118" s="2">
        <v>0</v>
      </c>
      <c r="J118" s="2">
        <v>0</v>
      </c>
      <c r="K118" s="2">
        <v>0</v>
      </c>
      <c r="L118" s="3">
        <v>0</v>
      </c>
      <c r="M118" s="3">
        <v>0</v>
      </c>
    </row>
    <row r="119" spans="1:13" x14ac:dyDescent="0.25">
      <c r="A119" s="8" t="s">
        <v>655</v>
      </c>
      <c r="B119" s="2">
        <v>0</v>
      </c>
      <c r="C119" s="2">
        <v>0</v>
      </c>
      <c r="D119" s="2">
        <v>1</v>
      </c>
      <c r="E119" s="2">
        <v>0</v>
      </c>
      <c r="F119" s="2">
        <v>0</v>
      </c>
      <c r="G119" s="2">
        <v>1</v>
      </c>
      <c r="H119" s="2">
        <v>0</v>
      </c>
      <c r="I119" s="2">
        <v>0</v>
      </c>
      <c r="J119" s="2">
        <v>0</v>
      </c>
      <c r="K119" s="2">
        <v>0</v>
      </c>
      <c r="L119" s="3">
        <v>1</v>
      </c>
      <c r="M119" s="3">
        <v>1</v>
      </c>
    </row>
    <row r="120" spans="1:13" x14ac:dyDescent="0.25">
      <c r="A120" s="8" t="s">
        <v>656</v>
      </c>
      <c r="B120" s="2">
        <v>0</v>
      </c>
      <c r="C120" s="2">
        <v>0</v>
      </c>
      <c r="D120" s="2">
        <v>0</v>
      </c>
      <c r="E120" s="2">
        <v>0</v>
      </c>
      <c r="F120" s="2">
        <v>0</v>
      </c>
      <c r="G120" s="2">
        <v>0</v>
      </c>
      <c r="H120" s="2">
        <v>0</v>
      </c>
      <c r="I120" s="2">
        <v>0</v>
      </c>
      <c r="J120" s="2">
        <v>0</v>
      </c>
      <c r="K120" s="2">
        <v>0</v>
      </c>
      <c r="L120" s="3">
        <v>0</v>
      </c>
      <c r="M120" s="3">
        <v>0</v>
      </c>
    </row>
    <row r="121" spans="1:13" x14ac:dyDescent="0.25">
      <c r="A121" s="8" t="s">
        <v>657</v>
      </c>
      <c r="B121" s="2">
        <v>0</v>
      </c>
      <c r="C121" s="2">
        <v>0</v>
      </c>
      <c r="D121" s="2">
        <v>0</v>
      </c>
      <c r="E121" s="2">
        <v>0</v>
      </c>
      <c r="F121" s="2">
        <v>0</v>
      </c>
      <c r="G121" s="2">
        <v>0</v>
      </c>
      <c r="H121" s="2">
        <v>0</v>
      </c>
      <c r="I121" s="2">
        <v>0</v>
      </c>
      <c r="J121" s="2">
        <v>0</v>
      </c>
      <c r="K121" s="2">
        <v>0</v>
      </c>
      <c r="L121" s="3">
        <v>0</v>
      </c>
      <c r="M121" s="3">
        <v>0</v>
      </c>
    </row>
    <row r="122" spans="1:13" x14ac:dyDescent="0.25">
      <c r="A122" s="8" t="s">
        <v>659</v>
      </c>
      <c r="B122" s="2">
        <v>0</v>
      </c>
      <c r="C122" s="2">
        <v>0</v>
      </c>
      <c r="D122" s="2">
        <v>0</v>
      </c>
      <c r="E122" s="2">
        <v>0</v>
      </c>
      <c r="F122" s="2">
        <v>0</v>
      </c>
      <c r="G122" s="2">
        <v>0</v>
      </c>
      <c r="H122" s="2">
        <v>0</v>
      </c>
      <c r="I122" s="2">
        <v>0</v>
      </c>
      <c r="J122" s="2">
        <v>0</v>
      </c>
      <c r="K122" s="2">
        <v>0</v>
      </c>
      <c r="L122" s="3">
        <v>0</v>
      </c>
      <c r="M122" s="3">
        <v>0</v>
      </c>
    </row>
    <row r="123" spans="1:13" x14ac:dyDescent="0.25">
      <c r="A123" s="15"/>
    </row>
    <row r="124" spans="1:13" x14ac:dyDescent="0.25">
      <c r="A124" s="15"/>
    </row>
    <row r="125" spans="1:13" x14ac:dyDescent="0.25">
      <c r="A125" s="15"/>
      <c r="B125" s="23" t="s">
        <v>31</v>
      </c>
      <c r="C125" s="23"/>
      <c r="D125" s="23"/>
      <c r="E125" s="23"/>
      <c r="F125" s="23"/>
      <c r="G125" s="23"/>
      <c r="H125" s="23"/>
      <c r="I125" s="23"/>
      <c r="J125" s="23"/>
      <c r="K125" s="6" t="s">
        <v>58</v>
      </c>
      <c r="L125" s="6" t="s">
        <v>11</v>
      </c>
    </row>
    <row r="126" spans="1:13" x14ac:dyDescent="0.25">
      <c r="A126" s="9" t="s">
        <v>34</v>
      </c>
      <c r="B126" s="5" t="s">
        <v>15</v>
      </c>
      <c r="C126" s="5" t="s">
        <v>16</v>
      </c>
      <c r="D126" s="5" t="s">
        <v>17</v>
      </c>
      <c r="E126" s="5" t="s">
        <v>18</v>
      </c>
      <c r="F126" s="5" t="s">
        <v>19</v>
      </c>
      <c r="G126" s="5" t="s">
        <v>20</v>
      </c>
      <c r="H126" s="5" t="s">
        <v>21</v>
      </c>
      <c r="I126" s="5" t="s">
        <v>22</v>
      </c>
      <c r="J126" s="5" t="s">
        <v>23</v>
      </c>
      <c r="K126" s="5" t="s">
        <v>24</v>
      </c>
      <c r="L126" s="5" t="s">
        <v>25</v>
      </c>
    </row>
    <row r="127" spans="1:13" x14ac:dyDescent="0.25">
      <c r="A127" s="8" t="s">
        <v>584</v>
      </c>
      <c r="B127" s="2">
        <v>-0.25</v>
      </c>
      <c r="C127" s="2">
        <v>-0.5</v>
      </c>
      <c r="D127" s="2">
        <v>1</v>
      </c>
      <c r="E127" s="2">
        <v>-0.83333333333333304</v>
      </c>
      <c r="F127" s="2">
        <v>4</v>
      </c>
      <c r="G127" s="2">
        <v>0.8</v>
      </c>
      <c r="H127" s="2">
        <v>-0.88888888888888895</v>
      </c>
      <c r="I127" s="2">
        <v>1</v>
      </c>
      <c r="J127" s="2">
        <v>-1</v>
      </c>
      <c r="K127" s="3">
        <v>-1</v>
      </c>
      <c r="L127" s="3">
        <v>-1</v>
      </c>
    </row>
    <row r="128" spans="1:13" x14ac:dyDescent="0.25">
      <c r="A128" s="8" t="s">
        <v>585</v>
      </c>
      <c r="B128" s="2">
        <v>0.125</v>
      </c>
      <c r="C128" s="2">
        <v>-0.38888888888888901</v>
      </c>
      <c r="D128" s="2">
        <v>-9.0909090909090898E-2</v>
      </c>
      <c r="E128" s="2">
        <v>0.2</v>
      </c>
      <c r="F128" s="2">
        <v>-0.33333333333333298</v>
      </c>
      <c r="G128" s="2">
        <v>1</v>
      </c>
      <c r="H128" s="2">
        <v>0.1875</v>
      </c>
      <c r="I128" s="2">
        <v>-0.68421052631578905</v>
      </c>
      <c r="J128" s="2">
        <v>-1</v>
      </c>
      <c r="K128" s="3">
        <v>-1</v>
      </c>
      <c r="L128" s="3">
        <v>-1</v>
      </c>
    </row>
    <row r="129" spans="1:12" x14ac:dyDescent="0.25">
      <c r="A129" s="8" t="s">
        <v>586</v>
      </c>
      <c r="B129" s="2">
        <v>-0.4</v>
      </c>
      <c r="C129" s="2">
        <v>1.3333333333333299</v>
      </c>
      <c r="D129" s="2">
        <v>-0.85714285714285698</v>
      </c>
      <c r="E129" s="2">
        <v>0</v>
      </c>
      <c r="F129" s="2">
        <v>3</v>
      </c>
      <c r="G129" s="2">
        <v>0.75</v>
      </c>
      <c r="H129" s="2">
        <v>0</v>
      </c>
      <c r="I129" s="2">
        <v>-0.57142857142857095</v>
      </c>
      <c r="J129" s="2">
        <v>-1</v>
      </c>
      <c r="K129" s="3">
        <v>-1</v>
      </c>
      <c r="L129" s="3">
        <v>-1</v>
      </c>
    </row>
    <row r="130" spans="1:12" x14ac:dyDescent="0.25">
      <c r="A130" s="8" t="s">
        <v>587</v>
      </c>
      <c r="B130" s="2">
        <v>0</v>
      </c>
      <c r="C130" s="2">
        <v>0</v>
      </c>
      <c r="D130" s="2">
        <v>0</v>
      </c>
      <c r="E130" s="2">
        <v>0</v>
      </c>
      <c r="F130" s="2">
        <v>0</v>
      </c>
      <c r="G130" s="2">
        <v>0</v>
      </c>
      <c r="H130" s="2">
        <v>0.5</v>
      </c>
      <c r="I130" s="2">
        <v>-1</v>
      </c>
      <c r="J130" s="2">
        <v>0</v>
      </c>
      <c r="K130" s="3">
        <v>-1</v>
      </c>
      <c r="L130" s="3">
        <v>0</v>
      </c>
    </row>
    <row r="131" spans="1:12" x14ac:dyDescent="0.25">
      <c r="A131" s="8" t="s">
        <v>589</v>
      </c>
      <c r="B131" s="2">
        <v>0</v>
      </c>
      <c r="C131" s="2">
        <v>-0.25</v>
      </c>
      <c r="D131" s="2">
        <v>-0.66666666666666696</v>
      </c>
      <c r="E131" s="2">
        <v>2</v>
      </c>
      <c r="F131" s="2">
        <v>-1</v>
      </c>
      <c r="G131" s="2">
        <v>0</v>
      </c>
      <c r="H131" s="2">
        <v>-0.33333333333333298</v>
      </c>
      <c r="I131" s="2">
        <v>-1</v>
      </c>
      <c r="J131" s="2">
        <v>0</v>
      </c>
      <c r="K131" s="3">
        <v>0</v>
      </c>
      <c r="L131" s="3">
        <v>0</v>
      </c>
    </row>
    <row r="132" spans="1:12" x14ac:dyDescent="0.25">
      <c r="A132" s="8" t="s">
        <v>591</v>
      </c>
      <c r="B132" s="2">
        <v>-0.29411764705882398</v>
      </c>
      <c r="C132" s="2">
        <v>0.194444444444444</v>
      </c>
      <c r="D132" s="2">
        <v>-0.65116279069767402</v>
      </c>
      <c r="E132" s="2">
        <v>0.4</v>
      </c>
      <c r="F132" s="2">
        <v>0</v>
      </c>
      <c r="G132" s="2">
        <v>-0.28571428571428598</v>
      </c>
      <c r="H132" s="2">
        <v>-0.46666666666666701</v>
      </c>
      <c r="I132" s="2">
        <v>-0.625</v>
      </c>
      <c r="J132" s="2">
        <v>-1</v>
      </c>
      <c r="K132" s="3">
        <v>-1</v>
      </c>
      <c r="L132" s="3">
        <v>-1</v>
      </c>
    </row>
    <row r="133" spans="1:12" x14ac:dyDescent="0.25">
      <c r="A133" s="8" t="s">
        <v>592</v>
      </c>
      <c r="B133" s="2">
        <v>-0.24</v>
      </c>
      <c r="C133" s="2">
        <v>-0.57894736842105299</v>
      </c>
      <c r="D133" s="2">
        <v>1.875</v>
      </c>
      <c r="E133" s="2">
        <v>-0.13043478260869601</v>
      </c>
      <c r="F133" s="2">
        <v>-0.05</v>
      </c>
      <c r="G133" s="2">
        <v>-0.157894736842105</v>
      </c>
      <c r="H133" s="2">
        <v>-6.25E-2</v>
      </c>
      <c r="I133" s="2">
        <v>-0.66666666666666696</v>
      </c>
      <c r="J133" s="2">
        <v>-0.6</v>
      </c>
      <c r="K133" s="3">
        <v>-0.89473684210526305</v>
      </c>
      <c r="L133" s="3">
        <v>-0.92</v>
      </c>
    </row>
    <row r="134" spans="1:12" x14ac:dyDescent="0.25">
      <c r="A134" s="8" t="s">
        <v>593</v>
      </c>
      <c r="B134" s="2">
        <v>-0.5</v>
      </c>
      <c r="C134" s="2">
        <v>1</v>
      </c>
      <c r="D134" s="2">
        <v>0</v>
      </c>
      <c r="E134" s="2">
        <v>-1</v>
      </c>
      <c r="F134" s="2">
        <v>0</v>
      </c>
      <c r="G134" s="2">
        <v>-1</v>
      </c>
      <c r="H134" s="2">
        <v>0</v>
      </c>
      <c r="I134" s="2">
        <v>0</v>
      </c>
      <c r="J134" s="2">
        <v>-1</v>
      </c>
      <c r="K134" s="3">
        <v>-1</v>
      </c>
      <c r="L134" s="3">
        <v>-1</v>
      </c>
    </row>
    <row r="135" spans="1:12" x14ac:dyDescent="0.25">
      <c r="A135" s="8" t="s">
        <v>594</v>
      </c>
      <c r="B135" s="2">
        <v>-1</v>
      </c>
      <c r="C135" s="2">
        <v>0</v>
      </c>
      <c r="D135" s="2">
        <v>-1</v>
      </c>
      <c r="E135" s="2">
        <v>0</v>
      </c>
      <c r="F135" s="2">
        <v>-0.63636363636363602</v>
      </c>
      <c r="G135" s="2">
        <v>0.5</v>
      </c>
      <c r="H135" s="2">
        <v>-0.16666666666666699</v>
      </c>
      <c r="I135" s="2">
        <v>-1</v>
      </c>
      <c r="J135" s="2">
        <v>0</v>
      </c>
      <c r="K135" s="3">
        <v>-1</v>
      </c>
      <c r="L135" s="3">
        <v>-1</v>
      </c>
    </row>
    <row r="136" spans="1:12" x14ac:dyDescent="0.25">
      <c r="A136" s="8" t="s">
        <v>596</v>
      </c>
      <c r="B136" s="2">
        <v>0.33333333333333298</v>
      </c>
      <c r="C136" s="2">
        <v>-0.33333333333333298</v>
      </c>
      <c r="D136" s="2">
        <v>-0.75</v>
      </c>
      <c r="E136" s="2">
        <v>3</v>
      </c>
      <c r="F136" s="2">
        <v>0.375</v>
      </c>
      <c r="G136" s="2">
        <v>0.45454545454545497</v>
      </c>
      <c r="H136" s="2">
        <v>-6.25E-2</v>
      </c>
      <c r="I136" s="2">
        <v>-0.93333333333333302</v>
      </c>
      <c r="J136" s="2">
        <v>-1</v>
      </c>
      <c r="K136" s="3">
        <v>-1</v>
      </c>
      <c r="L136" s="3">
        <v>-1</v>
      </c>
    </row>
    <row r="137" spans="1:12" x14ac:dyDescent="0.25">
      <c r="A137" s="8" t="s">
        <v>598</v>
      </c>
      <c r="B137" s="2">
        <v>0.8</v>
      </c>
      <c r="C137" s="2">
        <v>-5.5555555555555601E-2</v>
      </c>
      <c r="D137" s="2">
        <v>-0.29411764705882398</v>
      </c>
      <c r="E137" s="2">
        <v>-0.33333333333333298</v>
      </c>
      <c r="F137" s="2">
        <v>1.125</v>
      </c>
      <c r="G137" s="2">
        <v>0.17647058823529399</v>
      </c>
      <c r="H137" s="2">
        <v>-0.5</v>
      </c>
      <c r="I137" s="2">
        <v>-0.9</v>
      </c>
      <c r="J137" s="2">
        <v>-1</v>
      </c>
      <c r="K137" s="3">
        <v>-1</v>
      </c>
      <c r="L137" s="3">
        <v>-1</v>
      </c>
    </row>
    <row r="138" spans="1:12" x14ac:dyDescent="0.25">
      <c r="A138" s="8" t="s">
        <v>599</v>
      </c>
      <c r="B138" s="2">
        <v>-0.157894736842105</v>
      </c>
      <c r="C138" s="2">
        <v>-0.25</v>
      </c>
      <c r="D138" s="2">
        <v>0.25</v>
      </c>
      <c r="E138" s="2">
        <v>0.33333333333333298</v>
      </c>
      <c r="F138" s="2">
        <v>0.8</v>
      </c>
      <c r="G138" s="2">
        <v>-8.3333333333333301E-2</v>
      </c>
      <c r="H138" s="2">
        <v>-0.21212121212121199</v>
      </c>
      <c r="I138" s="2">
        <v>-0.73076923076923095</v>
      </c>
      <c r="J138" s="2">
        <v>-1</v>
      </c>
      <c r="K138" s="3">
        <v>-1</v>
      </c>
      <c r="L138" s="3">
        <v>-1</v>
      </c>
    </row>
    <row r="139" spans="1:12" x14ac:dyDescent="0.25">
      <c r="A139" s="8" t="s">
        <v>600</v>
      </c>
      <c r="B139" s="2">
        <v>0</v>
      </c>
      <c r="C139" s="2">
        <v>0</v>
      </c>
      <c r="D139" s="2">
        <v>-0.33333333333333298</v>
      </c>
      <c r="E139" s="2">
        <v>-1</v>
      </c>
      <c r="F139" s="2">
        <v>0</v>
      </c>
      <c r="G139" s="2">
        <v>0</v>
      </c>
      <c r="H139" s="2">
        <v>0</v>
      </c>
      <c r="I139" s="2">
        <v>1</v>
      </c>
      <c r="J139" s="2">
        <v>-1</v>
      </c>
      <c r="K139" s="3">
        <v>-1</v>
      </c>
      <c r="L139" s="3">
        <v>-1</v>
      </c>
    </row>
    <row r="140" spans="1:12" x14ac:dyDescent="0.25">
      <c r="A140" s="8" t="s">
        <v>601</v>
      </c>
      <c r="B140" s="2">
        <v>0</v>
      </c>
      <c r="C140" s="2">
        <v>1</v>
      </c>
      <c r="D140" s="2">
        <v>-0.5</v>
      </c>
      <c r="E140" s="2">
        <v>3</v>
      </c>
      <c r="F140" s="2">
        <v>-1</v>
      </c>
      <c r="G140" s="2">
        <v>0</v>
      </c>
      <c r="H140" s="2">
        <v>-0.25</v>
      </c>
      <c r="I140" s="2">
        <v>-1</v>
      </c>
      <c r="J140" s="2">
        <v>0</v>
      </c>
      <c r="K140" s="3">
        <v>0</v>
      </c>
      <c r="L140" s="3">
        <v>-1</v>
      </c>
    </row>
    <row r="141" spans="1:12" x14ac:dyDescent="0.25">
      <c r="A141" s="8" t="s">
        <v>603</v>
      </c>
      <c r="B141" s="2">
        <v>0</v>
      </c>
      <c r="C141" s="2">
        <v>-0.14285714285714299</v>
      </c>
      <c r="D141" s="2">
        <v>-0.5</v>
      </c>
      <c r="E141" s="2">
        <v>0</v>
      </c>
      <c r="F141" s="2">
        <v>1.3333333333333299</v>
      </c>
      <c r="G141" s="2">
        <v>0.28571428571428598</v>
      </c>
      <c r="H141" s="2">
        <v>0.33333333333333298</v>
      </c>
      <c r="I141" s="2">
        <v>-0.83333333333333304</v>
      </c>
      <c r="J141" s="2">
        <v>-1</v>
      </c>
      <c r="K141" s="3">
        <v>-1</v>
      </c>
      <c r="L141" s="3">
        <v>-1</v>
      </c>
    </row>
    <row r="142" spans="1:12" x14ac:dyDescent="0.25">
      <c r="A142" s="8" t="s">
        <v>605</v>
      </c>
      <c r="B142" s="2">
        <v>0.55555555555555602</v>
      </c>
      <c r="C142" s="2">
        <v>-0.42857142857142899</v>
      </c>
      <c r="D142" s="2">
        <v>-0.125</v>
      </c>
      <c r="E142" s="2">
        <v>0</v>
      </c>
      <c r="F142" s="2">
        <v>-0.14285714285714299</v>
      </c>
      <c r="G142" s="2">
        <v>-0.16666666666666699</v>
      </c>
      <c r="H142" s="2">
        <v>0</v>
      </c>
      <c r="I142" s="2">
        <v>-0.6</v>
      </c>
      <c r="J142" s="2">
        <v>-1</v>
      </c>
      <c r="K142" s="3">
        <v>-1</v>
      </c>
      <c r="L142" s="3">
        <v>-1</v>
      </c>
    </row>
    <row r="143" spans="1:12" x14ac:dyDescent="0.25">
      <c r="A143" s="8" t="s">
        <v>606</v>
      </c>
      <c r="B143" s="2">
        <v>1</v>
      </c>
      <c r="C143" s="2">
        <v>-0.28571428571428598</v>
      </c>
      <c r="D143" s="2">
        <v>0</v>
      </c>
      <c r="E143" s="2">
        <v>0.4</v>
      </c>
      <c r="F143" s="2">
        <v>0.35714285714285698</v>
      </c>
      <c r="G143" s="2">
        <v>-0.105263157894737</v>
      </c>
      <c r="H143" s="2">
        <v>5.8823529411764698E-2</v>
      </c>
      <c r="I143" s="2">
        <v>-0.77777777777777801</v>
      </c>
      <c r="J143" s="2">
        <v>-1</v>
      </c>
      <c r="K143" s="3">
        <v>-1</v>
      </c>
      <c r="L143" s="3">
        <v>-1</v>
      </c>
    </row>
    <row r="144" spans="1:12" x14ac:dyDescent="0.25">
      <c r="A144" s="8" t="s">
        <v>607</v>
      </c>
      <c r="B144" s="2">
        <v>-0.25</v>
      </c>
      <c r="C144" s="2">
        <v>0</v>
      </c>
      <c r="D144" s="2">
        <v>-1</v>
      </c>
      <c r="E144" s="2">
        <v>0</v>
      </c>
      <c r="F144" s="2">
        <v>-1</v>
      </c>
      <c r="G144" s="2">
        <v>0</v>
      </c>
      <c r="H144" s="2">
        <v>0</v>
      </c>
      <c r="I144" s="2">
        <v>-1</v>
      </c>
      <c r="J144" s="2">
        <v>0</v>
      </c>
      <c r="K144" s="3">
        <v>0</v>
      </c>
      <c r="L144" s="3">
        <v>-1</v>
      </c>
    </row>
    <row r="145" spans="1:12" x14ac:dyDescent="0.25">
      <c r="A145" s="8" t="s">
        <v>608</v>
      </c>
      <c r="B145" s="2">
        <v>-0.75</v>
      </c>
      <c r="C145" s="2">
        <v>0</v>
      </c>
      <c r="D145" s="2">
        <v>0</v>
      </c>
      <c r="E145" s="2">
        <v>0</v>
      </c>
      <c r="F145" s="2">
        <v>3</v>
      </c>
      <c r="G145" s="2">
        <v>0</v>
      </c>
      <c r="H145" s="2">
        <v>-0.25</v>
      </c>
      <c r="I145" s="2">
        <v>0</v>
      </c>
      <c r="J145" s="2">
        <v>-1</v>
      </c>
      <c r="K145" s="3">
        <v>-1</v>
      </c>
      <c r="L145" s="3">
        <v>-1</v>
      </c>
    </row>
    <row r="146" spans="1:12" x14ac:dyDescent="0.25">
      <c r="A146" s="8" t="s">
        <v>610</v>
      </c>
      <c r="B146" s="2">
        <v>-0.6</v>
      </c>
      <c r="C146" s="2">
        <v>0.25</v>
      </c>
      <c r="D146" s="2">
        <v>-0.6</v>
      </c>
      <c r="E146" s="2">
        <v>1</v>
      </c>
      <c r="F146" s="2">
        <v>1.25</v>
      </c>
      <c r="G146" s="2">
        <v>-0.22222222222222199</v>
      </c>
      <c r="H146" s="2">
        <v>-0.14285714285714299</v>
      </c>
      <c r="I146" s="2">
        <v>-0.83333333333333304</v>
      </c>
      <c r="J146" s="2">
        <v>-1</v>
      </c>
      <c r="K146" s="3">
        <v>-1</v>
      </c>
      <c r="L146" s="3">
        <v>-1</v>
      </c>
    </row>
    <row r="147" spans="1:12" x14ac:dyDescent="0.25">
      <c r="A147" s="8" t="s">
        <v>612</v>
      </c>
      <c r="B147" s="2">
        <v>0.5</v>
      </c>
      <c r="C147" s="2">
        <v>0.33333333333333298</v>
      </c>
      <c r="D147" s="2">
        <v>-0.5</v>
      </c>
      <c r="E147" s="2">
        <v>0</v>
      </c>
      <c r="F147" s="2">
        <v>1</v>
      </c>
      <c r="G147" s="2">
        <v>-0.25</v>
      </c>
      <c r="H147" s="2">
        <v>-0.66666666666666696</v>
      </c>
      <c r="I147" s="2">
        <v>-1</v>
      </c>
      <c r="J147" s="2">
        <v>0</v>
      </c>
      <c r="K147" s="3">
        <v>-1</v>
      </c>
      <c r="L147" s="3">
        <v>-1</v>
      </c>
    </row>
    <row r="148" spans="1:12" x14ac:dyDescent="0.25">
      <c r="A148" s="8" t="s">
        <v>613</v>
      </c>
      <c r="B148" s="2">
        <v>1.3333333333333299</v>
      </c>
      <c r="C148" s="2">
        <v>-0.85714285714285698</v>
      </c>
      <c r="D148" s="2">
        <v>1</v>
      </c>
      <c r="E148" s="2">
        <v>2</v>
      </c>
      <c r="F148" s="2">
        <v>-0.66666666666666696</v>
      </c>
      <c r="G148" s="2">
        <v>0.5</v>
      </c>
      <c r="H148" s="2">
        <v>0</v>
      </c>
      <c r="I148" s="2">
        <v>-1</v>
      </c>
      <c r="J148" s="2">
        <v>0</v>
      </c>
      <c r="K148" s="3">
        <v>-1</v>
      </c>
      <c r="L148" s="3">
        <v>-1</v>
      </c>
    </row>
    <row r="149" spans="1:12" x14ac:dyDescent="0.25">
      <c r="A149" s="8" t="s">
        <v>614</v>
      </c>
      <c r="B149" s="2">
        <v>1</v>
      </c>
      <c r="C149" s="2">
        <v>-0.5</v>
      </c>
      <c r="D149" s="2">
        <v>-1</v>
      </c>
      <c r="E149" s="2">
        <v>0</v>
      </c>
      <c r="F149" s="2">
        <v>-1</v>
      </c>
      <c r="G149" s="2">
        <v>0</v>
      </c>
      <c r="H149" s="2">
        <v>0</v>
      </c>
      <c r="I149" s="2">
        <v>0</v>
      </c>
      <c r="J149" s="2">
        <v>0</v>
      </c>
      <c r="K149" s="3">
        <v>0</v>
      </c>
      <c r="L149" s="3">
        <v>-1</v>
      </c>
    </row>
    <row r="150" spans="1:12" x14ac:dyDescent="0.25">
      <c r="A150" s="8" t="s">
        <v>615</v>
      </c>
      <c r="B150" s="2">
        <v>0</v>
      </c>
      <c r="C150" s="2">
        <v>0</v>
      </c>
      <c r="D150" s="2">
        <v>0</v>
      </c>
      <c r="E150" s="2">
        <v>-1</v>
      </c>
      <c r="F150" s="2">
        <v>0</v>
      </c>
      <c r="G150" s="2">
        <v>-1</v>
      </c>
      <c r="H150" s="2">
        <v>0</v>
      </c>
      <c r="I150" s="2">
        <v>0</v>
      </c>
      <c r="J150" s="2">
        <v>0</v>
      </c>
      <c r="K150" s="3">
        <v>-1</v>
      </c>
      <c r="L150" s="3">
        <v>0</v>
      </c>
    </row>
    <row r="151" spans="1:12" x14ac:dyDescent="0.25">
      <c r="A151" s="8" t="s">
        <v>617</v>
      </c>
      <c r="B151" s="2">
        <v>-0.5</v>
      </c>
      <c r="C151" s="2">
        <v>1</v>
      </c>
      <c r="D151" s="2">
        <v>-0.5</v>
      </c>
      <c r="E151" s="2">
        <v>2</v>
      </c>
      <c r="F151" s="2">
        <v>-0.66666666666666696</v>
      </c>
      <c r="G151" s="2">
        <v>3</v>
      </c>
      <c r="H151" s="2">
        <v>-0.25</v>
      </c>
      <c r="I151" s="2">
        <v>-1</v>
      </c>
      <c r="J151" s="2">
        <v>0</v>
      </c>
      <c r="K151" s="3">
        <v>-1</v>
      </c>
      <c r="L151" s="3">
        <v>-1</v>
      </c>
    </row>
    <row r="152" spans="1:12" x14ac:dyDescent="0.25">
      <c r="A152" s="8" t="s">
        <v>619</v>
      </c>
      <c r="B152" s="2">
        <v>1.5</v>
      </c>
      <c r="C152" s="2">
        <v>-0.4</v>
      </c>
      <c r="D152" s="2">
        <v>-1</v>
      </c>
      <c r="E152" s="2">
        <v>0</v>
      </c>
      <c r="F152" s="2">
        <v>3</v>
      </c>
      <c r="G152" s="2">
        <v>-0.75</v>
      </c>
      <c r="H152" s="2">
        <v>-1</v>
      </c>
      <c r="I152" s="2">
        <v>0</v>
      </c>
      <c r="J152" s="2">
        <v>0</v>
      </c>
      <c r="K152" s="3">
        <v>-1</v>
      </c>
      <c r="L152" s="3">
        <v>-1</v>
      </c>
    </row>
    <row r="153" spans="1:12" x14ac:dyDescent="0.25">
      <c r="A153" s="8" t="s">
        <v>620</v>
      </c>
      <c r="B153" s="2">
        <v>0</v>
      </c>
      <c r="C153" s="2">
        <v>0</v>
      </c>
      <c r="D153" s="2">
        <v>0</v>
      </c>
      <c r="E153" s="2">
        <v>1</v>
      </c>
      <c r="F153" s="2">
        <v>1</v>
      </c>
      <c r="G153" s="2">
        <v>-0.5</v>
      </c>
      <c r="H153" s="2">
        <v>0</v>
      </c>
      <c r="I153" s="2">
        <v>-1</v>
      </c>
      <c r="J153" s="2">
        <v>0</v>
      </c>
      <c r="K153" s="3">
        <v>-1</v>
      </c>
      <c r="L153" s="3">
        <v>-1</v>
      </c>
    </row>
    <row r="154" spans="1:12" x14ac:dyDescent="0.25">
      <c r="A154" s="8" t="s">
        <v>621</v>
      </c>
      <c r="B154" s="2">
        <v>0</v>
      </c>
      <c r="C154" s="2">
        <v>-1</v>
      </c>
      <c r="D154" s="2">
        <v>0</v>
      </c>
      <c r="E154" s="2">
        <v>-1</v>
      </c>
      <c r="F154" s="2">
        <v>0</v>
      </c>
      <c r="G154" s="2">
        <v>0</v>
      </c>
      <c r="H154" s="2">
        <v>-1</v>
      </c>
      <c r="I154" s="2">
        <v>0</v>
      </c>
      <c r="J154" s="2">
        <v>0</v>
      </c>
      <c r="K154" s="3">
        <v>-1</v>
      </c>
      <c r="L154" s="3">
        <v>0</v>
      </c>
    </row>
    <row r="155" spans="1:12" x14ac:dyDescent="0.25">
      <c r="A155" s="8" t="s">
        <v>622</v>
      </c>
      <c r="B155" s="2">
        <v>0</v>
      </c>
      <c r="C155" s="2">
        <v>0</v>
      </c>
      <c r="D155" s="2">
        <v>0</v>
      </c>
      <c r="E155" s="2">
        <v>1</v>
      </c>
      <c r="F155" s="2">
        <v>-0.5</v>
      </c>
      <c r="G155" s="2">
        <v>1</v>
      </c>
      <c r="H155" s="2">
        <v>-1</v>
      </c>
      <c r="I155" s="2">
        <v>0</v>
      </c>
      <c r="J155" s="2">
        <v>0</v>
      </c>
      <c r="K155" s="3">
        <v>-1</v>
      </c>
      <c r="L155" s="3">
        <v>0</v>
      </c>
    </row>
    <row r="156" spans="1:12" x14ac:dyDescent="0.25">
      <c r="A156" s="8" t="s">
        <v>624</v>
      </c>
      <c r="B156" s="2">
        <v>0</v>
      </c>
      <c r="C156" s="2">
        <v>-0.5</v>
      </c>
      <c r="D156" s="2">
        <v>0</v>
      </c>
      <c r="E156" s="2">
        <v>1</v>
      </c>
      <c r="F156" s="2">
        <v>-1</v>
      </c>
      <c r="G156" s="2">
        <v>0</v>
      </c>
      <c r="H156" s="2">
        <v>0</v>
      </c>
      <c r="I156" s="2">
        <v>-1</v>
      </c>
      <c r="J156" s="2">
        <v>0</v>
      </c>
      <c r="K156" s="3">
        <v>0</v>
      </c>
      <c r="L156" s="3">
        <v>0</v>
      </c>
    </row>
    <row r="157" spans="1:12" x14ac:dyDescent="0.25">
      <c r="A157" s="8" t="s">
        <v>626</v>
      </c>
      <c r="B157" s="2">
        <v>5</v>
      </c>
      <c r="C157" s="2">
        <v>-0.33333333333333298</v>
      </c>
      <c r="D157" s="2">
        <v>-0.75</v>
      </c>
      <c r="E157" s="2">
        <v>1</v>
      </c>
      <c r="F157" s="2">
        <v>-1</v>
      </c>
      <c r="G157" s="2">
        <v>0</v>
      </c>
      <c r="H157" s="2">
        <v>-1</v>
      </c>
      <c r="I157" s="2">
        <v>0</v>
      </c>
      <c r="J157" s="2">
        <v>0</v>
      </c>
      <c r="K157" s="3">
        <v>0</v>
      </c>
      <c r="L157" s="3">
        <v>-1</v>
      </c>
    </row>
    <row r="158" spans="1:12" x14ac:dyDescent="0.25">
      <c r="A158" s="8" t="s">
        <v>627</v>
      </c>
      <c r="B158" s="2">
        <v>-1</v>
      </c>
      <c r="C158" s="2">
        <v>0</v>
      </c>
      <c r="D158" s="2">
        <v>1</v>
      </c>
      <c r="E158" s="2">
        <v>0</v>
      </c>
      <c r="F158" s="2">
        <v>3</v>
      </c>
      <c r="G158" s="2">
        <v>-1</v>
      </c>
      <c r="H158" s="2">
        <v>0</v>
      </c>
      <c r="I158" s="2">
        <v>0</v>
      </c>
      <c r="J158" s="2">
        <v>-1</v>
      </c>
      <c r="K158" s="3">
        <v>-1</v>
      </c>
      <c r="L158" s="3">
        <v>-1</v>
      </c>
    </row>
    <row r="159" spans="1:12" x14ac:dyDescent="0.25">
      <c r="A159" s="8" t="s">
        <v>628</v>
      </c>
      <c r="B159" s="2">
        <v>0</v>
      </c>
      <c r="C159" s="2">
        <v>-1</v>
      </c>
      <c r="D159" s="2">
        <v>0</v>
      </c>
      <c r="E159" s="2">
        <v>0</v>
      </c>
      <c r="F159" s="2">
        <v>-1</v>
      </c>
      <c r="G159" s="2">
        <v>0</v>
      </c>
      <c r="H159" s="2">
        <v>0</v>
      </c>
      <c r="I159" s="2">
        <v>-1</v>
      </c>
      <c r="J159" s="2">
        <v>0</v>
      </c>
      <c r="K159" s="3">
        <v>0</v>
      </c>
      <c r="L159" s="3">
        <v>-1</v>
      </c>
    </row>
    <row r="160" spans="1:12" x14ac:dyDescent="0.25">
      <c r="A160" s="8" t="s">
        <v>629</v>
      </c>
      <c r="B160" s="2">
        <v>-1</v>
      </c>
      <c r="C160" s="2">
        <v>0</v>
      </c>
      <c r="D160" s="2">
        <v>0</v>
      </c>
      <c r="E160" s="2">
        <v>0</v>
      </c>
      <c r="F160" s="2">
        <v>0</v>
      </c>
      <c r="G160" s="2">
        <v>0</v>
      </c>
      <c r="H160" s="2">
        <v>0</v>
      </c>
      <c r="I160" s="2">
        <v>-1</v>
      </c>
      <c r="J160" s="2">
        <v>0</v>
      </c>
      <c r="K160" s="3">
        <v>0</v>
      </c>
      <c r="L160" s="3">
        <v>-1</v>
      </c>
    </row>
    <row r="161" spans="1:12" x14ac:dyDescent="0.25">
      <c r="A161" s="8" t="s">
        <v>631</v>
      </c>
      <c r="B161" s="2">
        <v>0</v>
      </c>
      <c r="C161" s="2">
        <v>-0.66666666666666696</v>
      </c>
      <c r="D161" s="2">
        <v>-1</v>
      </c>
      <c r="E161" s="2">
        <v>0</v>
      </c>
      <c r="F161" s="2">
        <v>0</v>
      </c>
      <c r="G161" s="2">
        <v>2</v>
      </c>
      <c r="H161" s="2">
        <v>-1</v>
      </c>
      <c r="I161" s="2">
        <v>0</v>
      </c>
      <c r="J161" s="2">
        <v>0</v>
      </c>
      <c r="K161" s="3">
        <v>-1</v>
      </c>
      <c r="L161" s="3">
        <v>0</v>
      </c>
    </row>
    <row r="162" spans="1:12" x14ac:dyDescent="0.25">
      <c r="A162" s="8" t="s">
        <v>633</v>
      </c>
      <c r="B162" s="2">
        <v>4</v>
      </c>
      <c r="C162" s="2">
        <v>-0.4</v>
      </c>
      <c r="D162" s="2">
        <v>-0.33333333333333298</v>
      </c>
      <c r="E162" s="2">
        <v>0.5</v>
      </c>
      <c r="F162" s="2">
        <v>-1</v>
      </c>
      <c r="G162" s="2">
        <v>0</v>
      </c>
      <c r="H162" s="2">
        <v>0</v>
      </c>
      <c r="I162" s="2">
        <v>-1</v>
      </c>
      <c r="J162" s="2">
        <v>0</v>
      </c>
      <c r="K162" s="3">
        <v>0</v>
      </c>
      <c r="L162" s="3">
        <v>-1</v>
      </c>
    </row>
    <row r="163" spans="1:12" x14ac:dyDescent="0.25">
      <c r="A163" s="8" t="s">
        <v>634</v>
      </c>
      <c r="B163" s="2">
        <v>0.5</v>
      </c>
      <c r="C163" s="2">
        <v>-0.5</v>
      </c>
      <c r="D163" s="2">
        <v>0.33333333333333298</v>
      </c>
      <c r="E163" s="2">
        <v>-0.75</v>
      </c>
      <c r="F163" s="2">
        <v>1</v>
      </c>
      <c r="G163" s="2">
        <v>1</v>
      </c>
      <c r="H163" s="2">
        <v>-0.75</v>
      </c>
      <c r="I163" s="2">
        <v>-1</v>
      </c>
      <c r="J163" s="2">
        <v>0</v>
      </c>
      <c r="K163" s="3">
        <v>-1</v>
      </c>
      <c r="L163" s="3">
        <v>-1</v>
      </c>
    </row>
    <row r="164" spans="1:12" x14ac:dyDescent="0.25">
      <c r="A164" s="8" t="s">
        <v>635</v>
      </c>
      <c r="B164" s="2">
        <v>0</v>
      </c>
      <c r="C164" s="2">
        <v>0</v>
      </c>
      <c r="D164" s="2">
        <v>0</v>
      </c>
      <c r="E164" s="2">
        <v>-1</v>
      </c>
      <c r="F164" s="2">
        <v>0</v>
      </c>
      <c r="G164" s="2">
        <v>0</v>
      </c>
      <c r="H164" s="2">
        <v>0</v>
      </c>
      <c r="I164" s="2">
        <v>0</v>
      </c>
      <c r="J164" s="2">
        <v>0</v>
      </c>
      <c r="K164" s="3">
        <v>0</v>
      </c>
      <c r="L164" s="3">
        <v>0</v>
      </c>
    </row>
    <row r="165" spans="1:12" x14ac:dyDescent="0.25">
      <c r="A165" s="8" t="s">
        <v>636</v>
      </c>
      <c r="B165" s="2">
        <v>0</v>
      </c>
      <c r="C165" s="2">
        <v>-0.5</v>
      </c>
      <c r="D165" s="2">
        <v>-1</v>
      </c>
      <c r="E165" s="2">
        <v>0</v>
      </c>
      <c r="F165" s="2">
        <v>0</v>
      </c>
      <c r="G165" s="2">
        <v>0</v>
      </c>
      <c r="H165" s="2">
        <v>0</v>
      </c>
      <c r="I165" s="2">
        <v>-1</v>
      </c>
      <c r="J165" s="2">
        <v>0</v>
      </c>
      <c r="K165" s="3">
        <v>0</v>
      </c>
      <c r="L165" s="3">
        <v>0</v>
      </c>
    </row>
    <row r="166" spans="1:12" x14ac:dyDescent="0.25">
      <c r="A166" s="8" t="s">
        <v>638</v>
      </c>
      <c r="B166" s="2">
        <v>1</v>
      </c>
      <c r="C166" s="2">
        <v>0</v>
      </c>
      <c r="D166" s="2">
        <v>1.5</v>
      </c>
      <c r="E166" s="2">
        <v>-0.2</v>
      </c>
      <c r="F166" s="2">
        <v>-1</v>
      </c>
      <c r="G166" s="2">
        <v>0</v>
      </c>
      <c r="H166" s="2">
        <v>0</v>
      </c>
      <c r="I166" s="2">
        <v>-1</v>
      </c>
      <c r="J166" s="2">
        <v>0</v>
      </c>
      <c r="K166" s="3">
        <v>0</v>
      </c>
      <c r="L166" s="3">
        <v>-1</v>
      </c>
    </row>
    <row r="167" spans="1:12" x14ac:dyDescent="0.25">
      <c r="A167" s="8" t="s">
        <v>640</v>
      </c>
      <c r="B167" s="2">
        <v>9.0909090909090898E-2</v>
      </c>
      <c r="C167" s="2">
        <v>-0.33333333333333298</v>
      </c>
      <c r="D167" s="2">
        <v>-0.375</v>
      </c>
      <c r="E167" s="2">
        <v>0.2</v>
      </c>
      <c r="F167" s="2">
        <v>1</v>
      </c>
      <c r="G167" s="2">
        <v>-0.75</v>
      </c>
      <c r="H167" s="2">
        <v>-1</v>
      </c>
      <c r="I167" s="2">
        <v>0</v>
      </c>
      <c r="J167" s="2">
        <v>-1</v>
      </c>
      <c r="K167" s="3">
        <v>-1</v>
      </c>
      <c r="L167" s="3">
        <v>-1</v>
      </c>
    </row>
    <row r="168" spans="1:12" x14ac:dyDescent="0.25">
      <c r="A168" s="8" t="s">
        <v>641</v>
      </c>
      <c r="B168" s="2">
        <v>0</v>
      </c>
      <c r="C168" s="2">
        <v>0.83333333333333304</v>
      </c>
      <c r="D168" s="2">
        <v>9.0909090909090898E-2</v>
      </c>
      <c r="E168" s="2">
        <v>-0.25</v>
      </c>
      <c r="F168" s="2">
        <v>-0.22222222222222199</v>
      </c>
      <c r="G168" s="2">
        <v>-0.28571428571428598</v>
      </c>
      <c r="H168" s="2">
        <v>0</v>
      </c>
      <c r="I168" s="2">
        <v>-0.8</v>
      </c>
      <c r="J168" s="2">
        <v>-1</v>
      </c>
      <c r="K168" s="3">
        <v>-1</v>
      </c>
      <c r="L168" s="3">
        <v>-1</v>
      </c>
    </row>
    <row r="169" spans="1:12" x14ac:dyDescent="0.25">
      <c r="A169" s="8" t="s">
        <v>642</v>
      </c>
      <c r="B169" s="2">
        <v>0.25</v>
      </c>
      <c r="C169" s="2">
        <v>-0.8</v>
      </c>
      <c r="D169" s="2">
        <v>1</v>
      </c>
      <c r="E169" s="2">
        <v>0.75</v>
      </c>
      <c r="F169" s="2">
        <v>-0.57142857142857095</v>
      </c>
      <c r="G169" s="2">
        <v>-0.33333333333333298</v>
      </c>
      <c r="H169" s="2">
        <v>-1</v>
      </c>
      <c r="I169" s="2">
        <v>0</v>
      </c>
      <c r="J169" s="2">
        <v>0</v>
      </c>
      <c r="K169" s="3">
        <v>-1</v>
      </c>
      <c r="L169" s="3">
        <v>-1</v>
      </c>
    </row>
    <row r="170" spans="1:12" x14ac:dyDescent="0.25">
      <c r="A170" s="8" t="s">
        <v>643</v>
      </c>
      <c r="B170" s="2">
        <v>0</v>
      </c>
      <c r="C170" s="2">
        <v>0</v>
      </c>
      <c r="D170" s="2">
        <v>1</v>
      </c>
      <c r="E170" s="2">
        <v>-0.5</v>
      </c>
      <c r="F170" s="2">
        <v>1</v>
      </c>
      <c r="G170" s="2">
        <v>0.25</v>
      </c>
      <c r="H170" s="2">
        <v>-1</v>
      </c>
      <c r="I170" s="2">
        <v>0</v>
      </c>
      <c r="J170" s="2">
        <v>0</v>
      </c>
      <c r="K170" s="3">
        <v>-1</v>
      </c>
      <c r="L170" s="3">
        <v>0</v>
      </c>
    </row>
    <row r="171" spans="1:12" x14ac:dyDescent="0.25">
      <c r="A171" s="8" t="s">
        <v>645</v>
      </c>
      <c r="B171" s="2">
        <v>-0.36363636363636398</v>
      </c>
      <c r="C171" s="2">
        <v>-0.28571428571428598</v>
      </c>
      <c r="D171" s="2">
        <v>0.4</v>
      </c>
      <c r="E171" s="2">
        <v>-0.14285714285714299</v>
      </c>
      <c r="F171" s="2">
        <v>-0.66666666666666696</v>
      </c>
      <c r="G171" s="2">
        <v>3.5</v>
      </c>
      <c r="H171" s="2">
        <v>-0.33333333333333298</v>
      </c>
      <c r="I171" s="2">
        <v>-0.5</v>
      </c>
      <c r="J171" s="2">
        <v>-1</v>
      </c>
      <c r="K171" s="3">
        <v>-1</v>
      </c>
      <c r="L171" s="3">
        <v>-1</v>
      </c>
    </row>
    <row r="172" spans="1:12" x14ac:dyDescent="0.25">
      <c r="A172" s="8" t="s">
        <v>647</v>
      </c>
      <c r="B172" s="2">
        <v>0.33333333333333298</v>
      </c>
      <c r="C172" s="2">
        <v>-8.3333333333333301E-2</v>
      </c>
      <c r="D172" s="2">
        <v>-0.18181818181818199</v>
      </c>
      <c r="E172" s="2">
        <v>-0.22222222222222199</v>
      </c>
      <c r="F172" s="2">
        <v>0</v>
      </c>
      <c r="G172" s="2">
        <v>-0.71428571428571397</v>
      </c>
      <c r="H172" s="2">
        <v>0.5</v>
      </c>
      <c r="I172" s="2">
        <v>-0.66666666666666696</v>
      </c>
      <c r="J172" s="2">
        <v>-1</v>
      </c>
      <c r="K172" s="3">
        <v>-1</v>
      </c>
      <c r="L172" s="3">
        <v>-1</v>
      </c>
    </row>
    <row r="173" spans="1:12" x14ac:dyDescent="0.25">
      <c r="A173" s="8" t="s">
        <v>648</v>
      </c>
      <c r="B173" s="2">
        <v>0.38461538461538503</v>
      </c>
      <c r="C173" s="2">
        <v>-0.27777777777777801</v>
      </c>
      <c r="D173" s="2">
        <v>-0.30769230769230799</v>
      </c>
      <c r="E173" s="2">
        <v>0.66666666666666696</v>
      </c>
      <c r="F173" s="2">
        <v>-6.6666666666666693E-2</v>
      </c>
      <c r="G173" s="2">
        <v>0</v>
      </c>
      <c r="H173" s="2">
        <v>-0.57142857142857095</v>
      </c>
      <c r="I173" s="2">
        <v>-0.83333333333333304</v>
      </c>
      <c r="J173" s="2">
        <v>-1</v>
      </c>
      <c r="K173" s="3">
        <v>-1</v>
      </c>
      <c r="L173" s="3">
        <v>-1</v>
      </c>
    </row>
    <row r="174" spans="1:12" x14ac:dyDescent="0.25">
      <c r="A174" s="8" t="s">
        <v>649</v>
      </c>
      <c r="B174" s="2">
        <v>0.33333333333333298</v>
      </c>
      <c r="C174" s="2">
        <v>1</v>
      </c>
      <c r="D174" s="2">
        <v>-0.75</v>
      </c>
      <c r="E174" s="2">
        <v>0.5</v>
      </c>
      <c r="F174" s="2">
        <v>0.66666666666666696</v>
      </c>
      <c r="G174" s="2">
        <v>0.6</v>
      </c>
      <c r="H174" s="2">
        <v>-0.875</v>
      </c>
      <c r="I174" s="2">
        <v>0</v>
      </c>
      <c r="J174" s="2">
        <v>-1</v>
      </c>
      <c r="K174" s="3">
        <v>-1</v>
      </c>
      <c r="L174" s="3">
        <v>-1</v>
      </c>
    </row>
    <row r="175" spans="1:12" x14ac:dyDescent="0.25">
      <c r="A175" s="8" t="s">
        <v>650</v>
      </c>
      <c r="B175" s="2">
        <v>2</v>
      </c>
      <c r="C175" s="2">
        <v>-0.66666666666666696</v>
      </c>
      <c r="D175" s="2">
        <v>0</v>
      </c>
      <c r="E175" s="2">
        <v>2</v>
      </c>
      <c r="F175" s="2">
        <v>-0.66666666666666696</v>
      </c>
      <c r="G175" s="2">
        <v>1</v>
      </c>
      <c r="H175" s="2">
        <v>0</v>
      </c>
      <c r="I175" s="2">
        <v>-1</v>
      </c>
      <c r="J175" s="2">
        <v>0</v>
      </c>
      <c r="K175" s="3">
        <v>-1</v>
      </c>
      <c r="L175" s="3">
        <v>-1</v>
      </c>
    </row>
    <row r="176" spans="1:12" x14ac:dyDescent="0.25">
      <c r="A176" s="8" t="s">
        <v>652</v>
      </c>
      <c r="B176" s="2">
        <v>-0.2</v>
      </c>
      <c r="C176" s="2">
        <v>0.5</v>
      </c>
      <c r="D176" s="2">
        <v>-0.16666666666666699</v>
      </c>
      <c r="E176" s="2">
        <v>0.8</v>
      </c>
      <c r="F176" s="2">
        <v>0.44444444444444398</v>
      </c>
      <c r="G176" s="2">
        <v>0</v>
      </c>
      <c r="H176" s="2">
        <v>-0.61538461538461497</v>
      </c>
      <c r="I176" s="2">
        <v>-1</v>
      </c>
      <c r="J176" s="2">
        <v>0</v>
      </c>
      <c r="K176" s="3">
        <v>-1</v>
      </c>
      <c r="L176" s="3">
        <v>-1</v>
      </c>
    </row>
    <row r="177" spans="1:12" x14ac:dyDescent="0.25">
      <c r="A177" s="8" t="s">
        <v>654</v>
      </c>
      <c r="B177" s="2">
        <v>0</v>
      </c>
      <c r="C177" s="2">
        <v>0</v>
      </c>
      <c r="D177" s="2">
        <v>0</v>
      </c>
      <c r="E177" s="2">
        <v>0</v>
      </c>
      <c r="F177" s="2">
        <v>0</v>
      </c>
      <c r="G177" s="2">
        <v>0</v>
      </c>
      <c r="H177" s="2">
        <v>0</v>
      </c>
      <c r="I177" s="2">
        <v>0</v>
      </c>
      <c r="J177" s="2">
        <v>0</v>
      </c>
      <c r="K177" s="3">
        <v>0</v>
      </c>
      <c r="L177" s="3">
        <v>0</v>
      </c>
    </row>
    <row r="178" spans="1:12" x14ac:dyDescent="0.25">
      <c r="A178" s="8" t="s">
        <v>655</v>
      </c>
      <c r="B178" s="2">
        <v>0</v>
      </c>
      <c r="C178" s="2">
        <v>0</v>
      </c>
      <c r="D178" s="2">
        <v>-1</v>
      </c>
      <c r="E178" s="2">
        <v>0</v>
      </c>
      <c r="F178" s="2">
        <v>0</v>
      </c>
      <c r="G178" s="2">
        <v>-1</v>
      </c>
      <c r="H178" s="2">
        <v>0</v>
      </c>
      <c r="I178" s="2">
        <v>0</v>
      </c>
      <c r="J178" s="2">
        <v>0</v>
      </c>
      <c r="K178" s="3">
        <v>-1</v>
      </c>
      <c r="L178" s="3">
        <v>0</v>
      </c>
    </row>
    <row r="179" spans="1:12" x14ac:dyDescent="0.25">
      <c r="A179" s="8" t="s">
        <v>656</v>
      </c>
      <c r="B179" s="2">
        <v>0</v>
      </c>
      <c r="C179" s="2">
        <v>0</v>
      </c>
      <c r="D179" s="2">
        <v>0</v>
      </c>
      <c r="E179" s="2">
        <v>0</v>
      </c>
      <c r="F179" s="2">
        <v>0</v>
      </c>
      <c r="G179" s="2">
        <v>0</v>
      </c>
      <c r="H179" s="2">
        <v>0</v>
      </c>
      <c r="I179" s="2">
        <v>0</v>
      </c>
      <c r="J179" s="2">
        <v>0</v>
      </c>
      <c r="K179" s="3">
        <v>0</v>
      </c>
      <c r="L179" s="3">
        <v>0</v>
      </c>
    </row>
    <row r="180" spans="1:12" x14ac:dyDescent="0.25">
      <c r="A180" s="8" t="s">
        <v>657</v>
      </c>
      <c r="B180" s="2">
        <v>0</v>
      </c>
      <c r="C180" s="2">
        <v>0</v>
      </c>
      <c r="D180" s="2">
        <v>0</v>
      </c>
      <c r="E180" s="2">
        <v>0</v>
      </c>
      <c r="F180" s="2">
        <v>0</v>
      </c>
      <c r="G180" s="2">
        <v>0</v>
      </c>
      <c r="H180" s="2">
        <v>0</v>
      </c>
      <c r="I180" s="2">
        <v>0</v>
      </c>
      <c r="J180" s="2">
        <v>0</v>
      </c>
      <c r="K180" s="3">
        <v>0</v>
      </c>
      <c r="L180" s="3">
        <v>0</v>
      </c>
    </row>
    <row r="181" spans="1:12" x14ac:dyDescent="0.25">
      <c r="A181" s="8" t="s">
        <v>659</v>
      </c>
      <c r="B181" s="2">
        <v>0</v>
      </c>
      <c r="C181" s="2">
        <v>0</v>
      </c>
      <c r="D181" s="2">
        <v>0</v>
      </c>
      <c r="E181" s="2">
        <v>0</v>
      </c>
      <c r="F181" s="2">
        <v>0</v>
      </c>
      <c r="G181" s="2">
        <v>0</v>
      </c>
      <c r="H181" s="2">
        <v>0</v>
      </c>
      <c r="I181" s="2">
        <v>0</v>
      </c>
      <c r="J181" s="2">
        <v>0</v>
      </c>
      <c r="K181" s="3">
        <v>0</v>
      </c>
      <c r="L181" s="3">
        <v>0</v>
      </c>
    </row>
    <row r="182" spans="1:12" x14ac:dyDescent="0.25">
      <c r="A182" s="11" t="s">
        <v>14</v>
      </c>
      <c r="B182" s="3">
        <v>9.3189964157706098E-2</v>
      </c>
      <c r="C182" s="3">
        <v>-0.17049180327868901</v>
      </c>
      <c r="D182" s="3">
        <v>-0.22529644268774701</v>
      </c>
      <c r="E182" s="3">
        <v>0.22959183673469399</v>
      </c>
      <c r="F182" s="3">
        <v>0.141078838174274</v>
      </c>
      <c r="G182" s="3">
        <v>3.2727272727272702E-2</v>
      </c>
      <c r="H182" s="3">
        <v>-0.264084507042254</v>
      </c>
      <c r="I182" s="3">
        <v>-0.74641148325358897</v>
      </c>
      <c r="J182" s="3">
        <v>-0.96226415094339601</v>
      </c>
      <c r="K182" s="3">
        <v>-0.99272727272727301</v>
      </c>
      <c r="L182" s="3">
        <v>-0.99283154121863804</v>
      </c>
    </row>
    <row r="183" spans="1:12" x14ac:dyDescent="0.25">
      <c r="A183" s="15"/>
    </row>
    <row r="184" spans="1:12" x14ac:dyDescent="0.25">
      <c r="A184" s="13" t="s">
        <v>35</v>
      </c>
    </row>
    <row r="185" spans="1:12" x14ac:dyDescent="0.25">
      <c r="A185" s="14" t="s">
        <v>36</v>
      </c>
    </row>
    <row r="186" spans="1:12" x14ac:dyDescent="0.25">
      <c r="A186" s="14" t="s">
        <v>37</v>
      </c>
    </row>
    <row r="187" spans="1:12" x14ac:dyDescent="0.25">
      <c r="A187" s="14" t="s">
        <v>508</v>
      </c>
    </row>
    <row r="188" spans="1:12" x14ac:dyDescent="0.25">
      <c r="A188" s="14" t="s">
        <v>522</v>
      </c>
    </row>
    <row r="189" spans="1:12" x14ac:dyDescent="0.25">
      <c r="A189" s="14" t="s">
        <v>523</v>
      </c>
    </row>
    <row r="190" spans="1:12" x14ac:dyDescent="0.25">
      <c r="A190" s="14" t="s">
        <v>69</v>
      </c>
    </row>
    <row r="191" spans="1:12" x14ac:dyDescent="0.25">
      <c r="A191" s="14" t="s">
        <v>39</v>
      </c>
    </row>
    <row r="192" spans="1:12"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66:K66"/>
    <mergeCell ref="B125:J12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670</v>
      </c>
    </row>
    <row r="2" spans="1:13" ht="15" x14ac:dyDescent="0.25">
      <c r="A2" s="12" t="s">
        <v>671</v>
      </c>
    </row>
    <row r="3" spans="1:13" ht="15" x14ac:dyDescent="0.25">
      <c r="A3" s="12" t="s">
        <v>519</v>
      </c>
    </row>
    <row r="4" spans="1:13" x14ac:dyDescent="0.25">
      <c r="A4" s="15"/>
    </row>
    <row r="5" spans="1:13" x14ac:dyDescent="0.25">
      <c r="A5" s="19" t="str">
        <f>HYPERLINK("#'Table of contents'!A18",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62</v>
      </c>
      <c r="C8" s="1">
        <v>67</v>
      </c>
      <c r="D8" s="1">
        <v>82</v>
      </c>
      <c r="E8" s="1">
        <v>104</v>
      </c>
      <c r="F8" s="1">
        <v>93</v>
      </c>
      <c r="G8" s="1">
        <v>125</v>
      </c>
      <c r="H8" s="1">
        <v>71</v>
      </c>
      <c r="I8" s="1">
        <v>66</v>
      </c>
      <c r="J8" s="1">
        <v>46</v>
      </c>
      <c r="K8" s="1">
        <v>63</v>
      </c>
      <c r="L8" s="4">
        <v>371</v>
      </c>
      <c r="M8" s="4">
        <v>779</v>
      </c>
    </row>
    <row r="9" spans="1:13" x14ac:dyDescent="0.25">
      <c r="A9" s="16" t="s">
        <v>511</v>
      </c>
      <c r="B9" s="1">
        <v>64</v>
      </c>
      <c r="C9" s="1">
        <v>86</v>
      </c>
      <c r="D9" s="1">
        <v>85</v>
      </c>
      <c r="E9" s="1">
        <v>93</v>
      </c>
      <c r="F9" s="1">
        <v>102</v>
      </c>
      <c r="G9" s="1">
        <v>81</v>
      </c>
      <c r="H9" s="1">
        <v>105</v>
      </c>
      <c r="I9" s="1">
        <v>123</v>
      </c>
      <c r="J9" s="1">
        <v>54</v>
      </c>
      <c r="K9" s="1">
        <v>108</v>
      </c>
      <c r="L9" s="4">
        <v>471</v>
      </c>
      <c r="M9" s="4">
        <v>901</v>
      </c>
    </row>
    <row r="10" spans="1:13" x14ac:dyDescent="0.25">
      <c r="A10" s="16" t="s">
        <v>512</v>
      </c>
      <c r="B10" s="1">
        <v>158</v>
      </c>
      <c r="C10" s="1">
        <v>205</v>
      </c>
      <c r="D10" s="1">
        <v>157</v>
      </c>
      <c r="E10" s="1">
        <v>162</v>
      </c>
      <c r="F10" s="1">
        <v>152</v>
      </c>
      <c r="G10" s="1">
        <v>127</v>
      </c>
      <c r="H10" s="1">
        <v>120</v>
      </c>
      <c r="I10" s="1">
        <v>82</v>
      </c>
      <c r="J10" s="1">
        <v>69</v>
      </c>
      <c r="K10" s="1">
        <v>69</v>
      </c>
      <c r="L10" s="4">
        <v>467</v>
      </c>
      <c r="M10" s="4">
        <v>1301</v>
      </c>
    </row>
    <row r="11" spans="1:13" x14ac:dyDescent="0.25">
      <c r="A11" s="16" t="s">
        <v>513</v>
      </c>
      <c r="B11" s="1">
        <v>172</v>
      </c>
      <c r="C11" s="1">
        <v>148</v>
      </c>
      <c r="D11" s="1">
        <v>134</v>
      </c>
      <c r="E11" s="1">
        <v>138</v>
      </c>
      <c r="F11" s="1">
        <v>96</v>
      </c>
      <c r="G11" s="1">
        <v>119</v>
      </c>
      <c r="H11" s="1">
        <v>77</v>
      </c>
      <c r="I11" s="1">
        <v>105</v>
      </c>
      <c r="J11" s="1">
        <v>75</v>
      </c>
      <c r="K11" s="1">
        <v>125</v>
      </c>
      <c r="L11" s="4">
        <v>501</v>
      </c>
      <c r="M11" s="4">
        <v>1189</v>
      </c>
    </row>
    <row r="12" spans="1:13" x14ac:dyDescent="0.25">
      <c r="A12" s="16" t="s">
        <v>514</v>
      </c>
      <c r="B12" s="1">
        <v>850</v>
      </c>
      <c r="C12" s="1">
        <v>212</v>
      </c>
      <c r="D12" s="1">
        <v>264</v>
      </c>
      <c r="E12" s="1">
        <v>385</v>
      </c>
      <c r="F12" s="1">
        <v>335</v>
      </c>
      <c r="G12" s="1">
        <v>224</v>
      </c>
      <c r="H12" s="1">
        <v>68</v>
      </c>
      <c r="I12" s="1">
        <v>49</v>
      </c>
      <c r="J12" s="1">
        <v>34</v>
      </c>
      <c r="K12" s="1">
        <v>49</v>
      </c>
      <c r="L12" s="4">
        <v>424</v>
      </c>
      <c r="M12" s="4">
        <v>2470</v>
      </c>
    </row>
    <row r="13" spans="1:13" x14ac:dyDescent="0.25">
      <c r="A13" s="16" t="s">
        <v>515</v>
      </c>
      <c r="B13" s="1">
        <v>2245</v>
      </c>
      <c r="C13" s="1">
        <v>2983</v>
      </c>
      <c r="D13" s="1">
        <v>2615</v>
      </c>
      <c r="E13" s="1">
        <v>2510</v>
      </c>
      <c r="F13" s="1">
        <v>1694</v>
      </c>
      <c r="G13" s="1">
        <v>1409</v>
      </c>
      <c r="H13" s="1">
        <v>1265</v>
      </c>
      <c r="I13" s="1">
        <v>1195</v>
      </c>
      <c r="J13" s="1">
        <v>1092</v>
      </c>
      <c r="K13" s="1">
        <v>959</v>
      </c>
      <c r="L13" s="4">
        <v>5920</v>
      </c>
      <c r="M13" s="4">
        <v>17967</v>
      </c>
    </row>
    <row r="14" spans="1:13" x14ac:dyDescent="0.25">
      <c r="A14" s="10" t="s">
        <v>14</v>
      </c>
      <c r="B14" s="4">
        <v>3551</v>
      </c>
      <c r="C14" s="4">
        <v>3701</v>
      </c>
      <c r="D14" s="4">
        <v>3337</v>
      </c>
      <c r="E14" s="4">
        <v>3392</v>
      </c>
      <c r="F14" s="4">
        <v>2472</v>
      </c>
      <c r="G14" s="4">
        <v>2085</v>
      </c>
      <c r="H14" s="4">
        <v>1706</v>
      </c>
      <c r="I14" s="4">
        <v>1620</v>
      </c>
      <c r="J14" s="4">
        <v>1370</v>
      </c>
      <c r="K14" s="4">
        <v>1373</v>
      </c>
      <c r="L14" s="4">
        <v>8154</v>
      </c>
      <c r="M14" s="4">
        <v>24607</v>
      </c>
    </row>
    <row r="15" spans="1:13" x14ac:dyDescent="0.25">
      <c r="A15" s="15"/>
    </row>
    <row r="16" spans="1:13" x14ac:dyDescent="0.25">
      <c r="A16" s="15"/>
    </row>
    <row r="17" spans="1:13" x14ac:dyDescent="0.25">
      <c r="A17" s="15"/>
      <c r="B17" s="23" t="s">
        <v>521</v>
      </c>
      <c r="C17" s="24"/>
      <c r="D17" s="24"/>
      <c r="E17" s="24"/>
      <c r="F17" s="24"/>
      <c r="G17" s="24"/>
      <c r="H17" s="24"/>
      <c r="I17" s="24"/>
      <c r="J17" s="24"/>
      <c r="K17" s="24"/>
      <c r="L17" s="6" t="s">
        <v>10</v>
      </c>
      <c r="M17" s="6" t="s">
        <v>11</v>
      </c>
    </row>
    <row r="18" spans="1:13" x14ac:dyDescent="0.25">
      <c r="A18" s="9" t="s">
        <v>34</v>
      </c>
      <c r="B18" s="5" t="s">
        <v>0</v>
      </c>
      <c r="C18" s="5" t="s">
        <v>1</v>
      </c>
      <c r="D18" s="5" t="s">
        <v>2</v>
      </c>
      <c r="E18" s="5" t="s">
        <v>3</v>
      </c>
      <c r="F18" s="5" t="s">
        <v>4</v>
      </c>
      <c r="G18" s="5" t="s">
        <v>5</v>
      </c>
      <c r="H18" s="5" t="s">
        <v>6</v>
      </c>
      <c r="I18" s="5" t="s">
        <v>7</v>
      </c>
      <c r="J18" s="5" t="s">
        <v>8</v>
      </c>
      <c r="K18" s="5" t="s">
        <v>9</v>
      </c>
      <c r="L18" s="5" t="s">
        <v>32</v>
      </c>
      <c r="M18" s="5" t="s">
        <v>33</v>
      </c>
    </row>
    <row r="19" spans="1:13" x14ac:dyDescent="0.25">
      <c r="A19" s="8" t="s">
        <v>510</v>
      </c>
      <c r="B19" s="2">
        <v>1.7459870459025601E-2</v>
      </c>
      <c r="C19" s="2">
        <v>1.8103215347203501E-2</v>
      </c>
      <c r="D19" s="2">
        <v>2.4572969733293398E-2</v>
      </c>
      <c r="E19" s="2">
        <v>3.0660377358490601E-2</v>
      </c>
      <c r="F19" s="2">
        <v>3.7621359223301003E-2</v>
      </c>
      <c r="G19" s="2">
        <v>5.99520383693046E-2</v>
      </c>
      <c r="H19" s="2">
        <v>4.1617819460726797E-2</v>
      </c>
      <c r="I19" s="2">
        <v>4.0740740740740702E-2</v>
      </c>
      <c r="J19" s="2">
        <v>3.3576642335766398E-2</v>
      </c>
      <c r="K19" s="2">
        <v>4.5884923525127498E-2</v>
      </c>
      <c r="L19" s="3">
        <v>4.5499141525631601E-2</v>
      </c>
      <c r="M19" s="3">
        <v>3.1657658389889098E-2</v>
      </c>
    </row>
    <row r="20" spans="1:13" x14ac:dyDescent="0.25">
      <c r="A20" s="8" t="s">
        <v>511</v>
      </c>
      <c r="B20" s="2">
        <v>1.8023092086736098E-2</v>
      </c>
      <c r="C20" s="2">
        <v>2.3236962982977599E-2</v>
      </c>
      <c r="D20" s="2">
        <v>2.54719808210968E-2</v>
      </c>
      <c r="E20" s="2">
        <v>2.7417452830188701E-2</v>
      </c>
      <c r="F20" s="2">
        <v>4.12621359223301E-2</v>
      </c>
      <c r="G20" s="2">
        <v>3.8848920863309301E-2</v>
      </c>
      <c r="H20" s="2">
        <v>6.1547479484173502E-2</v>
      </c>
      <c r="I20" s="2">
        <v>7.5925925925925897E-2</v>
      </c>
      <c r="J20" s="2">
        <v>3.9416058394160597E-2</v>
      </c>
      <c r="K20" s="2">
        <v>7.8659868900218505E-2</v>
      </c>
      <c r="L20" s="3">
        <v>5.7763061074319402E-2</v>
      </c>
      <c r="M20" s="3">
        <v>3.6615597187792101E-2</v>
      </c>
    </row>
    <row r="21" spans="1:13" x14ac:dyDescent="0.25">
      <c r="A21" s="8" t="s">
        <v>512</v>
      </c>
      <c r="B21" s="2">
        <v>4.4494508589129803E-2</v>
      </c>
      <c r="C21" s="2">
        <v>5.53904350175628E-2</v>
      </c>
      <c r="D21" s="2">
        <v>4.7048246928378799E-2</v>
      </c>
      <c r="E21" s="2">
        <v>4.7759433962264203E-2</v>
      </c>
      <c r="F21" s="2">
        <v>6.1488673139158602E-2</v>
      </c>
      <c r="G21" s="2">
        <v>6.0911270983213403E-2</v>
      </c>
      <c r="H21" s="2">
        <v>7.0339976553341094E-2</v>
      </c>
      <c r="I21" s="2">
        <v>5.0617283950617299E-2</v>
      </c>
      <c r="J21" s="2">
        <v>5.03649635036496E-2</v>
      </c>
      <c r="K21" s="2">
        <v>5.0254916241806301E-2</v>
      </c>
      <c r="L21" s="3">
        <v>5.7272504292371802E-2</v>
      </c>
      <c r="M21" s="3">
        <v>5.2871134230097101E-2</v>
      </c>
    </row>
    <row r="22" spans="1:13" x14ac:dyDescent="0.25">
      <c r="A22" s="8" t="s">
        <v>513</v>
      </c>
      <c r="B22" s="2">
        <v>4.8437059983103402E-2</v>
      </c>
      <c r="C22" s="2">
        <v>3.9989192110240497E-2</v>
      </c>
      <c r="D22" s="2">
        <v>4.01558285885526E-2</v>
      </c>
      <c r="E22" s="2">
        <v>4.06839622641509E-2</v>
      </c>
      <c r="F22" s="2">
        <v>3.8834951456310697E-2</v>
      </c>
      <c r="G22" s="2">
        <v>5.7074340527577899E-2</v>
      </c>
      <c r="H22" s="2">
        <v>4.5134818288393899E-2</v>
      </c>
      <c r="I22" s="2">
        <v>6.4814814814814797E-2</v>
      </c>
      <c r="J22" s="2">
        <v>5.47445255474453E-2</v>
      </c>
      <c r="K22" s="2">
        <v>9.1041514930808407E-2</v>
      </c>
      <c r="L22" s="3">
        <v>6.1442236938925698E-2</v>
      </c>
      <c r="M22" s="3">
        <v>4.8319583858251698E-2</v>
      </c>
    </row>
    <row r="23" spans="1:13" x14ac:dyDescent="0.25">
      <c r="A23" s="8" t="s">
        <v>514</v>
      </c>
      <c r="B23" s="2">
        <v>0.239369191776964</v>
      </c>
      <c r="C23" s="2">
        <v>5.72818157254796E-2</v>
      </c>
      <c r="D23" s="2">
        <v>7.9112975726700605E-2</v>
      </c>
      <c r="E23" s="2">
        <v>0.113502358490566</v>
      </c>
      <c r="F23" s="2">
        <v>0.13551779935275099</v>
      </c>
      <c r="G23" s="2">
        <v>0.107434052757794</v>
      </c>
      <c r="H23" s="2">
        <v>3.9859320046893298E-2</v>
      </c>
      <c r="I23" s="2">
        <v>3.0246913580246899E-2</v>
      </c>
      <c r="J23" s="2">
        <v>2.4817518248175199E-2</v>
      </c>
      <c r="K23" s="2">
        <v>3.5688273852876901E-2</v>
      </c>
      <c r="L23" s="3">
        <v>5.1999018886436099E-2</v>
      </c>
      <c r="M23" s="3">
        <v>0.100377941236234</v>
      </c>
    </row>
    <row r="24" spans="1:13" x14ac:dyDescent="0.25">
      <c r="A24" s="8" t="s">
        <v>515</v>
      </c>
      <c r="B24" s="2">
        <v>0.63221627710504102</v>
      </c>
      <c r="C24" s="2">
        <v>0.80599837881653602</v>
      </c>
      <c r="D24" s="2">
        <v>0.78363799820197799</v>
      </c>
      <c r="E24" s="2">
        <v>0.73997641509433998</v>
      </c>
      <c r="F24" s="2">
        <v>0.68527508090614897</v>
      </c>
      <c r="G24" s="2">
        <v>0.67577937649880104</v>
      </c>
      <c r="H24" s="2">
        <v>0.74150058616647097</v>
      </c>
      <c r="I24" s="2">
        <v>0.73765432098765404</v>
      </c>
      <c r="J24" s="2">
        <v>0.79708029197080299</v>
      </c>
      <c r="K24" s="2">
        <v>0.69847050254916199</v>
      </c>
      <c r="L24" s="3">
        <v>0.72602403728231502</v>
      </c>
      <c r="M24" s="3">
        <v>0.73015808509773605</v>
      </c>
    </row>
    <row r="25" spans="1:13" x14ac:dyDescent="0.25">
      <c r="A25" s="15"/>
    </row>
    <row r="26" spans="1:13" x14ac:dyDescent="0.25">
      <c r="A26" s="15"/>
    </row>
    <row r="27" spans="1:13" x14ac:dyDescent="0.25">
      <c r="A27" s="15"/>
      <c r="B27" s="23" t="s">
        <v>31</v>
      </c>
      <c r="C27" s="23"/>
      <c r="D27" s="23"/>
      <c r="E27" s="23"/>
      <c r="F27" s="23"/>
      <c r="G27" s="23"/>
      <c r="H27" s="23"/>
      <c r="I27" s="23"/>
      <c r="J27" s="23"/>
      <c r="K27" s="6" t="s">
        <v>10</v>
      </c>
      <c r="L27" s="6" t="s">
        <v>11</v>
      </c>
    </row>
    <row r="28" spans="1:13" x14ac:dyDescent="0.25">
      <c r="A28" s="9" t="s">
        <v>34</v>
      </c>
      <c r="B28" s="5" t="s">
        <v>15</v>
      </c>
      <c r="C28" s="5" t="s">
        <v>16</v>
      </c>
      <c r="D28" s="5" t="s">
        <v>17</v>
      </c>
      <c r="E28" s="5" t="s">
        <v>18</v>
      </c>
      <c r="F28" s="5" t="s">
        <v>19</v>
      </c>
      <c r="G28" s="5" t="s">
        <v>20</v>
      </c>
      <c r="H28" s="5" t="s">
        <v>21</v>
      </c>
      <c r="I28" s="5" t="s">
        <v>22</v>
      </c>
      <c r="J28" s="5" t="s">
        <v>23</v>
      </c>
      <c r="K28" s="5" t="s">
        <v>24</v>
      </c>
      <c r="L28" s="5" t="s">
        <v>25</v>
      </c>
    </row>
    <row r="29" spans="1:13" x14ac:dyDescent="0.25">
      <c r="A29" s="8" t="s">
        <v>510</v>
      </c>
      <c r="B29" s="2">
        <v>8.0645161290322606E-2</v>
      </c>
      <c r="C29" s="2">
        <v>0.22388059701492499</v>
      </c>
      <c r="D29" s="2">
        <v>0.26829268292682901</v>
      </c>
      <c r="E29" s="2">
        <v>-0.105769230769231</v>
      </c>
      <c r="F29" s="2">
        <v>0.34408602150537598</v>
      </c>
      <c r="G29" s="2">
        <v>-0.432</v>
      </c>
      <c r="H29" s="2">
        <v>-7.0422535211267595E-2</v>
      </c>
      <c r="I29" s="2">
        <v>-0.30303030303030298</v>
      </c>
      <c r="J29" s="2">
        <v>0.36956521739130399</v>
      </c>
      <c r="K29" s="3">
        <v>-0.496</v>
      </c>
      <c r="L29" s="3">
        <v>1.6129032258064498E-2</v>
      </c>
    </row>
    <row r="30" spans="1:13" x14ac:dyDescent="0.25">
      <c r="A30" s="8" t="s">
        <v>511</v>
      </c>
      <c r="B30" s="2">
        <v>0.34375</v>
      </c>
      <c r="C30" s="2">
        <v>-1.16279069767442E-2</v>
      </c>
      <c r="D30" s="2">
        <v>9.41176470588235E-2</v>
      </c>
      <c r="E30" s="2">
        <v>9.6774193548387094E-2</v>
      </c>
      <c r="F30" s="2">
        <v>-0.20588235294117599</v>
      </c>
      <c r="G30" s="2">
        <v>0.296296296296296</v>
      </c>
      <c r="H30" s="2">
        <v>0.17142857142857101</v>
      </c>
      <c r="I30" s="2">
        <v>-0.56097560975609795</v>
      </c>
      <c r="J30" s="2">
        <v>1</v>
      </c>
      <c r="K30" s="3">
        <v>0.33333333333333298</v>
      </c>
      <c r="L30" s="3">
        <v>0.6875</v>
      </c>
    </row>
    <row r="31" spans="1:13" x14ac:dyDescent="0.25">
      <c r="A31" s="8" t="s">
        <v>512</v>
      </c>
      <c r="B31" s="2">
        <v>0.29746835443038</v>
      </c>
      <c r="C31" s="2">
        <v>-0.23414634146341501</v>
      </c>
      <c r="D31" s="2">
        <v>3.1847133757961797E-2</v>
      </c>
      <c r="E31" s="2">
        <v>-6.1728395061728399E-2</v>
      </c>
      <c r="F31" s="2">
        <v>-0.16447368421052599</v>
      </c>
      <c r="G31" s="2">
        <v>-5.5118110236220499E-2</v>
      </c>
      <c r="H31" s="2">
        <v>-0.31666666666666698</v>
      </c>
      <c r="I31" s="2">
        <v>-0.15853658536585399</v>
      </c>
      <c r="J31" s="2">
        <v>0</v>
      </c>
      <c r="K31" s="3">
        <v>-0.45669291338582702</v>
      </c>
      <c r="L31" s="3">
        <v>-0.563291139240506</v>
      </c>
    </row>
    <row r="32" spans="1:13" x14ac:dyDescent="0.25">
      <c r="A32" s="8" t="s">
        <v>513</v>
      </c>
      <c r="B32" s="2">
        <v>-0.13953488372093001</v>
      </c>
      <c r="C32" s="2">
        <v>-9.45945945945946E-2</v>
      </c>
      <c r="D32" s="2">
        <v>2.9850746268656699E-2</v>
      </c>
      <c r="E32" s="2">
        <v>-0.30434782608695699</v>
      </c>
      <c r="F32" s="2">
        <v>0.23958333333333301</v>
      </c>
      <c r="G32" s="2">
        <v>-0.35294117647058798</v>
      </c>
      <c r="H32" s="2">
        <v>0.36363636363636398</v>
      </c>
      <c r="I32" s="2">
        <v>-0.28571428571428598</v>
      </c>
      <c r="J32" s="2">
        <v>0.66666666666666696</v>
      </c>
      <c r="K32" s="3">
        <v>5.0420168067226899E-2</v>
      </c>
      <c r="L32" s="3">
        <v>-0.27325581395348802</v>
      </c>
    </row>
    <row r="33" spans="1:12" x14ac:dyDescent="0.25">
      <c r="A33" s="8" t="s">
        <v>514</v>
      </c>
      <c r="B33" s="2">
        <v>-0.750588235294118</v>
      </c>
      <c r="C33" s="2">
        <v>0.245283018867925</v>
      </c>
      <c r="D33" s="2">
        <v>0.45833333333333298</v>
      </c>
      <c r="E33" s="2">
        <v>-0.12987012987013</v>
      </c>
      <c r="F33" s="2">
        <v>-0.33134328358208998</v>
      </c>
      <c r="G33" s="2">
        <v>-0.69642857142857095</v>
      </c>
      <c r="H33" s="2">
        <v>-0.27941176470588203</v>
      </c>
      <c r="I33" s="2">
        <v>-0.30612244897959201</v>
      </c>
      <c r="J33" s="2">
        <v>0.441176470588235</v>
      </c>
      <c r="K33" s="3">
        <v>-0.78125</v>
      </c>
      <c r="L33" s="3">
        <v>-0.94235294117647095</v>
      </c>
    </row>
    <row r="34" spans="1:12" x14ac:dyDescent="0.25">
      <c r="A34" s="8" t="s">
        <v>515</v>
      </c>
      <c r="B34" s="2">
        <v>0.328730512249443</v>
      </c>
      <c r="C34" s="2">
        <v>-0.123365739188736</v>
      </c>
      <c r="D34" s="2">
        <v>-4.0152963671128097E-2</v>
      </c>
      <c r="E34" s="2">
        <v>-0.325099601593625</v>
      </c>
      <c r="F34" s="2">
        <v>-0.168240850059032</v>
      </c>
      <c r="G34" s="2">
        <v>-0.102200141944642</v>
      </c>
      <c r="H34" s="2">
        <v>-5.5335968379446598E-2</v>
      </c>
      <c r="I34" s="2">
        <v>-8.6192468619246898E-2</v>
      </c>
      <c r="J34" s="2">
        <v>-0.121794871794872</v>
      </c>
      <c r="K34" s="3">
        <v>-0.31937544357700498</v>
      </c>
      <c r="L34" s="3">
        <v>-0.57282850779509997</v>
      </c>
    </row>
    <row r="35" spans="1:12" x14ac:dyDescent="0.25">
      <c r="A35" s="11" t="s">
        <v>14</v>
      </c>
      <c r="B35" s="3">
        <v>4.2241622078287799E-2</v>
      </c>
      <c r="C35" s="3">
        <v>-9.8351796811672498E-2</v>
      </c>
      <c r="D35" s="3">
        <v>1.64818699430626E-2</v>
      </c>
      <c r="E35" s="3">
        <v>-0.27122641509433998</v>
      </c>
      <c r="F35" s="3">
        <v>-0.156553398058252</v>
      </c>
      <c r="G35" s="3">
        <v>-0.18177458033573099</v>
      </c>
      <c r="H35" s="3">
        <v>-5.04103165298945E-2</v>
      </c>
      <c r="I35" s="3">
        <v>-0.15432098765432101</v>
      </c>
      <c r="J35" s="3">
        <v>2.18978102189781E-3</v>
      </c>
      <c r="K35" s="3">
        <v>-0.34148681055155899</v>
      </c>
      <c r="L35" s="3">
        <v>-0.61334835257673903</v>
      </c>
    </row>
    <row r="36" spans="1:12" x14ac:dyDescent="0.25">
      <c r="A36" s="15"/>
    </row>
    <row r="37" spans="1:12" x14ac:dyDescent="0.25">
      <c r="A37" s="13" t="s">
        <v>35</v>
      </c>
    </row>
    <row r="38" spans="1:12" x14ac:dyDescent="0.25">
      <c r="A38" s="14" t="s">
        <v>36</v>
      </c>
    </row>
    <row r="39" spans="1:12" x14ac:dyDescent="0.25">
      <c r="A39" s="14" t="s">
        <v>37</v>
      </c>
    </row>
    <row r="40" spans="1:12" x14ac:dyDescent="0.25">
      <c r="A40" s="14" t="s">
        <v>69</v>
      </c>
    </row>
    <row r="41" spans="1:12" x14ac:dyDescent="0.25">
      <c r="A41" s="14" t="s">
        <v>672</v>
      </c>
    </row>
    <row r="42" spans="1:12" x14ac:dyDescent="0.25">
      <c r="A42" s="14" t="s">
        <v>39</v>
      </c>
    </row>
    <row r="43" spans="1:12" x14ac:dyDescent="0.25">
      <c r="A43" s="15"/>
    </row>
    <row r="44" spans="1:12" x14ac:dyDescent="0.25">
      <c r="A44" s="15"/>
    </row>
    <row r="45" spans="1:12" x14ac:dyDescent="0.25">
      <c r="A45" s="15"/>
    </row>
    <row r="46" spans="1:12" x14ac:dyDescent="0.25">
      <c r="A46" s="15"/>
    </row>
    <row r="47" spans="1:12" x14ac:dyDescent="0.25">
      <c r="A47" s="15"/>
    </row>
    <row r="48" spans="1:12"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7:K17"/>
    <mergeCell ref="B27:J2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673</v>
      </c>
    </row>
    <row r="2" spans="1:13" ht="15" x14ac:dyDescent="0.25">
      <c r="A2" s="12" t="s">
        <v>674</v>
      </c>
    </row>
    <row r="3" spans="1:13" ht="15" x14ac:dyDescent="0.25">
      <c r="A3" s="12" t="s">
        <v>519</v>
      </c>
    </row>
    <row r="4" spans="1:13" x14ac:dyDescent="0.25">
      <c r="A4" s="15"/>
    </row>
    <row r="5" spans="1:13" x14ac:dyDescent="0.25">
      <c r="A5" s="19" t="str">
        <f>HYPERLINK("#'Table of contents'!A19",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0</v>
      </c>
      <c r="C8" s="1">
        <v>0</v>
      </c>
      <c r="D8" s="1">
        <v>0</v>
      </c>
      <c r="E8" s="1">
        <v>0</v>
      </c>
      <c r="F8" s="1">
        <v>0</v>
      </c>
      <c r="G8" s="1">
        <v>0</v>
      </c>
      <c r="H8" s="1">
        <v>0</v>
      </c>
      <c r="I8" s="1">
        <v>4</v>
      </c>
      <c r="J8" s="1">
        <v>0</v>
      </c>
      <c r="K8" s="1">
        <v>1</v>
      </c>
      <c r="L8" s="4">
        <v>5</v>
      </c>
      <c r="M8" s="4">
        <v>5</v>
      </c>
    </row>
    <row r="9" spans="1:13" x14ac:dyDescent="0.25">
      <c r="A9" s="16" t="s">
        <v>511</v>
      </c>
      <c r="B9" s="1">
        <v>0</v>
      </c>
      <c r="C9" s="1">
        <v>0</v>
      </c>
      <c r="D9" s="1">
        <v>0</v>
      </c>
      <c r="E9" s="1">
        <v>0</v>
      </c>
      <c r="F9" s="1">
        <v>0</v>
      </c>
      <c r="G9" s="1">
        <v>0</v>
      </c>
      <c r="H9" s="1">
        <v>3</v>
      </c>
      <c r="I9" s="1">
        <v>1</v>
      </c>
      <c r="J9" s="1">
        <v>0</v>
      </c>
      <c r="K9" s="1">
        <v>1</v>
      </c>
      <c r="L9" s="4">
        <v>5</v>
      </c>
      <c r="M9" s="4">
        <v>5</v>
      </c>
    </row>
    <row r="10" spans="1:13" x14ac:dyDescent="0.25">
      <c r="A10" s="16" t="s">
        <v>512</v>
      </c>
      <c r="B10" s="1">
        <v>0</v>
      </c>
      <c r="C10" s="1">
        <v>0</v>
      </c>
      <c r="D10" s="1">
        <v>0</v>
      </c>
      <c r="E10" s="1">
        <v>0</v>
      </c>
      <c r="F10" s="1">
        <v>0</v>
      </c>
      <c r="G10" s="1">
        <v>4</v>
      </c>
      <c r="H10" s="1">
        <v>5</v>
      </c>
      <c r="I10" s="1">
        <v>4</v>
      </c>
      <c r="J10" s="1">
        <v>2</v>
      </c>
      <c r="K10" s="1">
        <v>3</v>
      </c>
      <c r="L10" s="4">
        <v>18</v>
      </c>
      <c r="M10" s="4">
        <v>18</v>
      </c>
    </row>
    <row r="11" spans="1:13" x14ac:dyDescent="0.25">
      <c r="A11" s="16" t="s">
        <v>513</v>
      </c>
      <c r="B11" s="1">
        <v>0</v>
      </c>
      <c r="C11" s="1">
        <v>0</v>
      </c>
      <c r="D11" s="1">
        <v>0</v>
      </c>
      <c r="E11" s="1">
        <v>1</v>
      </c>
      <c r="F11" s="1">
        <v>3</v>
      </c>
      <c r="G11" s="1">
        <v>2</v>
      </c>
      <c r="H11" s="1">
        <v>4</v>
      </c>
      <c r="I11" s="1">
        <v>7</v>
      </c>
      <c r="J11" s="1">
        <v>2</v>
      </c>
      <c r="K11" s="1">
        <v>6</v>
      </c>
      <c r="L11" s="4">
        <v>21</v>
      </c>
      <c r="M11" s="4">
        <v>25</v>
      </c>
    </row>
    <row r="12" spans="1:13" x14ac:dyDescent="0.25">
      <c r="A12" s="16" t="s">
        <v>514</v>
      </c>
      <c r="B12" s="1">
        <v>0</v>
      </c>
      <c r="C12" s="1">
        <v>0</v>
      </c>
      <c r="D12" s="1">
        <v>0</v>
      </c>
      <c r="E12" s="1">
        <v>4</v>
      </c>
      <c r="F12" s="1">
        <v>28</v>
      </c>
      <c r="G12" s="1">
        <v>39</v>
      </c>
      <c r="H12" s="1">
        <v>13</v>
      </c>
      <c r="I12" s="1">
        <v>11</v>
      </c>
      <c r="J12" s="1">
        <v>5</v>
      </c>
      <c r="K12" s="1">
        <v>16</v>
      </c>
      <c r="L12" s="4">
        <v>84</v>
      </c>
      <c r="M12" s="4">
        <v>116</v>
      </c>
    </row>
    <row r="13" spans="1:13" x14ac:dyDescent="0.25">
      <c r="A13" s="16" t="s">
        <v>515</v>
      </c>
      <c r="B13" s="1">
        <v>0</v>
      </c>
      <c r="C13" s="1">
        <v>0</v>
      </c>
      <c r="D13" s="1">
        <v>0</v>
      </c>
      <c r="E13" s="1">
        <v>19</v>
      </c>
      <c r="F13" s="1">
        <v>55</v>
      </c>
      <c r="G13" s="1">
        <v>149</v>
      </c>
      <c r="H13" s="1">
        <v>134</v>
      </c>
      <c r="I13" s="1">
        <v>102</v>
      </c>
      <c r="J13" s="1">
        <v>92</v>
      </c>
      <c r="K13" s="1">
        <v>91</v>
      </c>
      <c r="L13" s="4">
        <v>568</v>
      </c>
      <c r="M13" s="4">
        <v>642</v>
      </c>
    </row>
    <row r="14" spans="1:13" x14ac:dyDescent="0.25">
      <c r="A14" s="16" t="s">
        <v>516</v>
      </c>
      <c r="B14" s="1">
        <v>0</v>
      </c>
      <c r="C14" s="1">
        <v>0</v>
      </c>
      <c r="D14" s="1">
        <v>0</v>
      </c>
      <c r="E14" s="1">
        <v>0</v>
      </c>
      <c r="F14" s="1">
        <v>0</v>
      </c>
      <c r="G14" s="1">
        <v>0</v>
      </c>
      <c r="H14" s="1">
        <v>0</v>
      </c>
      <c r="I14" s="1">
        <v>0</v>
      </c>
      <c r="J14" s="1">
        <v>0</v>
      </c>
      <c r="K14" s="1">
        <v>0</v>
      </c>
      <c r="L14" s="4">
        <v>0</v>
      </c>
      <c r="M14" s="4">
        <v>0</v>
      </c>
    </row>
    <row r="15" spans="1:13" x14ac:dyDescent="0.25">
      <c r="A15" s="10" t="s">
        <v>14</v>
      </c>
      <c r="B15" s="4">
        <v>0</v>
      </c>
      <c r="C15" s="4">
        <v>0</v>
      </c>
      <c r="D15" s="4">
        <v>0</v>
      </c>
      <c r="E15" s="4">
        <v>24</v>
      </c>
      <c r="F15" s="4">
        <v>86</v>
      </c>
      <c r="G15" s="4">
        <v>194</v>
      </c>
      <c r="H15" s="4">
        <v>159</v>
      </c>
      <c r="I15" s="4">
        <v>129</v>
      </c>
      <c r="J15" s="4">
        <v>101</v>
      </c>
      <c r="K15" s="4">
        <v>118</v>
      </c>
      <c r="L15" s="4">
        <v>701</v>
      </c>
      <c r="M15" s="4">
        <v>811</v>
      </c>
    </row>
    <row r="16" spans="1:13" x14ac:dyDescent="0.25">
      <c r="A16" s="15"/>
    </row>
    <row r="17" spans="1:13" x14ac:dyDescent="0.25">
      <c r="A17" s="15"/>
    </row>
    <row r="18" spans="1:13" x14ac:dyDescent="0.25">
      <c r="A18" s="15"/>
      <c r="B18" s="23" t="s">
        <v>521</v>
      </c>
      <c r="C18" s="24"/>
      <c r="D18" s="24"/>
      <c r="E18" s="24"/>
      <c r="F18" s="24"/>
      <c r="G18" s="24"/>
      <c r="H18" s="24"/>
      <c r="I18" s="24"/>
      <c r="J18" s="24"/>
      <c r="K18" s="24"/>
      <c r="L18" s="6" t="s">
        <v>10</v>
      </c>
      <c r="M18" s="6" t="s">
        <v>11</v>
      </c>
    </row>
    <row r="19" spans="1:13" x14ac:dyDescent="0.25">
      <c r="A19" s="9" t="s">
        <v>34</v>
      </c>
      <c r="B19" s="5" t="s">
        <v>0</v>
      </c>
      <c r="C19" s="5" t="s">
        <v>1</v>
      </c>
      <c r="D19" s="5" t="s">
        <v>2</v>
      </c>
      <c r="E19" s="5" t="s">
        <v>3</v>
      </c>
      <c r="F19" s="5" t="s">
        <v>4</v>
      </c>
      <c r="G19" s="5" t="s">
        <v>5</v>
      </c>
      <c r="H19" s="5" t="s">
        <v>6</v>
      </c>
      <c r="I19" s="5" t="s">
        <v>7</v>
      </c>
      <c r="J19" s="5" t="s">
        <v>8</v>
      </c>
      <c r="K19" s="5" t="s">
        <v>9</v>
      </c>
      <c r="L19" s="5" t="s">
        <v>32</v>
      </c>
      <c r="M19" s="5" t="s">
        <v>33</v>
      </c>
    </row>
    <row r="20" spans="1:13" x14ac:dyDescent="0.25">
      <c r="A20" s="8" t="s">
        <v>510</v>
      </c>
      <c r="B20" s="2">
        <v>0</v>
      </c>
      <c r="C20" s="2">
        <v>0</v>
      </c>
      <c r="D20" s="2">
        <v>0</v>
      </c>
      <c r="E20" s="2">
        <v>0</v>
      </c>
      <c r="F20" s="2">
        <v>0</v>
      </c>
      <c r="G20" s="2">
        <v>0</v>
      </c>
      <c r="H20" s="2">
        <v>0</v>
      </c>
      <c r="I20" s="2">
        <v>3.1007751937984499E-2</v>
      </c>
      <c r="J20" s="2">
        <v>0</v>
      </c>
      <c r="K20" s="2">
        <v>8.4745762711864406E-3</v>
      </c>
      <c r="L20" s="3">
        <v>7.1326676176890202E-3</v>
      </c>
      <c r="M20" s="3">
        <v>6.1652281134402E-3</v>
      </c>
    </row>
    <row r="21" spans="1:13" x14ac:dyDescent="0.25">
      <c r="A21" s="8" t="s">
        <v>511</v>
      </c>
      <c r="B21" s="2">
        <v>0</v>
      </c>
      <c r="C21" s="2">
        <v>0</v>
      </c>
      <c r="D21" s="2">
        <v>0</v>
      </c>
      <c r="E21" s="2">
        <v>0</v>
      </c>
      <c r="F21" s="2">
        <v>0</v>
      </c>
      <c r="G21" s="2">
        <v>0</v>
      </c>
      <c r="H21" s="2">
        <v>1.88679245283019E-2</v>
      </c>
      <c r="I21" s="2">
        <v>7.7519379844961196E-3</v>
      </c>
      <c r="J21" s="2">
        <v>0</v>
      </c>
      <c r="K21" s="2">
        <v>8.4745762711864406E-3</v>
      </c>
      <c r="L21" s="3">
        <v>7.1326676176890202E-3</v>
      </c>
      <c r="M21" s="3">
        <v>6.1652281134402E-3</v>
      </c>
    </row>
    <row r="22" spans="1:13" x14ac:dyDescent="0.25">
      <c r="A22" s="8" t="s">
        <v>512</v>
      </c>
      <c r="B22" s="2">
        <v>0</v>
      </c>
      <c r="C22" s="2">
        <v>0</v>
      </c>
      <c r="D22" s="2">
        <v>0</v>
      </c>
      <c r="E22" s="2">
        <v>0</v>
      </c>
      <c r="F22" s="2">
        <v>0</v>
      </c>
      <c r="G22" s="2">
        <v>2.06185567010309E-2</v>
      </c>
      <c r="H22" s="2">
        <v>3.1446540880503103E-2</v>
      </c>
      <c r="I22" s="2">
        <v>3.1007751937984499E-2</v>
      </c>
      <c r="J22" s="2">
        <v>1.9801980198019799E-2</v>
      </c>
      <c r="K22" s="2">
        <v>2.5423728813559299E-2</v>
      </c>
      <c r="L22" s="3">
        <v>2.5677603423680501E-2</v>
      </c>
      <c r="M22" s="3">
        <v>2.2194821208384698E-2</v>
      </c>
    </row>
    <row r="23" spans="1:13" x14ac:dyDescent="0.25">
      <c r="A23" s="8" t="s">
        <v>513</v>
      </c>
      <c r="B23" s="2">
        <v>0</v>
      </c>
      <c r="C23" s="2">
        <v>0</v>
      </c>
      <c r="D23" s="2">
        <v>0</v>
      </c>
      <c r="E23" s="2">
        <v>4.1666666666666699E-2</v>
      </c>
      <c r="F23" s="2">
        <v>3.4883720930232599E-2</v>
      </c>
      <c r="G23" s="2">
        <v>1.03092783505155E-2</v>
      </c>
      <c r="H23" s="2">
        <v>2.51572327044025E-2</v>
      </c>
      <c r="I23" s="2">
        <v>5.4263565891472902E-2</v>
      </c>
      <c r="J23" s="2">
        <v>1.9801980198019799E-2</v>
      </c>
      <c r="K23" s="2">
        <v>5.0847457627118599E-2</v>
      </c>
      <c r="L23" s="3">
        <v>2.9957203994293899E-2</v>
      </c>
      <c r="M23" s="3">
        <v>3.0826140567201E-2</v>
      </c>
    </row>
    <row r="24" spans="1:13" x14ac:dyDescent="0.25">
      <c r="A24" s="8" t="s">
        <v>514</v>
      </c>
      <c r="B24" s="2">
        <v>0</v>
      </c>
      <c r="C24" s="2">
        <v>0</v>
      </c>
      <c r="D24" s="2">
        <v>0</v>
      </c>
      <c r="E24" s="2">
        <v>0.16666666666666699</v>
      </c>
      <c r="F24" s="2">
        <v>0.32558139534883701</v>
      </c>
      <c r="G24" s="2">
        <v>0.201030927835052</v>
      </c>
      <c r="H24" s="2">
        <v>8.17610062893082E-2</v>
      </c>
      <c r="I24" s="2">
        <v>8.5271317829457405E-2</v>
      </c>
      <c r="J24" s="2">
        <v>4.95049504950495E-2</v>
      </c>
      <c r="K24" s="2">
        <v>0.13559322033898299</v>
      </c>
      <c r="L24" s="3">
        <v>0.119828815977175</v>
      </c>
      <c r="M24" s="3">
        <v>0.14303329223181299</v>
      </c>
    </row>
    <row r="25" spans="1:13" x14ac:dyDescent="0.25">
      <c r="A25" s="8" t="s">
        <v>515</v>
      </c>
      <c r="B25" s="2">
        <v>0</v>
      </c>
      <c r="C25" s="2">
        <v>0</v>
      </c>
      <c r="D25" s="2">
        <v>0</v>
      </c>
      <c r="E25" s="2">
        <v>0.79166666666666696</v>
      </c>
      <c r="F25" s="2">
        <v>0.63953488372093004</v>
      </c>
      <c r="G25" s="2">
        <v>0.768041237113402</v>
      </c>
      <c r="H25" s="2">
        <v>0.84276729559748398</v>
      </c>
      <c r="I25" s="2">
        <v>0.79069767441860495</v>
      </c>
      <c r="J25" s="2">
        <v>0.91089108910891103</v>
      </c>
      <c r="K25" s="2">
        <v>0.77118644067796605</v>
      </c>
      <c r="L25" s="3">
        <v>0.81027104136947203</v>
      </c>
      <c r="M25" s="3">
        <v>0.79161528976572104</v>
      </c>
    </row>
    <row r="26" spans="1:13" x14ac:dyDescent="0.25">
      <c r="A26" s="8" t="s">
        <v>516</v>
      </c>
      <c r="B26" s="2">
        <v>0</v>
      </c>
      <c r="C26" s="2">
        <v>0</v>
      </c>
      <c r="D26" s="2">
        <v>0</v>
      </c>
      <c r="E26" s="2">
        <v>0</v>
      </c>
      <c r="F26" s="2">
        <v>0</v>
      </c>
      <c r="G26" s="2">
        <v>0</v>
      </c>
      <c r="H26" s="2">
        <v>0</v>
      </c>
      <c r="I26" s="2">
        <v>0</v>
      </c>
      <c r="J26" s="2">
        <v>0</v>
      </c>
      <c r="K26" s="2">
        <v>0</v>
      </c>
      <c r="L26" s="3">
        <v>0</v>
      </c>
      <c r="M26" s="3">
        <v>0</v>
      </c>
    </row>
    <row r="27" spans="1:13" x14ac:dyDescent="0.25">
      <c r="A27" s="15"/>
    </row>
    <row r="28" spans="1:13" x14ac:dyDescent="0.25">
      <c r="A28" s="15"/>
    </row>
    <row r="29" spans="1:13" x14ac:dyDescent="0.25">
      <c r="A29" s="15"/>
      <c r="B29" s="23" t="s">
        <v>31</v>
      </c>
      <c r="C29" s="23"/>
      <c r="D29" s="23"/>
      <c r="E29" s="23"/>
      <c r="F29" s="23"/>
      <c r="G29" s="23"/>
      <c r="H29" s="23"/>
      <c r="I29" s="23"/>
      <c r="J29" s="23"/>
      <c r="K29" s="6" t="s">
        <v>10</v>
      </c>
      <c r="L29" s="6" t="s">
        <v>11</v>
      </c>
    </row>
    <row r="30" spans="1:13" x14ac:dyDescent="0.25">
      <c r="A30" s="9" t="s">
        <v>34</v>
      </c>
      <c r="B30" s="5" t="s">
        <v>15</v>
      </c>
      <c r="C30" s="5" t="s">
        <v>16</v>
      </c>
      <c r="D30" s="5" t="s">
        <v>17</v>
      </c>
      <c r="E30" s="5" t="s">
        <v>18</v>
      </c>
      <c r="F30" s="5" t="s">
        <v>19</v>
      </c>
      <c r="G30" s="5" t="s">
        <v>20</v>
      </c>
      <c r="H30" s="5" t="s">
        <v>21</v>
      </c>
      <c r="I30" s="5" t="s">
        <v>22</v>
      </c>
      <c r="J30" s="5" t="s">
        <v>23</v>
      </c>
      <c r="K30" s="5" t="s">
        <v>24</v>
      </c>
      <c r="L30" s="5" t="s">
        <v>25</v>
      </c>
    </row>
    <row r="31" spans="1:13" x14ac:dyDescent="0.25">
      <c r="A31" s="8" t="s">
        <v>510</v>
      </c>
      <c r="B31" s="2">
        <v>0</v>
      </c>
      <c r="C31" s="2">
        <v>0</v>
      </c>
      <c r="D31" s="2">
        <v>0</v>
      </c>
      <c r="E31" s="2">
        <v>0</v>
      </c>
      <c r="F31" s="2">
        <v>0</v>
      </c>
      <c r="G31" s="2">
        <v>0</v>
      </c>
      <c r="H31" s="2">
        <v>0</v>
      </c>
      <c r="I31" s="2">
        <v>-1</v>
      </c>
      <c r="J31" s="2">
        <v>0</v>
      </c>
      <c r="K31" s="3">
        <v>0</v>
      </c>
      <c r="L31" s="3">
        <v>0</v>
      </c>
    </row>
    <row r="32" spans="1:13" x14ac:dyDescent="0.25">
      <c r="A32" s="8" t="s">
        <v>511</v>
      </c>
      <c r="B32" s="2">
        <v>0</v>
      </c>
      <c r="C32" s="2">
        <v>0</v>
      </c>
      <c r="D32" s="2">
        <v>0</v>
      </c>
      <c r="E32" s="2">
        <v>0</v>
      </c>
      <c r="F32" s="2">
        <v>0</v>
      </c>
      <c r="G32" s="2">
        <v>0</v>
      </c>
      <c r="H32" s="2">
        <v>-0.66666666666666696</v>
      </c>
      <c r="I32" s="2">
        <v>-1</v>
      </c>
      <c r="J32" s="2">
        <v>0</v>
      </c>
      <c r="K32" s="3">
        <v>0</v>
      </c>
      <c r="L32" s="3">
        <v>0</v>
      </c>
    </row>
    <row r="33" spans="1:12" x14ac:dyDescent="0.25">
      <c r="A33" s="8" t="s">
        <v>512</v>
      </c>
      <c r="B33" s="2">
        <v>0</v>
      </c>
      <c r="C33" s="2">
        <v>0</v>
      </c>
      <c r="D33" s="2">
        <v>0</v>
      </c>
      <c r="E33" s="2">
        <v>0</v>
      </c>
      <c r="F33" s="2">
        <v>0</v>
      </c>
      <c r="G33" s="2">
        <v>0.25</v>
      </c>
      <c r="H33" s="2">
        <v>-0.2</v>
      </c>
      <c r="I33" s="2">
        <v>-0.5</v>
      </c>
      <c r="J33" s="2">
        <v>0.5</v>
      </c>
      <c r="K33" s="3">
        <v>-0.25</v>
      </c>
      <c r="L33" s="3">
        <v>0</v>
      </c>
    </row>
    <row r="34" spans="1:12" x14ac:dyDescent="0.25">
      <c r="A34" s="8" t="s">
        <v>513</v>
      </c>
      <c r="B34" s="2">
        <v>0</v>
      </c>
      <c r="C34" s="2">
        <v>0</v>
      </c>
      <c r="D34" s="2">
        <v>0</v>
      </c>
      <c r="E34" s="2">
        <v>2</v>
      </c>
      <c r="F34" s="2">
        <v>-0.33333333333333298</v>
      </c>
      <c r="G34" s="2">
        <v>1</v>
      </c>
      <c r="H34" s="2">
        <v>0.75</v>
      </c>
      <c r="I34" s="2">
        <v>-0.71428571428571397</v>
      </c>
      <c r="J34" s="2">
        <v>2</v>
      </c>
      <c r="K34" s="3">
        <v>2</v>
      </c>
      <c r="L34" s="3">
        <v>0</v>
      </c>
    </row>
    <row r="35" spans="1:12" x14ac:dyDescent="0.25">
      <c r="A35" s="8" t="s">
        <v>514</v>
      </c>
      <c r="B35" s="2">
        <v>0</v>
      </c>
      <c r="C35" s="2">
        <v>0</v>
      </c>
      <c r="D35" s="2">
        <v>0</v>
      </c>
      <c r="E35" s="2">
        <v>6</v>
      </c>
      <c r="F35" s="2">
        <v>0.39285714285714302</v>
      </c>
      <c r="G35" s="2">
        <v>-0.66666666666666696</v>
      </c>
      <c r="H35" s="2">
        <v>-0.15384615384615399</v>
      </c>
      <c r="I35" s="2">
        <v>-0.54545454545454497</v>
      </c>
      <c r="J35" s="2">
        <v>2.2000000000000002</v>
      </c>
      <c r="K35" s="3">
        <v>-0.58974358974358998</v>
      </c>
      <c r="L35" s="3">
        <v>0</v>
      </c>
    </row>
    <row r="36" spans="1:12" x14ac:dyDescent="0.25">
      <c r="A36" s="8" t="s">
        <v>515</v>
      </c>
      <c r="B36" s="2">
        <v>0</v>
      </c>
      <c r="C36" s="2">
        <v>0</v>
      </c>
      <c r="D36" s="2">
        <v>0</v>
      </c>
      <c r="E36" s="2">
        <v>1.8947368421052599</v>
      </c>
      <c r="F36" s="2">
        <v>1.7090909090909101</v>
      </c>
      <c r="G36" s="2">
        <v>-0.100671140939597</v>
      </c>
      <c r="H36" s="2">
        <v>-0.238805970149254</v>
      </c>
      <c r="I36" s="2">
        <v>-9.8039215686274495E-2</v>
      </c>
      <c r="J36" s="2">
        <v>-1.0869565217391301E-2</v>
      </c>
      <c r="K36" s="3">
        <v>-0.389261744966443</v>
      </c>
      <c r="L36" s="3">
        <v>0</v>
      </c>
    </row>
    <row r="37" spans="1:12" x14ac:dyDescent="0.25">
      <c r="A37" s="8" t="s">
        <v>516</v>
      </c>
      <c r="B37" s="2">
        <v>0</v>
      </c>
      <c r="C37" s="2">
        <v>0</v>
      </c>
      <c r="D37" s="2">
        <v>0</v>
      </c>
      <c r="E37" s="2">
        <v>0</v>
      </c>
      <c r="F37" s="2">
        <v>0</v>
      </c>
      <c r="G37" s="2">
        <v>0</v>
      </c>
      <c r="H37" s="2">
        <v>0</v>
      </c>
      <c r="I37" s="2">
        <v>0</v>
      </c>
      <c r="J37" s="2">
        <v>0</v>
      </c>
      <c r="K37" s="3">
        <v>0</v>
      </c>
      <c r="L37" s="3">
        <v>0</v>
      </c>
    </row>
    <row r="38" spans="1:12" x14ac:dyDescent="0.25">
      <c r="A38" s="11" t="s">
        <v>14</v>
      </c>
      <c r="B38" s="3">
        <v>0</v>
      </c>
      <c r="C38" s="3">
        <v>0</v>
      </c>
      <c r="D38" s="3">
        <v>0</v>
      </c>
      <c r="E38" s="3">
        <v>2.5833333333333299</v>
      </c>
      <c r="F38" s="3">
        <v>1.2558139534883701</v>
      </c>
      <c r="G38" s="3">
        <v>-0.180412371134021</v>
      </c>
      <c r="H38" s="3">
        <v>-0.18867924528301899</v>
      </c>
      <c r="I38" s="3">
        <v>-0.217054263565891</v>
      </c>
      <c r="J38" s="3">
        <v>0.16831683168316799</v>
      </c>
      <c r="K38" s="3">
        <v>-0.39175257731958801</v>
      </c>
      <c r="L38" s="3">
        <v>0</v>
      </c>
    </row>
    <row r="39" spans="1:12" x14ac:dyDescent="0.25">
      <c r="A39" s="15"/>
    </row>
    <row r="40" spans="1:12" x14ac:dyDescent="0.25">
      <c r="A40" s="13" t="s">
        <v>35</v>
      </c>
    </row>
    <row r="41" spans="1:12" x14ac:dyDescent="0.25">
      <c r="A41" s="14" t="s">
        <v>36</v>
      </c>
    </row>
    <row r="42" spans="1:12" x14ac:dyDescent="0.25">
      <c r="A42" s="14" t="s">
        <v>37</v>
      </c>
    </row>
    <row r="43" spans="1:12" x14ac:dyDescent="0.25">
      <c r="A43" s="14" t="s">
        <v>69</v>
      </c>
    </row>
    <row r="44" spans="1:12" x14ac:dyDescent="0.25">
      <c r="A44" s="14" t="s">
        <v>672</v>
      </c>
    </row>
    <row r="45" spans="1:12" x14ac:dyDescent="0.25">
      <c r="A45" s="14" t="s">
        <v>39</v>
      </c>
    </row>
    <row r="46" spans="1:12" x14ac:dyDescent="0.25">
      <c r="A46" s="15"/>
    </row>
    <row r="47" spans="1:12" x14ac:dyDescent="0.25">
      <c r="A47" s="15"/>
    </row>
    <row r="48" spans="1:12"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8:K18"/>
    <mergeCell ref="B29:J2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B95"/>
  <sheetViews>
    <sheetView showGridLines="0" workbookViewId="0"/>
  </sheetViews>
  <sheetFormatPr defaultColWidth="11.5546875" defaultRowHeight="13.2" x14ac:dyDescent="0.25"/>
  <cols>
    <col min="2" max="2" width="121.6640625" customWidth="1"/>
  </cols>
  <sheetData>
    <row r="1" spans="1:2" ht="15" x14ac:dyDescent="0.25">
      <c r="A1" s="12" t="s">
        <v>2127</v>
      </c>
    </row>
    <row r="2" spans="1:2" ht="15" x14ac:dyDescent="0.25">
      <c r="A2" s="12"/>
    </row>
    <row r="3" spans="1:2" x14ac:dyDescent="0.25">
      <c r="A3" s="19" t="str">
        <f>HYPERLINK("#'Table 1'!A1", "Table 1")</f>
        <v>Table 1</v>
      </c>
      <c r="B3" s="14" t="s">
        <v>2126</v>
      </c>
    </row>
    <row r="4" spans="1:2" x14ac:dyDescent="0.25">
      <c r="A4" s="19" t="str">
        <f>HYPERLINK("#'Table 2'!A1", "Table 2")</f>
        <v>Table 2</v>
      </c>
      <c r="B4" s="14" t="s">
        <v>2128</v>
      </c>
    </row>
    <row r="5" spans="1:2" x14ac:dyDescent="0.25">
      <c r="A5" s="19" t="str">
        <f>HYPERLINK("#'Table 3'!A1", "Table 3")</f>
        <v>Table 3</v>
      </c>
      <c r="B5" s="14" t="s">
        <v>2129</v>
      </c>
    </row>
    <row r="6" spans="1:2" x14ac:dyDescent="0.25">
      <c r="A6" s="19" t="str">
        <f>HYPERLINK("#'Table 4'!A1", "Table 4")</f>
        <v>Table 4</v>
      </c>
      <c r="B6" s="14" t="s">
        <v>2130</v>
      </c>
    </row>
    <row r="7" spans="1:2" x14ac:dyDescent="0.25">
      <c r="A7" s="19" t="str">
        <f>HYPERLINK("#'Table 5'!A1", "Table 5")</f>
        <v>Table 5</v>
      </c>
      <c r="B7" s="14" t="s">
        <v>2131</v>
      </c>
    </row>
    <row r="8" spans="1:2" x14ac:dyDescent="0.25">
      <c r="A8" s="19" t="str">
        <f>HYPERLINK("#'Table 6'!A1", "Table 6")</f>
        <v>Table 6</v>
      </c>
      <c r="B8" s="14" t="s">
        <v>2130</v>
      </c>
    </row>
    <row r="9" spans="1:2" x14ac:dyDescent="0.25">
      <c r="A9" s="19" t="str">
        <f>HYPERLINK("#'Table 7'!A1", "Table 7")</f>
        <v>Table 7</v>
      </c>
      <c r="B9" s="14" t="s">
        <v>2132</v>
      </c>
    </row>
    <row r="10" spans="1:2" x14ac:dyDescent="0.25">
      <c r="A10" s="19" t="str">
        <f>HYPERLINK("#'Table 8'!A1", "Table 8")</f>
        <v>Table 8</v>
      </c>
      <c r="B10" s="14" t="s">
        <v>2133</v>
      </c>
    </row>
    <row r="11" spans="1:2" x14ac:dyDescent="0.25">
      <c r="A11" s="19" t="str">
        <f>HYPERLINK("#'Table 9'!A1", "Table 9")</f>
        <v>Table 9</v>
      </c>
      <c r="B11" s="14" t="s">
        <v>2134</v>
      </c>
    </row>
    <row r="12" spans="1:2" x14ac:dyDescent="0.25">
      <c r="A12" s="19" t="str">
        <f>HYPERLINK("#'Table 10'!A1", "Table 10")</f>
        <v>Table 10</v>
      </c>
      <c r="B12" s="14" t="s">
        <v>2135</v>
      </c>
    </row>
    <row r="13" spans="1:2" x14ac:dyDescent="0.25">
      <c r="A13" s="19" t="str">
        <f>HYPERLINK("#'Table 11'!A1", "Table 11")</f>
        <v>Table 11</v>
      </c>
      <c r="B13" s="14" t="s">
        <v>2136</v>
      </c>
    </row>
    <row r="14" spans="1:2" x14ac:dyDescent="0.25">
      <c r="A14" s="19" t="str">
        <f>HYPERLINK("#'Table 12'!A1", "Table 12")</f>
        <v>Table 12</v>
      </c>
      <c r="B14" s="14" t="s">
        <v>2137</v>
      </c>
    </row>
    <row r="15" spans="1:2" x14ac:dyDescent="0.25">
      <c r="A15" s="19" t="str">
        <f>HYPERLINK("#'Table 13'!A1", "Table 13")</f>
        <v>Table 13</v>
      </c>
      <c r="B15" s="14" t="s">
        <v>2138</v>
      </c>
    </row>
    <row r="16" spans="1:2" x14ac:dyDescent="0.25">
      <c r="A16" s="19" t="str">
        <f>HYPERLINK("#'Table 14'!A1", "Table 14")</f>
        <v>Table 14</v>
      </c>
      <c r="B16" s="14" t="s">
        <v>2139</v>
      </c>
    </row>
    <row r="17" spans="1:2" x14ac:dyDescent="0.25">
      <c r="A17" s="19" t="str">
        <f>HYPERLINK("#'Table 15'!A1", "Table 15")</f>
        <v>Table 15</v>
      </c>
      <c r="B17" s="14" t="s">
        <v>2140</v>
      </c>
    </row>
    <row r="18" spans="1:2" x14ac:dyDescent="0.25">
      <c r="A18" s="19" t="str">
        <f>HYPERLINK("#'Table 16'!A1", "Table 16")</f>
        <v>Table 16</v>
      </c>
      <c r="B18" s="14" t="s">
        <v>2141</v>
      </c>
    </row>
    <row r="19" spans="1:2" x14ac:dyDescent="0.25">
      <c r="A19" s="19" t="str">
        <f>HYPERLINK("#'Table 17'!A1", "Table 17")</f>
        <v>Table 17</v>
      </c>
      <c r="B19" s="14" t="s">
        <v>2142</v>
      </c>
    </row>
    <row r="20" spans="1:2" x14ac:dyDescent="0.25">
      <c r="A20" s="19" t="str">
        <f>HYPERLINK("#'Table 18'!A1", "Table 18")</f>
        <v>Table 18</v>
      </c>
      <c r="B20" s="14" t="s">
        <v>2143</v>
      </c>
    </row>
    <row r="21" spans="1:2" x14ac:dyDescent="0.25">
      <c r="A21" s="19" t="str">
        <f>HYPERLINK("#'Table 19'!A1", "Table 19")</f>
        <v>Table 19</v>
      </c>
      <c r="B21" s="14" t="s">
        <v>2144</v>
      </c>
    </row>
    <row r="22" spans="1:2" x14ac:dyDescent="0.25">
      <c r="A22" s="19" t="str">
        <f>HYPERLINK("#'Table 20'!A1", "Table 20")</f>
        <v>Table 20</v>
      </c>
      <c r="B22" s="14" t="s">
        <v>2145</v>
      </c>
    </row>
    <row r="23" spans="1:2" x14ac:dyDescent="0.25">
      <c r="A23" s="19" t="str">
        <f>HYPERLINK("#'Table 21'!A1", "Table 21")</f>
        <v>Table 21</v>
      </c>
      <c r="B23" s="14" t="s">
        <v>2146</v>
      </c>
    </row>
    <row r="24" spans="1:2" x14ac:dyDescent="0.25">
      <c r="A24" s="19" t="str">
        <f>HYPERLINK("#'Table 22'!A1", "Table 22")</f>
        <v>Table 22</v>
      </c>
      <c r="B24" s="14" t="s">
        <v>2138</v>
      </c>
    </row>
    <row r="25" spans="1:2" x14ac:dyDescent="0.25">
      <c r="A25" s="19" t="str">
        <f>HYPERLINK("#'Table 23'!A1", "Table 23")</f>
        <v>Table 23</v>
      </c>
      <c r="B25" s="14" t="s">
        <v>2139</v>
      </c>
    </row>
    <row r="26" spans="1:2" x14ac:dyDescent="0.25">
      <c r="A26" s="19" t="str">
        <f>HYPERLINK("#'Table 24'!A1", "Table 24")</f>
        <v>Table 24</v>
      </c>
      <c r="B26" s="14" t="s">
        <v>2140</v>
      </c>
    </row>
    <row r="27" spans="1:2" x14ac:dyDescent="0.25">
      <c r="A27" s="19" t="str">
        <f>HYPERLINK("#'Table 25'!A1", "Table 25")</f>
        <v>Table 25</v>
      </c>
      <c r="B27" s="14" t="s">
        <v>2147</v>
      </c>
    </row>
    <row r="28" spans="1:2" x14ac:dyDescent="0.25">
      <c r="A28" s="19" t="str">
        <f>HYPERLINK("#'Table 26'!A1", "Table 26")</f>
        <v>Table 26</v>
      </c>
      <c r="B28" s="14" t="s">
        <v>2148</v>
      </c>
    </row>
    <row r="29" spans="1:2" x14ac:dyDescent="0.25">
      <c r="A29" s="19" t="str">
        <f>HYPERLINK("#'Table 27'!A1", "Table 27")</f>
        <v>Table 27</v>
      </c>
      <c r="B29" s="14" t="s">
        <v>2149</v>
      </c>
    </row>
    <row r="30" spans="1:2" x14ac:dyDescent="0.25">
      <c r="A30" s="19" t="str">
        <f>HYPERLINK("#'Table 28'!A1", "Table 28")</f>
        <v>Table 28</v>
      </c>
      <c r="B30" s="14" t="s">
        <v>2150</v>
      </c>
    </row>
    <row r="31" spans="1:2" x14ac:dyDescent="0.25">
      <c r="A31" s="19" t="str">
        <f>HYPERLINK("#'Table 29'!A1", "Table 29")</f>
        <v>Table 29</v>
      </c>
      <c r="B31" s="14" t="s">
        <v>2151</v>
      </c>
    </row>
    <row r="32" spans="1:2" x14ac:dyDescent="0.25">
      <c r="A32" s="19" t="str">
        <f>HYPERLINK("#'Table 30'!A1", "Table 30")</f>
        <v>Table 30</v>
      </c>
      <c r="B32" s="14" t="s">
        <v>2152</v>
      </c>
    </row>
    <row r="33" spans="1:2" x14ac:dyDescent="0.25">
      <c r="A33" s="19" t="str">
        <f>HYPERLINK("#'Table 31'!A1", "Table 31")</f>
        <v>Table 31</v>
      </c>
      <c r="B33" s="14" t="s">
        <v>2153</v>
      </c>
    </row>
    <row r="34" spans="1:2" x14ac:dyDescent="0.25">
      <c r="A34" s="19" t="str">
        <f>HYPERLINK("#'Table 32'!A1", "Table 32")</f>
        <v>Table 32</v>
      </c>
      <c r="B34" s="14" t="s">
        <v>2154</v>
      </c>
    </row>
    <row r="35" spans="1:2" x14ac:dyDescent="0.25">
      <c r="A35" s="19" t="str">
        <f>HYPERLINK("#'Table 33'!A1", "Table 33")</f>
        <v>Table 33</v>
      </c>
      <c r="B35" s="14" t="s">
        <v>2155</v>
      </c>
    </row>
    <row r="36" spans="1:2" x14ac:dyDescent="0.25">
      <c r="A36" s="19" t="str">
        <f>HYPERLINK("#'Table 34'!A1", "Table 34")</f>
        <v>Table 34</v>
      </c>
      <c r="B36" s="14" t="s">
        <v>2156</v>
      </c>
    </row>
    <row r="37" spans="1:2" x14ac:dyDescent="0.25">
      <c r="A37" s="19" t="str">
        <f>HYPERLINK("#'Table 35'!A1", "Table 35")</f>
        <v>Table 35</v>
      </c>
      <c r="B37" s="14" t="s">
        <v>2157</v>
      </c>
    </row>
    <row r="38" spans="1:2" x14ac:dyDescent="0.25">
      <c r="A38" s="19" t="str">
        <f>HYPERLINK("#'Table 36'!A1", "Table 36")</f>
        <v>Table 36</v>
      </c>
      <c r="B38" s="14" t="s">
        <v>2158</v>
      </c>
    </row>
    <row r="39" spans="1:2" x14ac:dyDescent="0.25">
      <c r="A39" s="19" t="str">
        <f>HYPERLINK("#'Table 37'!A1", "Table 37")</f>
        <v>Table 37</v>
      </c>
      <c r="B39" s="14" t="s">
        <v>2159</v>
      </c>
    </row>
    <row r="40" spans="1:2" x14ac:dyDescent="0.25">
      <c r="A40" s="19" t="str">
        <f>HYPERLINK("#'Table 38'!A1", "Table 38")</f>
        <v>Table 38</v>
      </c>
      <c r="B40" s="14" t="s">
        <v>2160</v>
      </c>
    </row>
    <row r="41" spans="1:2" x14ac:dyDescent="0.25">
      <c r="A41" s="19" t="str">
        <f>HYPERLINK("#'Table 39'!A1", "Table 39")</f>
        <v>Table 39</v>
      </c>
      <c r="B41" s="14" t="s">
        <v>2161</v>
      </c>
    </row>
    <row r="42" spans="1:2" x14ac:dyDescent="0.25">
      <c r="A42" s="19" t="str">
        <f>HYPERLINK("#'Table 40'!A1", "Table 40")</f>
        <v>Table 40</v>
      </c>
      <c r="B42" s="14" t="s">
        <v>2162</v>
      </c>
    </row>
    <row r="43" spans="1:2" x14ac:dyDescent="0.25">
      <c r="A43" s="19" t="str">
        <f>HYPERLINK("#'Table 41'!A1", "Table 41")</f>
        <v>Table 41</v>
      </c>
      <c r="B43" s="14" t="s">
        <v>2163</v>
      </c>
    </row>
    <row r="44" spans="1:2" x14ac:dyDescent="0.25">
      <c r="A44" s="19" t="str">
        <f>HYPERLINK("#'Table 42'!A1", "Table 42")</f>
        <v>Table 42</v>
      </c>
      <c r="B44" s="14" t="s">
        <v>2164</v>
      </c>
    </row>
    <row r="45" spans="1:2" x14ac:dyDescent="0.25">
      <c r="A45" s="19" t="str">
        <f>HYPERLINK("#'Table 43'!A1", "Table 43")</f>
        <v>Table 43</v>
      </c>
      <c r="B45" s="14" t="s">
        <v>2165</v>
      </c>
    </row>
    <row r="46" spans="1:2" x14ac:dyDescent="0.25">
      <c r="A46" s="19" t="str">
        <f>HYPERLINK("#'Table 44'!A1", "Table 44")</f>
        <v>Table 44</v>
      </c>
      <c r="B46" s="14" t="s">
        <v>2166</v>
      </c>
    </row>
    <row r="47" spans="1:2" x14ac:dyDescent="0.25">
      <c r="A47" s="19" t="str">
        <f>HYPERLINK("#'Table 45'!A1", "Table 45")</f>
        <v>Table 45</v>
      </c>
      <c r="B47" s="14" t="s">
        <v>2167</v>
      </c>
    </row>
    <row r="48" spans="1:2" x14ac:dyDescent="0.25">
      <c r="A48" s="19" t="str">
        <f>HYPERLINK("#'Table 46'!A1", "Table 46")</f>
        <v>Table 46</v>
      </c>
      <c r="B48" s="14" t="s">
        <v>2168</v>
      </c>
    </row>
    <row r="49" spans="1:2" x14ac:dyDescent="0.25">
      <c r="A49" s="19" t="str">
        <f>HYPERLINK("#'Table 47'!A1", "Table 47")</f>
        <v>Table 47</v>
      </c>
      <c r="B49" s="14" t="s">
        <v>2169</v>
      </c>
    </row>
    <row r="50" spans="1:2" x14ac:dyDescent="0.25">
      <c r="A50" s="19" t="str">
        <f>HYPERLINK("#'Table 48'!A1", "Table 48")</f>
        <v>Table 48</v>
      </c>
      <c r="B50" s="14" t="s">
        <v>2170</v>
      </c>
    </row>
    <row r="51" spans="1:2" x14ac:dyDescent="0.25">
      <c r="A51" s="19" t="str">
        <f>HYPERLINK("#'Table 49'!A1", "Table 49")</f>
        <v>Table 49</v>
      </c>
      <c r="B51" s="14" t="s">
        <v>2171</v>
      </c>
    </row>
    <row r="52" spans="1:2" x14ac:dyDescent="0.25">
      <c r="A52" s="19" t="str">
        <f>HYPERLINK("#'Table 50'!A1", "Table 50")</f>
        <v>Table 50</v>
      </c>
      <c r="B52" s="14" t="s">
        <v>2172</v>
      </c>
    </row>
    <row r="53" spans="1:2" x14ac:dyDescent="0.25">
      <c r="A53" s="19" t="str">
        <f>HYPERLINK("#'Table 51'!A1", "Table 51")</f>
        <v>Table 51</v>
      </c>
      <c r="B53" s="14" t="s">
        <v>2173</v>
      </c>
    </row>
    <row r="54" spans="1:2" x14ac:dyDescent="0.25">
      <c r="A54" s="19" t="str">
        <f>HYPERLINK("#'Table 52'!A1", "Table 52")</f>
        <v>Table 52</v>
      </c>
      <c r="B54" s="14" t="s">
        <v>2174</v>
      </c>
    </row>
    <row r="55" spans="1:2" x14ac:dyDescent="0.25">
      <c r="A55" s="19" t="str">
        <f>HYPERLINK("#'Table 53'!A1", "Table 53")</f>
        <v>Table 53</v>
      </c>
      <c r="B55" s="14" t="s">
        <v>2175</v>
      </c>
    </row>
    <row r="56" spans="1:2" x14ac:dyDescent="0.25">
      <c r="A56" s="19" t="str">
        <f>HYPERLINK("#'Table 54'!A1", "Table 54")</f>
        <v>Table 54</v>
      </c>
      <c r="B56" s="14" t="s">
        <v>2176</v>
      </c>
    </row>
    <row r="57" spans="1:2" x14ac:dyDescent="0.25">
      <c r="A57" s="19" t="str">
        <f>HYPERLINK("#'Table 55'!A1", "Table 55")</f>
        <v>Table 55</v>
      </c>
      <c r="B57" s="14" t="s">
        <v>2177</v>
      </c>
    </row>
    <row r="58" spans="1:2" x14ac:dyDescent="0.25">
      <c r="A58" s="19" t="str">
        <f>HYPERLINK("#'Table 56'!A1", "Table 56")</f>
        <v>Table 56</v>
      </c>
      <c r="B58" s="14" t="s">
        <v>2178</v>
      </c>
    </row>
    <row r="59" spans="1:2" x14ac:dyDescent="0.25">
      <c r="A59" s="19" t="str">
        <f>HYPERLINK("#'Table 57'!A1", "Table 57")</f>
        <v>Table 57</v>
      </c>
      <c r="B59" s="14" t="s">
        <v>2179</v>
      </c>
    </row>
    <row r="60" spans="1:2" x14ac:dyDescent="0.25">
      <c r="A60" s="19" t="str">
        <f>HYPERLINK("#'Table 58'!A1", "Table 58")</f>
        <v>Table 58</v>
      </c>
      <c r="B60" s="14" t="s">
        <v>2180</v>
      </c>
    </row>
    <row r="61" spans="1:2" x14ac:dyDescent="0.25">
      <c r="A61" s="19" t="str">
        <f>HYPERLINK("#'Table 59'!A1", "Table 59")</f>
        <v>Table 59</v>
      </c>
      <c r="B61" s="14" t="s">
        <v>2181</v>
      </c>
    </row>
    <row r="62" spans="1:2" x14ac:dyDescent="0.25">
      <c r="A62" s="19" t="str">
        <f>HYPERLINK("#'Table 60'!A1", "Table 60")</f>
        <v>Table 60</v>
      </c>
      <c r="B62" s="14" t="s">
        <v>2182</v>
      </c>
    </row>
    <row r="63" spans="1:2" x14ac:dyDescent="0.25">
      <c r="A63" s="19" t="str">
        <f>HYPERLINK("#'Table 61'!A1", "Table 61")</f>
        <v>Table 61</v>
      </c>
      <c r="B63" s="14" t="s">
        <v>2183</v>
      </c>
    </row>
    <row r="64" spans="1:2" x14ac:dyDescent="0.25">
      <c r="A64" s="19" t="str">
        <f>HYPERLINK("#'Table 62'!A1", "Table 62")</f>
        <v>Table 62</v>
      </c>
      <c r="B64" s="14" t="s">
        <v>2184</v>
      </c>
    </row>
    <row r="65" spans="1:2" x14ac:dyDescent="0.25">
      <c r="A65" s="19" t="str">
        <f>HYPERLINK("#'Table 63'!A1", "Table 63")</f>
        <v>Table 63</v>
      </c>
      <c r="B65" s="14" t="s">
        <v>2185</v>
      </c>
    </row>
    <row r="66" spans="1:2" x14ac:dyDescent="0.25">
      <c r="A66" s="19" t="str">
        <f>HYPERLINK("#'Table 64'!A1", "Table 64")</f>
        <v>Table 64</v>
      </c>
      <c r="B66" s="14" t="s">
        <v>2186</v>
      </c>
    </row>
    <row r="67" spans="1:2" x14ac:dyDescent="0.25">
      <c r="A67" s="19" t="str">
        <f>HYPERLINK("#'Table 65'!A1", "Table 65")</f>
        <v>Table 65</v>
      </c>
      <c r="B67" s="14" t="s">
        <v>2187</v>
      </c>
    </row>
    <row r="68" spans="1:2" x14ac:dyDescent="0.25">
      <c r="A68" s="19" t="str">
        <f>HYPERLINK("#'Table 66'!A1", "Table 66")</f>
        <v>Table 66</v>
      </c>
      <c r="B68" s="14" t="s">
        <v>2188</v>
      </c>
    </row>
    <row r="69" spans="1:2" x14ac:dyDescent="0.25">
      <c r="A69" s="19" t="str">
        <f>HYPERLINK("#'Table 67'!A1", "Table 67")</f>
        <v>Table 67</v>
      </c>
      <c r="B69" s="14" t="s">
        <v>2189</v>
      </c>
    </row>
    <row r="70" spans="1:2" x14ac:dyDescent="0.25">
      <c r="A70" s="19" t="str">
        <f>HYPERLINK("#'Table 68'!A1", "Table 68")</f>
        <v>Table 68</v>
      </c>
      <c r="B70" s="14" t="s">
        <v>2190</v>
      </c>
    </row>
    <row r="71" spans="1:2" x14ac:dyDescent="0.25">
      <c r="A71" s="19" t="str">
        <f>HYPERLINK("#'Table 69'!A1", "Table 69")</f>
        <v>Table 69</v>
      </c>
      <c r="B71" s="14" t="s">
        <v>2191</v>
      </c>
    </row>
    <row r="72" spans="1:2" x14ac:dyDescent="0.25">
      <c r="A72" s="19" t="str">
        <f>HYPERLINK("#'Table 70'!A1", "Table 70")</f>
        <v>Table 70</v>
      </c>
      <c r="B72" s="14" t="s">
        <v>2192</v>
      </c>
    </row>
    <row r="73" spans="1:2" x14ac:dyDescent="0.25">
      <c r="A73" s="19" t="str">
        <f>HYPERLINK("#'Table 71'!A1", "Table 71")</f>
        <v>Table 71</v>
      </c>
      <c r="B73" s="14" t="s">
        <v>2193</v>
      </c>
    </row>
    <row r="74" spans="1:2" x14ac:dyDescent="0.25">
      <c r="A74" s="19" t="str">
        <f>HYPERLINK("#'Table 72'!A1", "Table 72")</f>
        <v>Table 72</v>
      </c>
      <c r="B74" s="14" t="s">
        <v>2194</v>
      </c>
    </row>
    <row r="75" spans="1:2" x14ac:dyDescent="0.25">
      <c r="A75" s="19" t="str">
        <f>HYPERLINK("#'Table 73'!A1", "Table 73")</f>
        <v>Table 73</v>
      </c>
      <c r="B75" s="14" t="s">
        <v>2195</v>
      </c>
    </row>
    <row r="76" spans="1:2" x14ac:dyDescent="0.25">
      <c r="A76" s="19" t="str">
        <f>HYPERLINK("#'Table 74'!A1", "Table 74")</f>
        <v>Table 74</v>
      </c>
      <c r="B76" s="14" t="s">
        <v>2196</v>
      </c>
    </row>
    <row r="77" spans="1:2" x14ac:dyDescent="0.25">
      <c r="A77" s="19" t="str">
        <f>HYPERLINK("#'Table 75'!A1", "Table 75")</f>
        <v>Table 75</v>
      </c>
      <c r="B77" s="14" t="s">
        <v>2197</v>
      </c>
    </row>
    <row r="78" spans="1:2" x14ac:dyDescent="0.25">
      <c r="A78" s="19" t="str">
        <f>HYPERLINK("#'Table 76'!A1", "Table 76")</f>
        <v>Table 76</v>
      </c>
      <c r="B78" s="14" t="s">
        <v>2198</v>
      </c>
    </row>
    <row r="79" spans="1:2" x14ac:dyDescent="0.25">
      <c r="A79" s="19" t="str">
        <f>HYPERLINK("#'Table 77'!A1", "Table 77")</f>
        <v>Table 77</v>
      </c>
      <c r="B79" s="14" t="s">
        <v>2199</v>
      </c>
    </row>
    <row r="80" spans="1:2" x14ac:dyDescent="0.25">
      <c r="A80" s="19" t="str">
        <f>HYPERLINK("#'Table 78'!A1", "Table 78")</f>
        <v>Table 78</v>
      </c>
      <c r="B80" s="14" t="s">
        <v>2200</v>
      </c>
    </row>
    <row r="81" spans="1:2" x14ac:dyDescent="0.25">
      <c r="A81" s="19" t="str">
        <f>HYPERLINK("#'Table 79'!A1", "Table 79")</f>
        <v>Table 79</v>
      </c>
      <c r="B81" s="14" t="s">
        <v>2201</v>
      </c>
    </row>
    <row r="82" spans="1:2" x14ac:dyDescent="0.25">
      <c r="A82" s="19" t="str">
        <f>HYPERLINK("#'Table 80'!A1", "Table 80")</f>
        <v>Table 80</v>
      </c>
      <c r="B82" s="14" t="s">
        <v>2202</v>
      </c>
    </row>
    <row r="83" spans="1:2" x14ac:dyDescent="0.25">
      <c r="A83" s="19" t="str">
        <f>HYPERLINK("#'Table 81'!A1", "Table 81")</f>
        <v>Table 81</v>
      </c>
      <c r="B83" s="14" t="s">
        <v>2203</v>
      </c>
    </row>
    <row r="84" spans="1:2" x14ac:dyDescent="0.25">
      <c r="A84" s="19" t="str">
        <f>HYPERLINK("#'Table 82'!A1", "Table 82")</f>
        <v>Table 82</v>
      </c>
      <c r="B84" s="14" t="s">
        <v>2204</v>
      </c>
    </row>
    <row r="85" spans="1:2" x14ac:dyDescent="0.25">
      <c r="A85" s="19" t="str">
        <f>HYPERLINK("#'Table 83'!A1", "Table 83")</f>
        <v>Table 83</v>
      </c>
      <c r="B85" s="14" t="s">
        <v>2205</v>
      </c>
    </row>
    <row r="86" spans="1:2" x14ac:dyDescent="0.25">
      <c r="A86" s="19" t="str">
        <f>HYPERLINK("#'Table 84'!A1", "Table 84")</f>
        <v>Table 84</v>
      </c>
      <c r="B86" s="14" t="s">
        <v>2206</v>
      </c>
    </row>
    <row r="87" spans="1:2" x14ac:dyDescent="0.25">
      <c r="A87" s="19" t="str">
        <f>HYPERLINK("#'Table 85'!A1", "Table 85")</f>
        <v>Table 85</v>
      </c>
      <c r="B87" s="14" t="s">
        <v>2207</v>
      </c>
    </row>
    <row r="88" spans="1:2" x14ac:dyDescent="0.25">
      <c r="A88" s="19" t="str">
        <f>HYPERLINK("#'Table 86'!A1", "Table 86")</f>
        <v>Table 86</v>
      </c>
      <c r="B88" s="14" t="s">
        <v>2208</v>
      </c>
    </row>
    <row r="89" spans="1:2" x14ac:dyDescent="0.25">
      <c r="A89" s="19" t="str">
        <f>HYPERLINK("#'Table 87'!A1", "Table 87")</f>
        <v>Table 87</v>
      </c>
      <c r="B89" s="14" t="s">
        <v>2209</v>
      </c>
    </row>
    <row r="90" spans="1:2" x14ac:dyDescent="0.25">
      <c r="A90" s="19" t="str">
        <f>HYPERLINK("#'Table 88'!A1", "Table 88")</f>
        <v>Table 88</v>
      </c>
      <c r="B90" s="14" t="s">
        <v>2210</v>
      </c>
    </row>
    <row r="91" spans="1:2" x14ac:dyDescent="0.25">
      <c r="A91" s="19" t="str">
        <f>HYPERLINK("#'Table 89'!A1", "Table 89")</f>
        <v>Table 89</v>
      </c>
      <c r="B91" s="14" t="s">
        <v>2211</v>
      </c>
    </row>
    <row r="92" spans="1:2" x14ac:dyDescent="0.25">
      <c r="A92" s="19" t="str">
        <f>HYPERLINK("#'Table 90'!A1", "Table 90")</f>
        <v>Table 90</v>
      </c>
      <c r="B92" s="14" t="s">
        <v>2212</v>
      </c>
    </row>
    <row r="93" spans="1:2" x14ac:dyDescent="0.25">
      <c r="A93" s="19" t="str">
        <f>HYPERLINK("#'Table 91'!A1", "Table 91")</f>
        <v>Table 91</v>
      </c>
      <c r="B93" s="14" t="s">
        <v>2213</v>
      </c>
    </row>
    <row r="94" spans="1:2" x14ac:dyDescent="0.25">
      <c r="A94" s="19" t="str">
        <f>HYPERLINK("#'Table 92'!A1", "Table 92")</f>
        <v>Table 92</v>
      </c>
      <c r="B94" s="14" t="s">
        <v>2214</v>
      </c>
    </row>
    <row r="95" spans="1:2" x14ac:dyDescent="0.25">
      <c r="A95" s="19" t="str">
        <f>HYPERLINK("#'Table 93'!A1", "Table 93")</f>
        <v>Table 93</v>
      </c>
      <c r="B95" s="14" t="s">
        <v>2215</v>
      </c>
    </row>
  </sheetData>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675</v>
      </c>
    </row>
    <row r="2" spans="1:13" ht="15" x14ac:dyDescent="0.25">
      <c r="A2" s="12" t="s">
        <v>671</v>
      </c>
    </row>
    <row r="3" spans="1:13" ht="15" x14ac:dyDescent="0.25">
      <c r="A3" s="12" t="s">
        <v>519</v>
      </c>
    </row>
    <row r="4" spans="1:13" ht="15" x14ac:dyDescent="0.25">
      <c r="A4" s="12" t="s">
        <v>57</v>
      </c>
    </row>
    <row r="5" spans="1:13" x14ac:dyDescent="0.25">
      <c r="A5" s="19" t="str">
        <f>HYPERLINK("#'Table of contents'!A20",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526</v>
      </c>
      <c r="B8" s="1">
        <v>9</v>
      </c>
      <c r="C8" s="1">
        <v>10</v>
      </c>
      <c r="D8" s="1">
        <v>7</v>
      </c>
      <c r="E8" s="1">
        <v>16</v>
      </c>
      <c r="F8" s="1">
        <v>23</v>
      </c>
      <c r="G8" s="1">
        <v>25</v>
      </c>
      <c r="H8" s="1">
        <v>9</v>
      </c>
      <c r="I8" s="1">
        <v>7</v>
      </c>
      <c r="J8" s="1">
        <v>7</v>
      </c>
      <c r="K8" s="1">
        <v>13</v>
      </c>
      <c r="L8" s="4">
        <v>61</v>
      </c>
      <c r="M8" s="4">
        <v>126</v>
      </c>
    </row>
    <row r="9" spans="1:13" x14ac:dyDescent="0.25">
      <c r="A9" s="16" t="s">
        <v>527</v>
      </c>
      <c r="B9" s="1">
        <v>9</v>
      </c>
      <c r="C9" s="1">
        <v>6</v>
      </c>
      <c r="D9" s="1">
        <v>5</v>
      </c>
      <c r="E9" s="1">
        <v>12</v>
      </c>
      <c r="F9" s="1">
        <v>10</v>
      </c>
      <c r="G9" s="1">
        <v>8</v>
      </c>
      <c r="H9" s="1">
        <v>10</v>
      </c>
      <c r="I9" s="1">
        <v>10</v>
      </c>
      <c r="J9" s="1">
        <v>5</v>
      </c>
      <c r="K9" s="1">
        <v>15</v>
      </c>
      <c r="L9" s="4">
        <v>48</v>
      </c>
      <c r="M9" s="4">
        <v>90</v>
      </c>
    </row>
    <row r="10" spans="1:13" x14ac:dyDescent="0.25">
      <c r="A10" s="16" t="s">
        <v>528</v>
      </c>
      <c r="B10" s="1">
        <v>11</v>
      </c>
      <c r="C10" s="1">
        <v>17</v>
      </c>
      <c r="D10" s="1">
        <v>18</v>
      </c>
      <c r="E10" s="1">
        <v>18</v>
      </c>
      <c r="F10" s="1">
        <v>9</v>
      </c>
      <c r="G10" s="1">
        <v>16</v>
      </c>
      <c r="H10" s="1">
        <v>22</v>
      </c>
      <c r="I10" s="1">
        <v>3</v>
      </c>
      <c r="J10" s="1">
        <v>3</v>
      </c>
      <c r="K10" s="1">
        <v>1</v>
      </c>
      <c r="L10" s="4">
        <v>45</v>
      </c>
      <c r="M10" s="4">
        <v>118</v>
      </c>
    </row>
    <row r="11" spans="1:13" x14ac:dyDescent="0.25">
      <c r="A11" s="16" t="s">
        <v>529</v>
      </c>
      <c r="B11" s="1">
        <v>38</v>
      </c>
      <c r="C11" s="1">
        <v>30</v>
      </c>
      <c r="D11" s="1">
        <v>17</v>
      </c>
      <c r="E11" s="1">
        <v>14</v>
      </c>
      <c r="F11" s="1">
        <v>18</v>
      </c>
      <c r="G11" s="1">
        <v>14</v>
      </c>
      <c r="H11" s="1">
        <v>10</v>
      </c>
      <c r="I11" s="1">
        <v>18</v>
      </c>
      <c r="J11" s="1">
        <v>5</v>
      </c>
      <c r="K11" s="1">
        <v>14</v>
      </c>
      <c r="L11" s="4">
        <v>61</v>
      </c>
      <c r="M11" s="4">
        <v>178</v>
      </c>
    </row>
    <row r="12" spans="1:13" x14ac:dyDescent="0.25">
      <c r="A12" s="16" t="s">
        <v>530</v>
      </c>
      <c r="B12" s="1">
        <v>349</v>
      </c>
      <c r="C12" s="1">
        <v>59</v>
      </c>
      <c r="D12" s="1">
        <v>76</v>
      </c>
      <c r="E12" s="1">
        <v>117</v>
      </c>
      <c r="F12" s="1">
        <v>112</v>
      </c>
      <c r="G12" s="1">
        <v>86</v>
      </c>
      <c r="H12" s="1">
        <v>33</v>
      </c>
      <c r="I12" s="1">
        <v>17</v>
      </c>
      <c r="J12" s="1">
        <v>14</v>
      </c>
      <c r="K12" s="1">
        <v>16</v>
      </c>
      <c r="L12" s="4">
        <v>166</v>
      </c>
      <c r="M12" s="4">
        <v>879</v>
      </c>
    </row>
    <row r="13" spans="1:13" x14ac:dyDescent="0.25">
      <c r="A13" s="16" t="s">
        <v>531</v>
      </c>
      <c r="B13" s="1">
        <v>1664</v>
      </c>
      <c r="C13" s="1">
        <v>1899</v>
      </c>
      <c r="D13" s="1">
        <v>1684</v>
      </c>
      <c r="E13" s="1">
        <v>1487</v>
      </c>
      <c r="F13" s="1">
        <v>914</v>
      </c>
      <c r="G13" s="1">
        <v>732</v>
      </c>
      <c r="H13" s="1">
        <v>660</v>
      </c>
      <c r="I13" s="1">
        <v>562</v>
      </c>
      <c r="J13" s="1">
        <v>569</v>
      </c>
      <c r="K13" s="1">
        <v>464</v>
      </c>
      <c r="L13" s="4">
        <v>2987</v>
      </c>
      <c r="M13" s="4">
        <v>10635</v>
      </c>
    </row>
    <row r="14" spans="1:13" x14ac:dyDescent="0.25">
      <c r="A14" s="16" t="s">
        <v>533</v>
      </c>
      <c r="B14" s="1">
        <v>25</v>
      </c>
      <c r="C14" s="1">
        <v>21</v>
      </c>
      <c r="D14" s="1">
        <v>25</v>
      </c>
      <c r="E14" s="1">
        <v>34</v>
      </c>
      <c r="F14" s="1">
        <v>27</v>
      </c>
      <c r="G14" s="1">
        <v>26</v>
      </c>
      <c r="H14" s="1">
        <v>24</v>
      </c>
      <c r="I14" s="1">
        <v>24</v>
      </c>
      <c r="J14" s="1">
        <v>18</v>
      </c>
      <c r="K14" s="1">
        <v>16</v>
      </c>
      <c r="L14" s="4">
        <v>108</v>
      </c>
      <c r="M14" s="4">
        <v>240</v>
      </c>
    </row>
    <row r="15" spans="1:13" x14ac:dyDescent="0.25">
      <c r="A15" s="16" t="s">
        <v>534</v>
      </c>
      <c r="B15" s="1">
        <v>28</v>
      </c>
      <c r="C15" s="1">
        <v>29</v>
      </c>
      <c r="D15" s="1">
        <v>32</v>
      </c>
      <c r="E15" s="1">
        <v>39</v>
      </c>
      <c r="F15" s="1">
        <v>43</v>
      </c>
      <c r="G15" s="1">
        <v>30</v>
      </c>
      <c r="H15" s="1">
        <v>32</v>
      </c>
      <c r="I15" s="1">
        <v>47</v>
      </c>
      <c r="J15" s="1">
        <v>10</v>
      </c>
      <c r="K15" s="1">
        <v>31</v>
      </c>
      <c r="L15" s="4">
        <v>150</v>
      </c>
      <c r="M15" s="4">
        <v>321</v>
      </c>
    </row>
    <row r="16" spans="1:13" x14ac:dyDescent="0.25">
      <c r="A16" s="16" t="s">
        <v>535</v>
      </c>
      <c r="B16" s="1">
        <v>60</v>
      </c>
      <c r="C16" s="1">
        <v>80</v>
      </c>
      <c r="D16" s="1">
        <v>58</v>
      </c>
      <c r="E16" s="1">
        <v>66</v>
      </c>
      <c r="F16" s="1">
        <v>60</v>
      </c>
      <c r="G16" s="1">
        <v>45</v>
      </c>
      <c r="H16" s="1">
        <v>38</v>
      </c>
      <c r="I16" s="1">
        <v>24</v>
      </c>
      <c r="J16" s="1">
        <v>21</v>
      </c>
      <c r="K16" s="1">
        <v>23</v>
      </c>
      <c r="L16" s="4">
        <v>151</v>
      </c>
      <c r="M16" s="4">
        <v>475</v>
      </c>
    </row>
    <row r="17" spans="1:13" x14ac:dyDescent="0.25">
      <c r="A17" s="16" t="s">
        <v>536</v>
      </c>
      <c r="B17" s="1">
        <v>19</v>
      </c>
      <c r="C17" s="1">
        <v>33</v>
      </c>
      <c r="D17" s="1">
        <v>27</v>
      </c>
      <c r="E17" s="1">
        <v>20</v>
      </c>
      <c r="F17" s="1">
        <v>20</v>
      </c>
      <c r="G17" s="1">
        <v>22</v>
      </c>
      <c r="H17" s="1">
        <v>11</v>
      </c>
      <c r="I17" s="1">
        <v>16</v>
      </c>
      <c r="J17" s="1">
        <v>16</v>
      </c>
      <c r="K17" s="1">
        <v>12</v>
      </c>
      <c r="L17" s="4">
        <v>77</v>
      </c>
      <c r="M17" s="4">
        <v>196</v>
      </c>
    </row>
    <row r="18" spans="1:13" x14ac:dyDescent="0.25">
      <c r="A18" s="16" t="s">
        <v>537</v>
      </c>
      <c r="B18" s="1">
        <v>124</v>
      </c>
      <c r="C18" s="1">
        <v>39</v>
      </c>
      <c r="D18" s="1">
        <v>60</v>
      </c>
      <c r="E18" s="1">
        <v>90</v>
      </c>
      <c r="F18" s="1">
        <v>78</v>
      </c>
      <c r="G18" s="1">
        <v>38</v>
      </c>
      <c r="H18" s="1">
        <v>12</v>
      </c>
      <c r="I18" s="1">
        <v>6</v>
      </c>
      <c r="J18" s="1">
        <v>7</v>
      </c>
      <c r="K18" s="1">
        <v>8</v>
      </c>
      <c r="L18" s="4">
        <v>71</v>
      </c>
      <c r="M18" s="4">
        <v>462</v>
      </c>
    </row>
    <row r="19" spans="1:13" x14ac:dyDescent="0.25">
      <c r="A19" s="16" t="s">
        <v>538</v>
      </c>
      <c r="B19" s="1">
        <v>150</v>
      </c>
      <c r="C19" s="1">
        <v>287</v>
      </c>
      <c r="D19" s="1">
        <v>268</v>
      </c>
      <c r="E19" s="1">
        <v>311</v>
      </c>
      <c r="F19" s="1">
        <v>221</v>
      </c>
      <c r="G19" s="1">
        <v>150</v>
      </c>
      <c r="H19" s="1">
        <v>117</v>
      </c>
      <c r="I19" s="1">
        <v>130</v>
      </c>
      <c r="J19" s="1">
        <v>88</v>
      </c>
      <c r="K19" s="1">
        <v>98</v>
      </c>
      <c r="L19" s="4">
        <v>583</v>
      </c>
      <c r="M19" s="4">
        <v>1820</v>
      </c>
    </row>
    <row r="20" spans="1:13" x14ac:dyDescent="0.25">
      <c r="A20" s="16" t="s">
        <v>540</v>
      </c>
      <c r="B20" s="1">
        <v>4</v>
      </c>
      <c r="C20" s="1">
        <v>4</v>
      </c>
      <c r="D20" s="1">
        <v>1</v>
      </c>
      <c r="E20" s="1">
        <v>7</v>
      </c>
      <c r="F20" s="1">
        <v>6</v>
      </c>
      <c r="G20" s="1">
        <v>5</v>
      </c>
      <c r="H20" s="1">
        <v>5</v>
      </c>
      <c r="I20" s="1">
        <v>7</v>
      </c>
      <c r="J20" s="1">
        <v>2</v>
      </c>
      <c r="K20" s="1">
        <v>3</v>
      </c>
      <c r="L20" s="4">
        <v>22</v>
      </c>
      <c r="M20" s="4">
        <v>44</v>
      </c>
    </row>
    <row r="21" spans="1:13" x14ac:dyDescent="0.25">
      <c r="A21" s="16" t="s">
        <v>541</v>
      </c>
      <c r="B21" s="1">
        <v>4</v>
      </c>
      <c r="C21" s="1">
        <v>8</v>
      </c>
      <c r="D21" s="1">
        <v>7</v>
      </c>
      <c r="E21" s="1">
        <v>13</v>
      </c>
      <c r="F21" s="1">
        <v>11</v>
      </c>
      <c r="G21" s="1">
        <v>14</v>
      </c>
      <c r="H21" s="1">
        <v>21</v>
      </c>
      <c r="I21" s="1">
        <v>20</v>
      </c>
      <c r="J21" s="1">
        <v>14</v>
      </c>
      <c r="K21" s="1">
        <v>24</v>
      </c>
      <c r="L21" s="4">
        <v>93</v>
      </c>
      <c r="M21" s="4">
        <v>136</v>
      </c>
    </row>
    <row r="22" spans="1:13" x14ac:dyDescent="0.25">
      <c r="A22" s="16" t="s">
        <v>542</v>
      </c>
      <c r="B22" s="1">
        <v>33</v>
      </c>
      <c r="C22" s="1">
        <v>33</v>
      </c>
      <c r="D22" s="1">
        <v>29</v>
      </c>
      <c r="E22" s="1">
        <v>35</v>
      </c>
      <c r="F22" s="1">
        <v>27</v>
      </c>
      <c r="G22" s="1">
        <v>34</v>
      </c>
      <c r="H22" s="1">
        <v>25</v>
      </c>
      <c r="I22" s="1">
        <v>29</v>
      </c>
      <c r="J22" s="1">
        <v>24</v>
      </c>
      <c r="K22" s="1">
        <v>28</v>
      </c>
      <c r="L22" s="4">
        <v>140</v>
      </c>
      <c r="M22" s="4">
        <v>297</v>
      </c>
    </row>
    <row r="23" spans="1:13" x14ac:dyDescent="0.25">
      <c r="A23" s="16" t="s">
        <v>543</v>
      </c>
      <c r="B23" s="1">
        <v>52</v>
      </c>
      <c r="C23" s="1">
        <v>44</v>
      </c>
      <c r="D23" s="1">
        <v>48</v>
      </c>
      <c r="E23" s="1">
        <v>40</v>
      </c>
      <c r="F23" s="1">
        <v>28</v>
      </c>
      <c r="G23" s="1">
        <v>49</v>
      </c>
      <c r="H23" s="1">
        <v>38</v>
      </c>
      <c r="I23" s="1">
        <v>44</v>
      </c>
      <c r="J23" s="1">
        <v>33</v>
      </c>
      <c r="K23" s="1">
        <v>61</v>
      </c>
      <c r="L23" s="4">
        <v>225</v>
      </c>
      <c r="M23" s="4">
        <v>437</v>
      </c>
    </row>
    <row r="24" spans="1:13" x14ac:dyDescent="0.25">
      <c r="A24" s="16" t="s">
        <v>544</v>
      </c>
      <c r="B24" s="1">
        <v>54</v>
      </c>
      <c r="C24" s="1">
        <v>23</v>
      </c>
      <c r="D24" s="1">
        <v>29</v>
      </c>
      <c r="E24" s="1">
        <v>45</v>
      </c>
      <c r="F24" s="1">
        <v>43</v>
      </c>
      <c r="G24" s="1">
        <v>24</v>
      </c>
      <c r="H24" s="1">
        <v>5</v>
      </c>
      <c r="I24" s="1">
        <v>6</v>
      </c>
      <c r="J24" s="1">
        <v>6</v>
      </c>
      <c r="K24" s="1">
        <v>7</v>
      </c>
      <c r="L24" s="4">
        <v>48</v>
      </c>
      <c r="M24" s="4">
        <v>242</v>
      </c>
    </row>
    <row r="25" spans="1:13" x14ac:dyDescent="0.25">
      <c r="A25" s="16" t="s">
        <v>545</v>
      </c>
      <c r="B25" s="1">
        <v>39</v>
      </c>
      <c r="C25" s="1">
        <v>91</v>
      </c>
      <c r="D25" s="1">
        <v>103</v>
      </c>
      <c r="E25" s="1">
        <v>142</v>
      </c>
      <c r="F25" s="1">
        <v>113</v>
      </c>
      <c r="G25" s="1">
        <v>131</v>
      </c>
      <c r="H25" s="1">
        <v>114</v>
      </c>
      <c r="I25" s="1">
        <v>132</v>
      </c>
      <c r="J25" s="1">
        <v>110</v>
      </c>
      <c r="K25" s="1">
        <v>90</v>
      </c>
      <c r="L25" s="4">
        <v>577</v>
      </c>
      <c r="M25" s="4">
        <v>1065</v>
      </c>
    </row>
    <row r="26" spans="1:13" x14ac:dyDescent="0.25">
      <c r="A26" s="16" t="s">
        <v>547</v>
      </c>
      <c r="B26" s="1">
        <v>2</v>
      </c>
      <c r="C26" s="1">
        <v>5</v>
      </c>
      <c r="D26" s="1">
        <v>2</v>
      </c>
      <c r="E26" s="1">
        <v>7</v>
      </c>
      <c r="F26" s="1">
        <v>8</v>
      </c>
      <c r="G26" s="1">
        <v>7</v>
      </c>
      <c r="H26" s="1">
        <v>6</v>
      </c>
      <c r="I26" s="1">
        <v>5</v>
      </c>
      <c r="J26" s="1">
        <v>1</v>
      </c>
      <c r="K26" s="1">
        <v>5</v>
      </c>
      <c r="L26" s="4">
        <v>24</v>
      </c>
      <c r="M26" s="4">
        <v>48</v>
      </c>
    </row>
    <row r="27" spans="1:13" x14ac:dyDescent="0.25">
      <c r="A27" s="16" t="s">
        <v>548</v>
      </c>
      <c r="B27" s="1">
        <v>3</v>
      </c>
      <c r="C27" s="1">
        <v>8</v>
      </c>
      <c r="D27" s="1">
        <v>9</v>
      </c>
      <c r="E27" s="1">
        <v>7</v>
      </c>
      <c r="F27" s="1">
        <v>11</v>
      </c>
      <c r="G27" s="1">
        <v>8</v>
      </c>
      <c r="H27" s="1">
        <v>14</v>
      </c>
      <c r="I27" s="1">
        <v>15</v>
      </c>
      <c r="J27" s="1">
        <v>6</v>
      </c>
      <c r="K27" s="1">
        <v>12</v>
      </c>
      <c r="L27" s="4">
        <v>55</v>
      </c>
      <c r="M27" s="4">
        <v>93</v>
      </c>
    </row>
    <row r="28" spans="1:13" x14ac:dyDescent="0.25">
      <c r="A28" s="16" t="s">
        <v>549</v>
      </c>
      <c r="B28" s="1">
        <v>16</v>
      </c>
      <c r="C28" s="1">
        <v>20</v>
      </c>
      <c r="D28" s="1">
        <v>17</v>
      </c>
      <c r="E28" s="1">
        <v>12</v>
      </c>
      <c r="F28" s="1">
        <v>19</v>
      </c>
      <c r="G28" s="1">
        <v>16</v>
      </c>
      <c r="H28" s="1">
        <v>13</v>
      </c>
      <c r="I28" s="1">
        <v>8</v>
      </c>
      <c r="J28" s="1">
        <v>6</v>
      </c>
      <c r="K28" s="1">
        <v>3</v>
      </c>
      <c r="L28" s="4">
        <v>46</v>
      </c>
      <c r="M28" s="4">
        <v>130</v>
      </c>
    </row>
    <row r="29" spans="1:13" x14ac:dyDescent="0.25">
      <c r="A29" s="16" t="s">
        <v>550</v>
      </c>
      <c r="B29" s="1">
        <v>10</v>
      </c>
      <c r="C29" s="1">
        <v>7</v>
      </c>
      <c r="D29" s="1">
        <v>6</v>
      </c>
      <c r="E29" s="1">
        <v>9</v>
      </c>
      <c r="F29" s="1">
        <v>9</v>
      </c>
      <c r="G29" s="1">
        <v>10</v>
      </c>
      <c r="H29" s="1">
        <v>3</v>
      </c>
      <c r="I29" s="1">
        <v>8</v>
      </c>
      <c r="J29" s="1">
        <v>9</v>
      </c>
      <c r="K29" s="1">
        <v>6</v>
      </c>
      <c r="L29" s="4">
        <v>36</v>
      </c>
      <c r="M29" s="4">
        <v>77</v>
      </c>
    </row>
    <row r="30" spans="1:13" x14ac:dyDescent="0.25">
      <c r="A30" s="16" t="s">
        <v>551</v>
      </c>
      <c r="B30" s="1">
        <v>70</v>
      </c>
      <c r="C30" s="1">
        <v>19</v>
      </c>
      <c r="D30" s="1">
        <v>12</v>
      </c>
      <c r="E30" s="1">
        <v>34</v>
      </c>
      <c r="F30" s="1">
        <v>27</v>
      </c>
      <c r="G30" s="1">
        <v>19</v>
      </c>
      <c r="H30" s="1">
        <v>3</v>
      </c>
      <c r="I30" s="1">
        <v>2</v>
      </c>
      <c r="J30" s="1">
        <v>3</v>
      </c>
      <c r="K30" s="1">
        <v>4</v>
      </c>
      <c r="L30" s="4">
        <v>31</v>
      </c>
      <c r="M30" s="4">
        <v>193</v>
      </c>
    </row>
    <row r="31" spans="1:13" x14ac:dyDescent="0.25">
      <c r="A31" s="16" t="s">
        <v>552</v>
      </c>
      <c r="B31" s="1">
        <v>138</v>
      </c>
      <c r="C31" s="1">
        <v>209</v>
      </c>
      <c r="D31" s="1">
        <v>203</v>
      </c>
      <c r="E31" s="1">
        <v>189</v>
      </c>
      <c r="F31" s="1">
        <v>155</v>
      </c>
      <c r="G31" s="1">
        <v>151</v>
      </c>
      <c r="H31" s="1">
        <v>126</v>
      </c>
      <c r="I31" s="1">
        <v>120</v>
      </c>
      <c r="J31" s="1">
        <v>124</v>
      </c>
      <c r="K31" s="1">
        <v>107</v>
      </c>
      <c r="L31" s="4">
        <v>628</v>
      </c>
      <c r="M31" s="4">
        <v>1522</v>
      </c>
    </row>
    <row r="32" spans="1:13" x14ac:dyDescent="0.25">
      <c r="A32" s="16" t="s">
        <v>554</v>
      </c>
      <c r="B32" s="1">
        <v>4</v>
      </c>
      <c r="C32" s="1">
        <v>8</v>
      </c>
      <c r="D32" s="1">
        <v>9</v>
      </c>
      <c r="E32" s="1">
        <v>15</v>
      </c>
      <c r="F32" s="1">
        <v>6</v>
      </c>
      <c r="G32" s="1">
        <v>7</v>
      </c>
      <c r="H32" s="1">
        <v>6</v>
      </c>
      <c r="I32" s="1">
        <v>2</v>
      </c>
      <c r="J32" s="1">
        <v>5</v>
      </c>
      <c r="K32" s="1">
        <v>5</v>
      </c>
      <c r="L32" s="4">
        <v>25</v>
      </c>
      <c r="M32" s="4">
        <v>67</v>
      </c>
    </row>
    <row r="33" spans="1:13" x14ac:dyDescent="0.25">
      <c r="A33" s="16" t="s">
        <v>555</v>
      </c>
      <c r="B33" s="1">
        <v>4</v>
      </c>
      <c r="C33" s="1">
        <v>5</v>
      </c>
      <c r="D33" s="1">
        <v>8</v>
      </c>
      <c r="E33" s="1">
        <v>7</v>
      </c>
      <c r="F33" s="1">
        <v>4</v>
      </c>
      <c r="G33" s="1">
        <v>1</v>
      </c>
      <c r="H33" s="1">
        <v>5</v>
      </c>
      <c r="I33" s="1">
        <v>5</v>
      </c>
      <c r="J33" s="1">
        <v>2</v>
      </c>
      <c r="K33" s="1">
        <v>3</v>
      </c>
      <c r="L33" s="4">
        <v>16</v>
      </c>
      <c r="M33" s="4">
        <v>44</v>
      </c>
    </row>
    <row r="34" spans="1:13" x14ac:dyDescent="0.25">
      <c r="A34" s="16" t="s">
        <v>556</v>
      </c>
      <c r="B34" s="1">
        <v>9</v>
      </c>
      <c r="C34" s="1">
        <v>12</v>
      </c>
      <c r="D34" s="1">
        <v>5</v>
      </c>
      <c r="E34" s="1">
        <v>5</v>
      </c>
      <c r="F34" s="1">
        <v>7</v>
      </c>
      <c r="G34" s="1">
        <v>2</v>
      </c>
      <c r="H34" s="1">
        <v>4</v>
      </c>
      <c r="I34" s="1">
        <v>8</v>
      </c>
      <c r="J34" s="1">
        <v>3</v>
      </c>
      <c r="K34" s="1">
        <v>2</v>
      </c>
      <c r="L34" s="4">
        <v>19</v>
      </c>
      <c r="M34" s="4">
        <v>57</v>
      </c>
    </row>
    <row r="35" spans="1:13" x14ac:dyDescent="0.25">
      <c r="A35" s="16" t="s">
        <v>557</v>
      </c>
      <c r="B35" s="1">
        <v>27</v>
      </c>
      <c r="C35" s="1">
        <v>13</v>
      </c>
      <c r="D35" s="1">
        <v>7</v>
      </c>
      <c r="E35" s="1">
        <v>9</v>
      </c>
      <c r="F35" s="1">
        <v>7</v>
      </c>
      <c r="G35" s="1">
        <v>0</v>
      </c>
      <c r="H35" s="1">
        <v>5</v>
      </c>
      <c r="I35" s="1">
        <v>4</v>
      </c>
      <c r="J35" s="1">
        <v>1</v>
      </c>
      <c r="K35" s="1">
        <v>6</v>
      </c>
      <c r="L35" s="4">
        <v>16</v>
      </c>
      <c r="M35" s="4">
        <v>79</v>
      </c>
    </row>
    <row r="36" spans="1:13" x14ac:dyDescent="0.25">
      <c r="A36" s="16" t="s">
        <v>558</v>
      </c>
      <c r="B36" s="1">
        <v>34</v>
      </c>
      <c r="C36" s="1">
        <v>5</v>
      </c>
      <c r="D36" s="1">
        <v>6</v>
      </c>
      <c r="E36" s="1">
        <v>16</v>
      </c>
      <c r="F36" s="1">
        <v>3</v>
      </c>
      <c r="G36" s="1">
        <v>8</v>
      </c>
      <c r="H36" s="1">
        <v>0</v>
      </c>
      <c r="I36" s="1">
        <v>1</v>
      </c>
      <c r="J36" s="1">
        <v>0</v>
      </c>
      <c r="K36" s="1">
        <v>0</v>
      </c>
      <c r="L36" s="4">
        <v>9</v>
      </c>
      <c r="M36" s="4">
        <v>73</v>
      </c>
    </row>
    <row r="37" spans="1:13" x14ac:dyDescent="0.25">
      <c r="A37" s="16" t="s">
        <v>559</v>
      </c>
      <c r="B37" s="1">
        <v>37</v>
      </c>
      <c r="C37" s="1">
        <v>49</v>
      </c>
      <c r="D37" s="1">
        <v>51</v>
      </c>
      <c r="E37" s="1">
        <v>37</v>
      </c>
      <c r="F37" s="1">
        <v>47</v>
      </c>
      <c r="G37" s="1">
        <v>37</v>
      </c>
      <c r="H37" s="1">
        <v>39</v>
      </c>
      <c r="I37" s="1">
        <v>40</v>
      </c>
      <c r="J37" s="1">
        <v>28</v>
      </c>
      <c r="K37" s="1">
        <v>48</v>
      </c>
      <c r="L37" s="4">
        <v>192</v>
      </c>
      <c r="M37" s="4">
        <v>413</v>
      </c>
    </row>
    <row r="38" spans="1:13" x14ac:dyDescent="0.25">
      <c r="A38" s="16" t="s">
        <v>561</v>
      </c>
      <c r="B38" s="1">
        <v>2</v>
      </c>
      <c r="C38" s="1">
        <v>1</v>
      </c>
      <c r="D38" s="1">
        <v>2</v>
      </c>
      <c r="E38" s="1">
        <v>1</v>
      </c>
      <c r="F38" s="1">
        <v>3</v>
      </c>
      <c r="G38" s="1">
        <v>2</v>
      </c>
      <c r="H38" s="1">
        <v>2</v>
      </c>
      <c r="I38" s="1">
        <v>1</v>
      </c>
      <c r="J38" s="1">
        <v>1</v>
      </c>
      <c r="K38" s="1">
        <v>0</v>
      </c>
      <c r="L38" s="4">
        <v>6</v>
      </c>
      <c r="M38" s="4">
        <v>15</v>
      </c>
    </row>
    <row r="39" spans="1:13" x14ac:dyDescent="0.25">
      <c r="A39" s="16" t="s">
        <v>562</v>
      </c>
      <c r="B39" s="1">
        <v>0</v>
      </c>
      <c r="C39" s="1">
        <v>1</v>
      </c>
      <c r="D39" s="1">
        <v>0</v>
      </c>
      <c r="E39" s="1">
        <v>1</v>
      </c>
      <c r="F39" s="1">
        <v>2</v>
      </c>
      <c r="G39" s="1">
        <v>1</v>
      </c>
      <c r="H39" s="1">
        <v>0</v>
      </c>
      <c r="I39" s="1">
        <v>1</v>
      </c>
      <c r="J39" s="1">
        <v>2</v>
      </c>
      <c r="K39" s="1">
        <v>0</v>
      </c>
      <c r="L39" s="4">
        <v>4</v>
      </c>
      <c r="M39" s="4">
        <v>8</v>
      </c>
    </row>
    <row r="40" spans="1:13" x14ac:dyDescent="0.25">
      <c r="A40" s="16" t="s">
        <v>563</v>
      </c>
      <c r="B40" s="1">
        <v>0</v>
      </c>
      <c r="C40" s="1">
        <v>1</v>
      </c>
      <c r="D40" s="1">
        <v>1</v>
      </c>
      <c r="E40" s="1">
        <v>1</v>
      </c>
      <c r="F40" s="1">
        <v>0</v>
      </c>
      <c r="G40" s="1">
        <v>0</v>
      </c>
      <c r="H40" s="1">
        <v>1</v>
      </c>
      <c r="I40" s="1">
        <v>0</v>
      </c>
      <c r="J40" s="1">
        <v>0</v>
      </c>
      <c r="K40" s="1">
        <v>0</v>
      </c>
      <c r="L40" s="4">
        <v>1</v>
      </c>
      <c r="M40" s="4">
        <v>4</v>
      </c>
    </row>
    <row r="41" spans="1:13" x14ac:dyDescent="0.25">
      <c r="A41" s="16" t="s">
        <v>564</v>
      </c>
      <c r="B41" s="1">
        <v>2</v>
      </c>
      <c r="C41" s="1">
        <v>1</v>
      </c>
      <c r="D41" s="1">
        <v>3</v>
      </c>
      <c r="E41" s="1">
        <v>0</v>
      </c>
      <c r="F41" s="1">
        <v>0</v>
      </c>
      <c r="G41" s="1">
        <v>1</v>
      </c>
      <c r="H41" s="1">
        <v>0</v>
      </c>
      <c r="I41" s="1">
        <v>1</v>
      </c>
      <c r="J41" s="1">
        <v>1</v>
      </c>
      <c r="K41" s="1">
        <v>0</v>
      </c>
      <c r="L41" s="4">
        <v>3</v>
      </c>
      <c r="M41" s="4">
        <v>9</v>
      </c>
    </row>
    <row r="42" spans="1:13" x14ac:dyDescent="0.25">
      <c r="A42" s="16" t="s">
        <v>565</v>
      </c>
      <c r="B42" s="1">
        <v>8</v>
      </c>
      <c r="C42" s="1">
        <v>12</v>
      </c>
      <c r="D42" s="1">
        <v>5</v>
      </c>
      <c r="E42" s="1">
        <v>3</v>
      </c>
      <c r="F42" s="1">
        <v>0</v>
      </c>
      <c r="G42" s="1">
        <v>3</v>
      </c>
      <c r="H42" s="1">
        <v>1</v>
      </c>
      <c r="I42" s="1">
        <v>0</v>
      </c>
      <c r="J42" s="1">
        <v>1</v>
      </c>
      <c r="K42" s="1">
        <v>0</v>
      </c>
      <c r="L42" s="4">
        <v>5</v>
      </c>
      <c r="M42" s="4">
        <v>33</v>
      </c>
    </row>
    <row r="43" spans="1:13" x14ac:dyDescent="0.25">
      <c r="A43" s="16" t="s">
        <v>566</v>
      </c>
      <c r="B43" s="1">
        <v>22</v>
      </c>
      <c r="C43" s="1">
        <v>21</v>
      </c>
      <c r="D43" s="1">
        <v>18</v>
      </c>
      <c r="E43" s="1">
        <v>16</v>
      </c>
      <c r="F43" s="1">
        <v>10</v>
      </c>
      <c r="G43" s="1">
        <v>18</v>
      </c>
      <c r="H43" s="1">
        <v>13</v>
      </c>
      <c r="I43" s="1">
        <v>24</v>
      </c>
      <c r="J43" s="1">
        <v>6</v>
      </c>
      <c r="K43" s="1">
        <v>1</v>
      </c>
      <c r="L43" s="4">
        <v>62</v>
      </c>
      <c r="M43" s="4">
        <v>149</v>
      </c>
    </row>
    <row r="44" spans="1:13" x14ac:dyDescent="0.25">
      <c r="A44" s="16" t="s">
        <v>568</v>
      </c>
      <c r="B44" s="1">
        <v>4</v>
      </c>
      <c r="C44" s="1">
        <v>3</v>
      </c>
      <c r="D44" s="1">
        <v>6</v>
      </c>
      <c r="E44" s="1">
        <v>8</v>
      </c>
      <c r="F44" s="1">
        <v>2</v>
      </c>
      <c r="G44" s="1">
        <v>4</v>
      </c>
      <c r="H44" s="1">
        <v>3</v>
      </c>
      <c r="I44" s="1">
        <v>9</v>
      </c>
      <c r="J44" s="1">
        <v>3</v>
      </c>
      <c r="K44" s="1">
        <v>0</v>
      </c>
      <c r="L44" s="4">
        <v>19</v>
      </c>
      <c r="M44" s="4">
        <v>42</v>
      </c>
    </row>
    <row r="45" spans="1:13" x14ac:dyDescent="0.25">
      <c r="A45" s="16" t="s">
        <v>569</v>
      </c>
      <c r="B45" s="1">
        <v>1</v>
      </c>
      <c r="C45" s="1">
        <v>11</v>
      </c>
      <c r="D45" s="1">
        <v>5</v>
      </c>
      <c r="E45" s="1">
        <v>3</v>
      </c>
      <c r="F45" s="1">
        <v>3</v>
      </c>
      <c r="G45" s="1">
        <v>1</v>
      </c>
      <c r="H45" s="1">
        <v>1</v>
      </c>
      <c r="I45" s="1">
        <v>5</v>
      </c>
      <c r="J45" s="1">
        <v>3</v>
      </c>
      <c r="K45" s="1">
        <v>4</v>
      </c>
      <c r="L45" s="4">
        <v>14</v>
      </c>
      <c r="M45" s="4">
        <v>37</v>
      </c>
    </row>
    <row r="46" spans="1:13" x14ac:dyDescent="0.25">
      <c r="A46" s="16" t="s">
        <v>570</v>
      </c>
      <c r="B46" s="1">
        <v>7</v>
      </c>
      <c r="C46" s="1">
        <v>11</v>
      </c>
      <c r="D46" s="1">
        <v>8</v>
      </c>
      <c r="E46" s="1">
        <v>2</v>
      </c>
      <c r="F46" s="1">
        <v>5</v>
      </c>
      <c r="G46" s="1">
        <v>2</v>
      </c>
      <c r="H46" s="1">
        <v>2</v>
      </c>
      <c r="I46" s="1">
        <v>1</v>
      </c>
      <c r="J46" s="1">
        <v>2</v>
      </c>
      <c r="K46" s="1">
        <v>2</v>
      </c>
      <c r="L46" s="4">
        <v>9</v>
      </c>
      <c r="M46" s="4">
        <v>42</v>
      </c>
    </row>
    <row r="47" spans="1:13" x14ac:dyDescent="0.25">
      <c r="A47" s="16" t="s">
        <v>571</v>
      </c>
      <c r="B47" s="1">
        <v>7</v>
      </c>
      <c r="C47" s="1">
        <v>5</v>
      </c>
      <c r="D47" s="1">
        <v>8</v>
      </c>
      <c r="E47" s="1">
        <v>5</v>
      </c>
      <c r="F47" s="1">
        <v>2</v>
      </c>
      <c r="G47" s="1">
        <v>2</v>
      </c>
      <c r="H47" s="1">
        <v>1</v>
      </c>
      <c r="I47" s="1">
        <v>5</v>
      </c>
      <c r="J47" s="1">
        <v>2</v>
      </c>
      <c r="K47" s="1">
        <v>6</v>
      </c>
      <c r="L47" s="4">
        <v>16</v>
      </c>
      <c r="M47" s="4">
        <v>43</v>
      </c>
    </row>
    <row r="48" spans="1:13" x14ac:dyDescent="0.25">
      <c r="A48" s="16" t="s">
        <v>572</v>
      </c>
      <c r="B48" s="1">
        <v>82</v>
      </c>
      <c r="C48" s="1">
        <v>16</v>
      </c>
      <c r="D48" s="1">
        <v>14</v>
      </c>
      <c r="E48" s="1">
        <v>14</v>
      </c>
      <c r="F48" s="1">
        <v>13</v>
      </c>
      <c r="G48" s="1">
        <v>6</v>
      </c>
      <c r="H48" s="1">
        <v>5</v>
      </c>
      <c r="I48" s="1">
        <v>3</v>
      </c>
      <c r="J48" s="1">
        <v>1</v>
      </c>
      <c r="K48" s="1">
        <v>3</v>
      </c>
      <c r="L48" s="4">
        <v>18</v>
      </c>
      <c r="M48" s="4">
        <v>157</v>
      </c>
    </row>
    <row r="49" spans="1:13" x14ac:dyDescent="0.25">
      <c r="A49" s="16" t="s">
        <v>573</v>
      </c>
      <c r="B49" s="1">
        <v>75</v>
      </c>
      <c r="C49" s="1">
        <v>151</v>
      </c>
      <c r="D49" s="1">
        <v>52</v>
      </c>
      <c r="E49" s="1">
        <v>77</v>
      </c>
      <c r="F49" s="1">
        <v>46</v>
      </c>
      <c r="G49" s="1">
        <v>39</v>
      </c>
      <c r="H49" s="1">
        <v>38</v>
      </c>
      <c r="I49" s="1">
        <v>44</v>
      </c>
      <c r="J49" s="1">
        <v>53</v>
      </c>
      <c r="K49" s="1">
        <v>30</v>
      </c>
      <c r="L49" s="4">
        <v>204</v>
      </c>
      <c r="M49" s="4">
        <v>605</v>
      </c>
    </row>
    <row r="50" spans="1:13" x14ac:dyDescent="0.25">
      <c r="A50" s="16" t="s">
        <v>575</v>
      </c>
      <c r="B50" s="1">
        <v>12</v>
      </c>
      <c r="C50" s="1">
        <v>15</v>
      </c>
      <c r="D50" s="1">
        <v>30</v>
      </c>
      <c r="E50" s="1">
        <v>16</v>
      </c>
      <c r="F50" s="1">
        <v>18</v>
      </c>
      <c r="G50" s="1">
        <v>49</v>
      </c>
      <c r="H50" s="1">
        <v>16</v>
      </c>
      <c r="I50" s="1">
        <v>11</v>
      </c>
      <c r="J50" s="1">
        <v>9</v>
      </c>
      <c r="K50" s="1">
        <v>21</v>
      </c>
      <c r="L50" s="4">
        <v>106</v>
      </c>
      <c r="M50" s="4">
        <v>197</v>
      </c>
    </row>
    <row r="51" spans="1:13" x14ac:dyDescent="0.25">
      <c r="A51" s="16" t="s">
        <v>576</v>
      </c>
      <c r="B51" s="1">
        <v>15</v>
      </c>
      <c r="C51" s="1">
        <v>18</v>
      </c>
      <c r="D51" s="1">
        <v>19</v>
      </c>
      <c r="E51" s="1">
        <v>11</v>
      </c>
      <c r="F51" s="1">
        <v>18</v>
      </c>
      <c r="G51" s="1">
        <v>18</v>
      </c>
      <c r="H51" s="1">
        <v>22</v>
      </c>
      <c r="I51" s="1">
        <v>20</v>
      </c>
      <c r="J51" s="1">
        <v>12</v>
      </c>
      <c r="K51" s="1">
        <v>19</v>
      </c>
      <c r="L51" s="4">
        <v>91</v>
      </c>
      <c r="M51" s="4">
        <v>172</v>
      </c>
    </row>
    <row r="52" spans="1:13" x14ac:dyDescent="0.25">
      <c r="A52" s="16" t="s">
        <v>577</v>
      </c>
      <c r="B52" s="1">
        <v>22</v>
      </c>
      <c r="C52" s="1">
        <v>31</v>
      </c>
      <c r="D52" s="1">
        <v>21</v>
      </c>
      <c r="E52" s="1">
        <v>23</v>
      </c>
      <c r="F52" s="1">
        <v>25</v>
      </c>
      <c r="G52" s="1">
        <v>12</v>
      </c>
      <c r="H52" s="1">
        <v>15</v>
      </c>
      <c r="I52" s="1">
        <v>9</v>
      </c>
      <c r="J52" s="1">
        <v>10</v>
      </c>
      <c r="K52" s="1">
        <v>10</v>
      </c>
      <c r="L52" s="4">
        <v>56</v>
      </c>
      <c r="M52" s="4">
        <v>178</v>
      </c>
    </row>
    <row r="53" spans="1:13" x14ac:dyDescent="0.25">
      <c r="A53" s="16" t="s">
        <v>578</v>
      </c>
      <c r="B53" s="1">
        <v>17</v>
      </c>
      <c r="C53" s="1">
        <v>15</v>
      </c>
      <c r="D53" s="1">
        <v>18</v>
      </c>
      <c r="E53" s="1">
        <v>41</v>
      </c>
      <c r="F53" s="1">
        <v>12</v>
      </c>
      <c r="G53" s="1">
        <v>21</v>
      </c>
      <c r="H53" s="1">
        <v>9</v>
      </c>
      <c r="I53" s="1">
        <v>9</v>
      </c>
      <c r="J53" s="1">
        <v>8</v>
      </c>
      <c r="K53" s="1">
        <v>20</v>
      </c>
      <c r="L53" s="4">
        <v>67</v>
      </c>
      <c r="M53" s="4">
        <v>170</v>
      </c>
    </row>
    <row r="54" spans="1:13" x14ac:dyDescent="0.25">
      <c r="A54" s="16" t="s">
        <v>579</v>
      </c>
      <c r="B54" s="1">
        <v>129</v>
      </c>
      <c r="C54" s="1">
        <v>39</v>
      </c>
      <c r="D54" s="1">
        <v>62</v>
      </c>
      <c r="E54" s="1">
        <v>66</v>
      </c>
      <c r="F54" s="1">
        <v>59</v>
      </c>
      <c r="G54" s="1">
        <v>40</v>
      </c>
      <c r="H54" s="1">
        <v>9</v>
      </c>
      <c r="I54" s="1">
        <v>14</v>
      </c>
      <c r="J54" s="1">
        <v>2</v>
      </c>
      <c r="K54" s="1">
        <v>11</v>
      </c>
      <c r="L54" s="4">
        <v>76</v>
      </c>
      <c r="M54" s="4">
        <v>431</v>
      </c>
    </row>
    <row r="55" spans="1:13" x14ac:dyDescent="0.25">
      <c r="A55" s="16" t="s">
        <v>580</v>
      </c>
      <c r="B55" s="1">
        <v>120</v>
      </c>
      <c r="C55" s="1">
        <v>276</v>
      </c>
      <c r="D55" s="1">
        <v>236</v>
      </c>
      <c r="E55" s="1">
        <v>251</v>
      </c>
      <c r="F55" s="1">
        <v>188</v>
      </c>
      <c r="G55" s="1">
        <v>151</v>
      </c>
      <c r="H55" s="1">
        <v>158</v>
      </c>
      <c r="I55" s="1">
        <v>143</v>
      </c>
      <c r="J55" s="1">
        <v>114</v>
      </c>
      <c r="K55" s="1">
        <v>121</v>
      </c>
      <c r="L55" s="4">
        <v>687</v>
      </c>
      <c r="M55" s="4">
        <v>1758</v>
      </c>
    </row>
    <row r="56" spans="1:13" x14ac:dyDescent="0.25">
      <c r="A56" s="10" t="s">
        <v>14</v>
      </c>
      <c r="B56" s="4">
        <v>3551</v>
      </c>
      <c r="C56" s="4">
        <v>3701</v>
      </c>
      <c r="D56" s="4">
        <v>3337</v>
      </c>
      <c r="E56" s="4">
        <v>3392</v>
      </c>
      <c r="F56" s="4">
        <v>2472</v>
      </c>
      <c r="G56" s="4">
        <v>2085</v>
      </c>
      <c r="H56" s="4">
        <v>1706</v>
      </c>
      <c r="I56" s="4">
        <v>1620</v>
      </c>
      <c r="J56" s="4">
        <v>1370</v>
      </c>
      <c r="K56" s="4">
        <v>1373</v>
      </c>
      <c r="L56" s="4">
        <v>8154</v>
      </c>
      <c r="M56" s="4">
        <v>24607</v>
      </c>
    </row>
    <row r="57" spans="1:13" x14ac:dyDescent="0.25">
      <c r="A57" s="15"/>
    </row>
    <row r="58" spans="1:13" x14ac:dyDescent="0.25">
      <c r="A58" s="15"/>
    </row>
    <row r="59" spans="1:13" x14ac:dyDescent="0.25">
      <c r="A59" s="15"/>
      <c r="B59" s="23" t="s">
        <v>521</v>
      </c>
      <c r="C59" s="24"/>
      <c r="D59" s="24"/>
      <c r="E59" s="24"/>
      <c r="F59" s="24"/>
      <c r="G59" s="24"/>
      <c r="H59" s="24"/>
      <c r="I59" s="24"/>
      <c r="J59" s="24"/>
      <c r="K59" s="24"/>
      <c r="L59" s="6" t="s">
        <v>10</v>
      </c>
      <c r="M59" s="6" t="s">
        <v>11</v>
      </c>
    </row>
    <row r="60" spans="1:13" x14ac:dyDescent="0.25">
      <c r="A60" s="9" t="s">
        <v>34</v>
      </c>
      <c r="B60" s="5" t="s">
        <v>0</v>
      </c>
      <c r="C60" s="5" t="s">
        <v>1</v>
      </c>
      <c r="D60" s="5" t="s">
        <v>2</v>
      </c>
      <c r="E60" s="5" t="s">
        <v>3</v>
      </c>
      <c r="F60" s="5" t="s">
        <v>4</v>
      </c>
      <c r="G60" s="5" t="s">
        <v>5</v>
      </c>
      <c r="H60" s="5" t="s">
        <v>6</v>
      </c>
      <c r="I60" s="5" t="s">
        <v>7</v>
      </c>
      <c r="J60" s="5" t="s">
        <v>8</v>
      </c>
      <c r="K60" s="5" t="s">
        <v>9</v>
      </c>
      <c r="L60" s="5" t="s">
        <v>32</v>
      </c>
      <c r="M60" s="5" t="s">
        <v>33</v>
      </c>
    </row>
    <row r="61" spans="1:13" x14ac:dyDescent="0.25">
      <c r="A61" s="8" t="s">
        <v>526</v>
      </c>
      <c r="B61" s="2">
        <v>4.3269230769230798E-3</v>
      </c>
      <c r="C61" s="2">
        <v>4.9480455220187996E-3</v>
      </c>
      <c r="D61" s="2">
        <v>3.87382401770891E-3</v>
      </c>
      <c r="E61" s="2">
        <v>9.6153846153846194E-3</v>
      </c>
      <c r="F61" s="2">
        <v>2.1178637200736601E-2</v>
      </c>
      <c r="G61" s="2">
        <v>2.8376844494892198E-2</v>
      </c>
      <c r="H61" s="2">
        <v>1.2096774193548401E-2</v>
      </c>
      <c r="I61" s="2">
        <v>1.13452188006483E-2</v>
      </c>
      <c r="J61" s="2">
        <v>1.1608623548922101E-2</v>
      </c>
      <c r="K61" s="2">
        <v>2.4856596558317401E-2</v>
      </c>
      <c r="L61" s="3">
        <v>1.8111638954869402E-2</v>
      </c>
      <c r="M61" s="3">
        <v>1.0477299185098999E-2</v>
      </c>
    </row>
    <row r="62" spans="1:13" x14ac:dyDescent="0.25">
      <c r="A62" s="8" t="s">
        <v>527</v>
      </c>
      <c r="B62" s="2">
        <v>4.3269230769230798E-3</v>
      </c>
      <c r="C62" s="2">
        <v>2.9688273132112801E-3</v>
      </c>
      <c r="D62" s="2">
        <v>2.76701715550636E-3</v>
      </c>
      <c r="E62" s="2">
        <v>7.2115384615384602E-3</v>
      </c>
      <c r="F62" s="2">
        <v>9.2081031307550704E-3</v>
      </c>
      <c r="G62" s="2">
        <v>9.08059023836549E-3</v>
      </c>
      <c r="H62" s="2">
        <v>1.34408602150538E-2</v>
      </c>
      <c r="I62" s="2">
        <v>1.62074554294976E-2</v>
      </c>
      <c r="J62" s="2">
        <v>8.2918739635157498E-3</v>
      </c>
      <c r="K62" s="2">
        <v>2.8680688336520099E-2</v>
      </c>
      <c r="L62" s="3">
        <v>1.42517814726841E-2</v>
      </c>
      <c r="M62" s="3">
        <v>7.4837851322135402E-3</v>
      </c>
    </row>
    <row r="63" spans="1:13" x14ac:dyDescent="0.25">
      <c r="A63" s="8" t="s">
        <v>528</v>
      </c>
      <c r="B63" s="2">
        <v>5.2884615384615396E-3</v>
      </c>
      <c r="C63" s="2">
        <v>8.4116773874319609E-3</v>
      </c>
      <c r="D63" s="2">
        <v>9.9612617598229102E-3</v>
      </c>
      <c r="E63" s="2">
        <v>1.0817307692307701E-2</v>
      </c>
      <c r="F63" s="2">
        <v>8.2872928176795594E-3</v>
      </c>
      <c r="G63" s="2">
        <v>1.8161180476731001E-2</v>
      </c>
      <c r="H63" s="2">
        <v>2.9569892473118298E-2</v>
      </c>
      <c r="I63" s="2">
        <v>4.8622366288492702E-3</v>
      </c>
      <c r="J63" s="2">
        <v>4.97512437810945E-3</v>
      </c>
      <c r="K63" s="2">
        <v>1.9120458891013401E-3</v>
      </c>
      <c r="L63" s="3">
        <v>1.33610451306413E-2</v>
      </c>
      <c r="M63" s="3">
        <v>9.8120738400132995E-3</v>
      </c>
    </row>
    <row r="64" spans="1:13" x14ac:dyDescent="0.25">
      <c r="A64" s="8" t="s">
        <v>529</v>
      </c>
      <c r="B64" s="2">
        <v>1.8269230769230801E-2</v>
      </c>
      <c r="C64" s="2">
        <v>1.4844136566056401E-2</v>
      </c>
      <c r="D64" s="2">
        <v>9.40785832872164E-3</v>
      </c>
      <c r="E64" s="2">
        <v>8.4134615384615398E-3</v>
      </c>
      <c r="F64" s="2">
        <v>1.6574585635359101E-2</v>
      </c>
      <c r="G64" s="2">
        <v>1.58910329171396E-2</v>
      </c>
      <c r="H64" s="2">
        <v>1.34408602150538E-2</v>
      </c>
      <c r="I64" s="2">
        <v>2.91734197730956E-2</v>
      </c>
      <c r="J64" s="2">
        <v>8.2918739635157498E-3</v>
      </c>
      <c r="K64" s="2">
        <v>2.6768642447418702E-2</v>
      </c>
      <c r="L64" s="3">
        <v>1.8111638954869402E-2</v>
      </c>
      <c r="M64" s="3">
        <v>1.48012639281557E-2</v>
      </c>
    </row>
    <row r="65" spans="1:13" x14ac:dyDescent="0.25">
      <c r="A65" s="8" t="s">
        <v>530</v>
      </c>
      <c r="B65" s="2">
        <v>0.167788461538462</v>
      </c>
      <c r="C65" s="2">
        <v>2.9193468579910901E-2</v>
      </c>
      <c r="D65" s="2">
        <v>4.2058660763696701E-2</v>
      </c>
      <c r="E65" s="2">
        <v>7.03125E-2</v>
      </c>
      <c r="F65" s="2">
        <v>0.103130755064457</v>
      </c>
      <c r="G65" s="2">
        <v>9.7616345062429097E-2</v>
      </c>
      <c r="H65" s="2">
        <v>4.4354838709677401E-2</v>
      </c>
      <c r="I65" s="2">
        <v>2.7552674230145902E-2</v>
      </c>
      <c r="J65" s="2">
        <v>2.3217247097844101E-2</v>
      </c>
      <c r="K65" s="2">
        <v>3.05927342256214E-2</v>
      </c>
      <c r="L65" s="3">
        <v>4.92874109263658E-2</v>
      </c>
      <c r="M65" s="3">
        <v>7.3091634791285595E-2</v>
      </c>
    </row>
    <row r="66" spans="1:13" x14ac:dyDescent="0.25">
      <c r="A66" s="8" t="s">
        <v>531</v>
      </c>
      <c r="B66" s="2">
        <v>0.8</v>
      </c>
      <c r="C66" s="2">
        <v>0.93963384463137101</v>
      </c>
      <c r="D66" s="2">
        <v>0.93193137797454295</v>
      </c>
      <c r="E66" s="2">
        <v>0.89362980769230804</v>
      </c>
      <c r="F66" s="2">
        <v>0.84162062615101296</v>
      </c>
      <c r="G66" s="2">
        <v>0.83087400681044299</v>
      </c>
      <c r="H66" s="2">
        <v>0.88709677419354804</v>
      </c>
      <c r="I66" s="2">
        <v>0.91085899513776303</v>
      </c>
      <c r="J66" s="2">
        <v>0.94361525704809301</v>
      </c>
      <c r="K66" s="2">
        <v>0.88718929254302104</v>
      </c>
      <c r="L66" s="3">
        <v>0.88687648456057</v>
      </c>
      <c r="M66" s="3">
        <v>0.88433394312323299</v>
      </c>
    </row>
    <row r="67" spans="1:13" x14ac:dyDescent="0.25">
      <c r="A67" s="8" t="s">
        <v>533</v>
      </c>
      <c r="B67" s="2">
        <v>6.1576354679802998E-2</v>
      </c>
      <c r="C67" s="2">
        <v>4.2944785276073601E-2</v>
      </c>
      <c r="D67" s="2">
        <v>5.31914893617021E-2</v>
      </c>
      <c r="E67" s="2">
        <v>6.07142857142857E-2</v>
      </c>
      <c r="F67" s="2">
        <v>6.0133630289532301E-2</v>
      </c>
      <c r="G67" s="2">
        <v>8.3601286173633396E-2</v>
      </c>
      <c r="H67" s="2">
        <v>0.102564102564103</v>
      </c>
      <c r="I67" s="2">
        <v>9.7165991902833995E-2</v>
      </c>
      <c r="J67" s="2">
        <v>0.1125</v>
      </c>
      <c r="K67" s="2">
        <v>8.5106382978723402E-2</v>
      </c>
      <c r="L67" s="3">
        <v>9.4736842105263203E-2</v>
      </c>
      <c r="M67" s="3">
        <v>6.8298235628912907E-2</v>
      </c>
    </row>
    <row r="68" spans="1:13" x14ac:dyDescent="0.25">
      <c r="A68" s="8" t="s">
        <v>534</v>
      </c>
      <c r="B68" s="2">
        <v>6.8965517241379296E-2</v>
      </c>
      <c r="C68" s="2">
        <v>5.9304703476482597E-2</v>
      </c>
      <c r="D68" s="2">
        <v>6.8085106382978697E-2</v>
      </c>
      <c r="E68" s="2">
        <v>6.9642857142857104E-2</v>
      </c>
      <c r="F68" s="2">
        <v>9.5768374164810696E-2</v>
      </c>
      <c r="G68" s="2">
        <v>9.6463022508038607E-2</v>
      </c>
      <c r="H68" s="2">
        <v>0.13675213675213699</v>
      </c>
      <c r="I68" s="2">
        <v>0.19028340080971701</v>
      </c>
      <c r="J68" s="2">
        <v>6.25E-2</v>
      </c>
      <c r="K68" s="2">
        <v>0.164893617021277</v>
      </c>
      <c r="L68" s="3">
        <v>0.13157894736842099</v>
      </c>
      <c r="M68" s="3">
        <v>9.1348890153670995E-2</v>
      </c>
    </row>
    <row r="69" spans="1:13" x14ac:dyDescent="0.25">
      <c r="A69" s="8" t="s">
        <v>535</v>
      </c>
      <c r="B69" s="2">
        <v>0.147783251231527</v>
      </c>
      <c r="C69" s="2">
        <v>0.16359918200408999</v>
      </c>
      <c r="D69" s="2">
        <v>0.123404255319149</v>
      </c>
      <c r="E69" s="2">
        <v>0.11785714285714299</v>
      </c>
      <c r="F69" s="2">
        <v>0.133630289532294</v>
      </c>
      <c r="G69" s="2">
        <v>0.14469453376205799</v>
      </c>
      <c r="H69" s="2">
        <v>0.16239316239316201</v>
      </c>
      <c r="I69" s="2">
        <v>9.7165991902833995E-2</v>
      </c>
      <c r="J69" s="2">
        <v>0.13125000000000001</v>
      </c>
      <c r="K69" s="2">
        <v>0.122340425531915</v>
      </c>
      <c r="L69" s="3">
        <v>0.13245614035087699</v>
      </c>
      <c r="M69" s="3">
        <v>0.13517359134889001</v>
      </c>
    </row>
    <row r="70" spans="1:13" x14ac:dyDescent="0.25">
      <c r="A70" s="8" t="s">
        <v>536</v>
      </c>
      <c r="B70" s="2">
        <v>4.6798029556650203E-2</v>
      </c>
      <c r="C70" s="2">
        <v>6.7484662576687102E-2</v>
      </c>
      <c r="D70" s="2">
        <v>5.7446808510638298E-2</v>
      </c>
      <c r="E70" s="2">
        <v>3.5714285714285698E-2</v>
      </c>
      <c r="F70" s="2">
        <v>4.4543429844098002E-2</v>
      </c>
      <c r="G70" s="2">
        <v>7.0739549839228297E-2</v>
      </c>
      <c r="H70" s="2">
        <v>4.7008547008547001E-2</v>
      </c>
      <c r="I70" s="2">
        <v>6.47773279352227E-2</v>
      </c>
      <c r="J70" s="2">
        <v>0.1</v>
      </c>
      <c r="K70" s="2">
        <v>6.3829787234042507E-2</v>
      </c>
      <c r="L70" s="3">
        <v>6.7543859649122795E-2</v>
      </c>
      <c r="M70" s="3">
        <v>5.5776892430278897E-2</v>
      </c>
    </row>
    <row r="71" spans="1:13" x14ac:dyDescent="0.25">
      <c r="A71" s="8" t="s">
        <v>537</v>
      </c>
      <c r="B71" s="2">
        <v>0.30541871921182301</v>
      </c>
      <c r="C71" s="2">
        <v>7.9754601226993904E-2</v>
      </c>
      <c r="D71" s="2">
        <v>0.12765957446808501</v>
      </c>
      <c r="E71" s="2">
        <v>0.160714285714286</v>
      </c>
      <c r="F71" s="2">
        <v>0.17371937639198201</v>
      </c>
      <c r="G71" s="2">
        <v>0.122186495176849</v>
      </c>
      <c r="H71" s="2">
        <v>5.1282051282051301E-2</v>
      </c>
      <c r="I71" s="2">
        <v>2.4291497975708499E-2</v>
      </c>
      <c r="J71" s="2">
        <v>4.3749999999999997E-2</v>
      </c>
      <c r="K71" s="2">
        <v>4.2553191489361701E-2</v>
      </c>
      <c r="L71" s="3">
        <v>6.2280701754385999E-2</v>
      </c>
      <c r="M71" s="3">
        <v>0.131474103585657</v>
      </c>
    </row>
    <row r="72" spans="1:13" x14ac:dyDescent="0.25">
      <c r="A72" s="8" t="s">
        <v>538</v>
      </c>
      <c r="B72" s="2">
        <v>0.369458128078818</v>
      </c>
      <c r="C72" s="2">
        <v>0.586912065439673</v>
      </c>
      <c r="D72" s="2">
        <v>0.57021276595744697</v>
      </c>
      <c r="E72" s="2">
        <v>0.55535714285714299</v>
      </c>
      <c r="F72" s="2">
        <v>0.49220489977728299</v>
      </c>
      <c r="G72" s="2">
        <v>0.48231511254019299</v>
      </c>
      <c r="H72" s="2">
        <v>0.5</v>
      </c>
      <c r="I72" s="2">
        <v>0.52631578947368396</v>
      </c>
      <c r="J72" s="2">
        <v>0.55000000000000004</v>
      </c>
      <c r="K72" s="2">
        <v>0.52127659574468099</v>
      </c>
      <c r="L72" s="3">
        <v>0.51140350877192997</v>
      </c>
      <c r="M72" s="3">
        <v>0.51792828685258996</v>
      </c>
    </row>
    <row r="73" spans="1:13" x14ac:dyDescent="0.25">
      <c r="A73" s="8" t="s">
        <v>540</v>
      </c>
      <c r="B73" s="2">
        <v>2.1505376344085999E-2</v>
      </c>
      <c r="C73" s="2">
        <v>1.9704433497536901E-2</v>
      </c>
      <c r="D73" s="2">
        <v>4.6082949308755804E-3</v>
      </c>
      <c r="E73" s="2">
        <v>2.4822695035461001E-2</v>
      </c>
      <c r="F73" s="2">
        <v>2.6315789473684199E-2</v>
      </c>
      <c r="G73" s="2">
        <v>1.94552529182879E-2</v>
      </c>
      <c r="H73" s="2">
        <v>2.4038461538461502E-2</v>
      </c>
      <c r="I73" s="2">
        <v>2.9411764705882401E-2</v>
      </c>
      <c r="J73" s="2">
        <v>1.0582010582010601E-2</v>
      </c>
      <c r="K73" s="2">
        <v>1.4084507042253501E-2</v>
      </c>
      <c r="L73" s="3">
        <v>1.9909502262443399E-2</v>
      </c>
      <c r="M73" s="3">
        <v>1.9810895992796E-2</v>
      </c>
    </row>
    <row r="74" spans="1:13" x14ac:dyDescent="0.25">
      <c r="A74" s="8" t="s">
        <v>541</v>
      </c>
      <c r="B74" s="2">
        <v>2.1505376344085999E-2</v>
      </c>
      <c r="C74" s="2">
        <v>3.9408866995073899E-2</v>
      </c>
      <c r="D74" s="2">
        <v>3.2258064516128997E-2</v>
      </c>
      <c r="E74" s="2">
        <v>4.6099290780141799E-2</v>
      </c>
      <c r="F74" s="2">
        <v>4.8245614035087703E-2</v>
      </c>
      <c r="G74" s="2">
        <v>5.4474708171206199E-2</v>
      </c>
      <c r="H74" s="2">
        <v>0.10096153846153801</v>
      </c>
      <c r="I74" s="2">
        <v>8.40336134453782E-2</v>
      </c>
      <c r="J74" s="2">
        <v>7.4074074074074098E-2</v>
      </c>
      <c r="K74" s="2">
        <v>0.11267605633802801</v>
      </c>
      <c r="L74" s="3">
        <v>8.4162895927601802E-2</v>
      </c>
      <c r="M74" s="3">
        <v>6.1233678523187798E-2</v>
      </c>
    </row>
    <row r="75" spans="1:13" x14ac:dyDescent="0.25">
      <c r="A75" s="8" t="s">
        <v>542</v>
      </c>
      <c r="B75" s="2">
        <v>0.17741935483870999</v>
      </c>
      <c r="C75" s="2">
        <v>0.16256157635467999</v>
      </c>
      <c r="D75" s="2">
        <v>0.13364055299539199</v>
      </c>
      <c r="E75" s="2">
        <v>0.124113475177305</v>
      </c>
      <c r="F75" s="2">
        <v>0.118421052631579</v>
      </c>
      <c r="G75" s="2">
        <v>0.13229571984435801</v>
      </c>
      <c r="H75" s="2">
        <v>0.120192307692308</v>
      </c>
      <c r="I75" s="2">
        <v>0.121848739495798</v>
      </c>
      <c r="J75" s="2">
        <v>0.126984126984127</v>
      </c>
      <c r="K75" s="2">
        <v>0.13145539906103301</v>
      </c>
      <c r="L75" s="3">
        <v>0.12669683257918599</v>
      </c>
      <c r="M75" s="3">
        <v>0.13372354795137301</v>
      </c>
    </row>
    <row r="76" spans="1:13" x14ac:dyDescent="0.25">
      <c r="A76" s="8" t="s">
        <v>543</v>
      </c>
      <c r="B76" s="2">
        <v>0.27956989247311798</v>
      </c>
      <c r="C76" s="2">
        <v>0.216748768472906</v>
      </c>
      <c r="D76" s="2">
        <v>0.221198156682028</v>
      </c>
      <c r="E76" s="2">
        <v>0.14184397163120599</v>
      </c>
      <c r="F76" s="2">
        <v>0.12280701754386</v>
      </c>
      <c r="G76" s="2">
        <v>0.190661478599222</v>
      </c>
      <c r="H76" s="2">
        <v>0.18269230769230799</v>
      </c>
      <c r="I76" s="2">
        <v>0.184873949579832</v>
      </c>
      <c r="J76" s="2">
        <v>0.17460317460317501</v>
      </c>
      <c r="K76" s="2">
        <v>0.28638497652582201</v>
      </c>
      <c r="L76" s="3">
        <v>0.203619909502262</v>
      </c>
      <c r="M76" s="3">
        <v>0.196758217019361</v>
      </c>
    </row>
    <row r="77" spans="1:13" x14ac:dyDescent="0.25">
      <c r="A77" s="8" t="s">
        <v>544</v>
      </c>
      <c r="B77" s="2">
        <v>0.29032258064516098</v>
      </c>
      <c r="C77" s="2">
        <v>0.11330049261083699</v>
      </c>
      <c r="D77" s="2">
        <v>0.13364055299539199</v>
      </c>
      <c r="E77" s="2">
        <v>0.159574468085106</v>
      </c>
      <c r="F77" s="2">
        <v>0.18859649122807001</v>
      </c>
      <c r="G77" s="2">
        <v>9.3385214007782102E-2</v>
      </c>
      <c r="H77" s="2">
        <v>2.4038461538461502E-2</v>
      </c>
      <c r="I77" s="2">
        <v>2.5210084033613401E-2</v>
      </c>
      <c r="J77" s="2">
        <v>3.1746031746031703E-2</v>
      </c>
      <c r="K77" s="2">
        <v>3.2863849765258198E-2</v>
      </c>
      <c r="L77" s="3">
        <v>4.3438914027149299E-2</v>
      </c>
      <c r="M77" s="3">
        <v>0.108959927960378</v>
      </c>
    </row>
    <row r="78" spans="1:13" x14ac:dyDescent="0.25">
      <c r="A78" s="8" t="s">
        <v>545</v>
      </c>
      <c r="B78" s="2">
        <v>0.209677419354839</v>
      </c>
      <c r="C78" s="2">
        <v>0.44827586206896602</v>
      </c>
      <c r="D78" s="2">
        <v>0.474654377880184</v>
      </c>
      <c r="E78" s="2">
        <v>0.50354609929077998</v>
      </c>
      <c r="F78" s="2">
        <v>0.49561403508771901</v>
      </c>
      <c r="G78" s="2">
        <v>0.50972762645914405</v>
      </c>
      <c r="H78" s="2">
        <v>0.54807692307692302</v>
      </c>
      <c r="I78" s="2">
        <v>0.55462184873949605</v>
      </c>
      <c r="J78" s="2">
        <v>0.58201058201058198</v>
      </c>
      <c r="K78" s="2">
        <v>0.42253521126760601</v>
      </c>
      <c r="L78" s="3">
        <v>0.52217194570135705</v>
      </c>
      <c r="M78" s="3">
        <v>0.47951373255290403</v>
      </c>
    </row>
    <row r="79" spans="1:13" x14ac:dyDescent="0.25">
      <c r="A79" s="8" t="s">
        <v>547</v>
      </c>
      <c r="B79" s="2">
        <v>8.3682008368200795E-3</v>
      </c>
      <c r="C79" s="2">
        <v>1.8656716417910401E-2</v>
      </c>
      <c r="D79" s="2">
        <v>8.0321285140562207E-3</v>
      </c>
      <c r="E79" s="2">
        <v>2.7131782945736399E-2</v>
      </c>
      <c r="F79" s="2">
        <v>3.4934497816593899E-2</v>
      </c>
      <c r="G79" s="2">
        <v>3.3175355450236997E-2</v>
      </c>
      <c r="H79" s="2">
        <v>3.6363636363636397E-2</v>
      </c>
      <c r="I79" s="2">
        <v>3.1645569620253201E-2</v>
      </c>
      <c r="J79" s="2">
        <v>6.7114093959731499E-3</v>
      </c>
      <c r="K79" s="2">
        <v>3.6496350364963501E-2</v>
      </c>
      <c r="L79" s="3">
        <v>2.92682926829268E-2</v>
      </c>
      <c r="M79" s="3">
        <v>2.32670867668444E-2</v>
      </c>
    </row>
    <row r="80" spans="1:13" x14ac:dyDescent="0.25">
      <c r="A80" s="8" t="s">
        <v>548</v>
      </c>
      <c r="B80" s="2">
        <v>1.2552301255230099E-2</v>
      </c>
      <c r="C80" s="2">
        <v>2.9850746268656699E-2</v>
      </c>
      <c r="D80" s="2">
        <v>3.6144578313252997E-2</v>
      </c>
      <c r="E80" s="2">
        <v>2.7131782945736399E-2</v>
      </c>
      <c r="F80" s="2">
        <v>4.8034934497816602E-2</v>
      </c>
      <c r="G80" s="2">
        <v>3.7914691943128E-2</v>
      </c>
      <c r="H80" s="2">
        <v>8.4848484848484895E-2</v>
      </c>
      <c r="I80" s="2">
        <v>9.49367088607595E-2</v>
      </c>
      <c r="J80" s="2">
        <v>4.0268456375838903E-2</v>
      </c>
      <c r="K80" s="2">
        <v>8.7591240875912399E-2</v>
      </c>
      <c r="L80" s="3">
        <v>6.7073170731707293E-2</v>
      </c>
      <c r="M80" s="3">
        <v>4.5079980610761003E-2</v>
      </c>
    </row>
    <row r="81" spans="1:13" x14ac:dyDescent="0.25">
      <c r="A81" s="8" t="s">
        <v>549</v>
      </c>
      <c r="B81" s="2">
        <v>6.6945606694560705E-2</v>
      </c>
      <c r="C81" s="2">
        <v>7.4626865671641798E-2</v>
      </c>
      <c r="D81" s="2">
        <v>6.82730923694779E-2</v>
      </c>
      <c r="E81" s="2">
        <v>4.6511627906976702E-2</v>
      </c>
      <c r="F81" s="2">
        <v>8.2969432314410493E-2</v>
      </c>
      <c r="G81" s="2">
        <v>7.5829383886255902E-2</v>
      </c>
      <c r="H81" s="2">
        <v>7.8787878787878796E-2</v>
      </c>
      <c r="I81" s="2">
        <v>5.0632911392405097E-2</v>
      </c>
      <c r="J81" s="2">
        <v>4.0268456375838903E-2</v>
      </c>
      <c r="K81" s="2">
        <v>2.18978102189781E-2</v>
      </c>
      <c r="L81" s="3">
        <v>5.6097560975609799E-2</v>
      </c>
      <c r="M81" s="3">
        <v>6.3015026660203602E-2</v>
      </c>
    </row>
    <row r="82" spans="1:13" x14ac:dyDescent="0.25">
      <c r="A82" s="8" t="s">
        <v>550</v>
      </c>
      <c r="B82" s="2">
        <v>4.1841004184100403E-2</v>
      </c>
      <c r="C82" s="2">
        <v>2.6119402985074602E-2</v>
      </c>
      <c r="D82" s="2">
        <v>2.40963855421687E-2</v>
      </c>
      <c r="E82" s="2">
        <v>3.4883720930232599E-2</v>
      </c>
      <c r="F82" s="2">
        <v>3.9301310043668103E-2</v>
      </c>
      <c r="G82" s="2">
        <v>4.7393364928909901E-2</v>
      </c>
      <c r="H82" s="2">
        <v>1.8181818181818198E-2</v>
      </c>
      <c r="I82" s="2">
        <v>5.0632911392405097E-2</v>
      </c>
      <c r="J82" s="2">
        <v>6.0402684563758399E-2</v>
      </c>
      <c r="K82" s="2">
        <v>4.3795620437956199E-2</v>
      </c>
      <c r="L82" s="3">
        <v>4.39024390243902E-2</v>
      </c>
      <c r="M82" s="3">
        <v>3.7324285021812897E-2</v>
      </c>
    </row>
    <row r="83" spans="1:13" x14ac:dyDescent="0.25">
      <c r="A83" s="8" t="s">
        <v>551</v>
      </c>
      <c r="B83" s="2">
        <v>0.29288702928870303</v>
      </c>
      <c r="C83" s="2">
        <v>7.0895522388059698E-2</v>
      </c>
      <c r="D83" s="2">
        <v>4.81927710843374E-2</v>
      </c>
      <c r="E83" s="2">
        <v>0.13178294573643401</v>
      </c>
      <c r="F83" s="2">
        <v>0.117903930131004</v>
      </c>
      <c r="G83" s="2">
        <v>9.0047393364928896E-2</v>
      </c>
      <c r="H83" s="2">
        <v>1.8181818181818198E-2</v>
      </c>
      <c r="I83" s="2">
        <v>1.26582278481013E-2</v>
      </c>
      <c r="J83" s="2">
        <v>2.01342281879195E-2</v>
      </c>
      <c r="K83" s="2">
        <v>2.9197080291970798E-2</v>
      </c>
      <c r="L83" s="3">
        <v>3.7804878048780501E-2</v>
      </c>
      <c r="M83" s="3">
        <v>9.3553078041686902E-2</v>
      </c>
    </row>
    <row r="84" spans="1:13" x14ac:dyDescent="0.25">
      <c r="A84" s="8" t="s">
        <v>552</v>
      </c>
      <c r="B84" s="2">
        <v>0.57740585774058595</v>
      </c>
      <c r="C84" s="2">
        <v>0.77985074626865702</v>
      </c>
      <c r="D84" s="2">
        <v>0.81526104417670697</v>
      </c>
      <c r="E84" s="2">
        <v>0.73255813953488402</v>
      </c>
      <c r="F84" s="2">
        <v>0.67685589519650702</v>
      </c>
      <c r="G84" s="2">
        <v>0.71563981042654001</v>
      </c>
      <c r="H84" s="2">
        <v>0.763636363636364</v>
      </c>
      <c r="I84" s="2">
        <v>0.759493670886076</v>
      </c>
      <c r="J84" s="2">
        <v>0.83221476510067105</v>
      </c>
      <c r="K84" s="2">
        <v>0.78102189781021902</v>
      </c>
      <c r="L84" s="3">
        <v>0.76585365853658505</v>
      </c>
      <c r="M84" s="3">
        <v>0.73776054289869097</v>
      </c>
    </row>
    <row r="85" spans="1:13" x14ac:dyDescent="0.25">
      <c r="A85" s="8" t="s">
        <v>554</v>
      </c>
      <c r="B85" s="2">
        <v>3.4782608695652202E-2</v>
      </c>
      <c r="C85" s="2">
        <v>8.6956521739130405E-2</v>
      </c>
      <c r="D85" s="2">
        <v>0.104651162790698</v>
      </c>
      <c r="E85" s="2">
        <v>0.16853932584269701</v>
      </c>
      <c r="F85" s="2">
        <v>8.1081081081081099E-2</v>
      </c>
      <c r="G85" s="2">
        <v>0.12727272727272701</v>
      </c>
      <c r="H85" s="2">
        <v>0.101694915254237</v>
      </c>
      <c r="I85" s="2">
        <v>3.3333333333333298E-2</v>
      </c>
      <c r="J85" s="2">
        <v>0.128205128205128</v>
      </c>
      <c r="K85" s="2">
        <v>7.8125E-2</v>
      </c>
      <c r="L85" s="3">
        <v>9.0252707581227401E-2</v>
      </c>
      <c r="M85" s="3">
        <v>9.1405184174624801E-2</v>
      </c>
    </row>
    <row r="86" spans="1:13" x14ac:dyDescent="0.25">
      <c r="A86" s="8" t="s">
        <v>555</v>
      </c>
      <c r="B86" s="2">
        <v>3.4782608695652202E-2</v>
      </c>
      <c r="C86" s="2">
        <v>5.4347826086956499E-2</v>
      </c>
      <c r="D86" s="2">
        <v>9.3023255813953501E-2</v>
      </c>
      <c r="E86" s="2">
        <v>7.8651685393258397E-2</v>
      </c>
      <c r="F86" s="2">
        <v>5.4054054054054099E-2</v>
      </c>
      <c r="G86" s="2">
        <v>1.8181818181818198E-2</v>
      </c>
      <c r="H86" s="2">
        <v>8.4745762711864403E-2</v>
      </c>
      <c r="I86" s="2">
        <v>8.3333333333333301E-2</v>
      </c>
      <c r="J86" s="2">
        <v>5.1282051282051301E-2</v>
      </c>
      <c r="K86" s="2">
        <v>4.6875E-2</v>
      </c>
      <c r="L86" s="3">
        <v>5.7761732851985603E-2</v>
      </c>
      <c r="M86" s="3">
        <v>6.0027285129604403E-2</v>
      </c>
    </row>
    <row r="87" spans="1:13" x14ac:dyDescent="0.25">
      <c r="A87" s="8" t="s">
        <v>556</v>
      </c>
      <c r="B87" s="2">
        <v>7.8260869565217397E-2</v>
      </c>
      <c r="C87" s="2">
        <v>0.13043478260869601</v>
      </c>
      <c r="D87" s="2">
        <v>5.8139534883720902E-2</v>
      </c>
      <c r="E87" s="2">
        <v>5.6179775280898903E-2</v>
      </c>
      <c r="F87" s="2">
        <v>9.45945945945946E-2</v>
      </c>
      <c r="G87" s="2">
        <v>3.6363636363636397E-2</v>
      </c>
      <c r="H87" s="2">
        <v>6.7796610169491497E-2</v>
      </c>
      <c r="I87" s="2">
        <v>0.133333333333333</v>
      </c>
      <c r="J87" s="2">
        <v>7.69230769230769E-2</v>
      </c>
      <c r="K87" s="2">
        <v>3.125E-2</v>
      </c>
      <c r="L87" s="3">
        <v>6.8592057761732897E-2</v>
      </c>
      <c r="M87" s="3">
        <v>7.7762619372441999E-2</v>
      </c>
    </row>
    <row r="88" spans="1:13" x14ac:dyDescent="0.25">
      <c r="A88" s="8" t="s">
        <v>557</v>
      </c>
      <c r="B88" s="2">
        <v>0.23478260869565201</v>
      </c>
      <c r="C88" s="2">
        <v>0.141304347826087</v>
      </c>
      <c r="D88" s="2">
        <v>8.1395348837209294E-2</v>
      </c>
      <c r="E88" s="2">
        <v>0.101123595505618</v>
      </c>
      <c r="F88" s="2">
        <v>9.45945945945946E-2</v>
      </c>
      <c r="G88" s="2">
        <v>0</v>
      </c>
      <c r="H88" s="2">
        <v>8.4745762711864403E-2</v>
      </c>
      <c r="I88" s="2">
        <v>6.6666666666666693E-2</v>
      </c>
      <c r="J88" s="2">
        <v>2.5641025641025599E-2</v>
      </c>
      <c r="K88" s="2">
        <v>9.375E-2</v>
      </c>
      <c r="L88" s="3">
        <v>5.7761732851985603E-2</v>
      </c>
      <c r="M88" s="3">
        <v>0.107776261937244</v>
      </c>
    </row>
    <row r="89" spans="1:13" x14ac:dyDescent="0.25">
      <c r="A89" s="8" t="s">
        <v>558</v>
      </c>
      <c r="B89" s="2">
        <v>0.29565217391304299</v>
      </c>
      <c r="C89" s="2">
        <v>5.4347826086956499E-2</v>
      </c>
      <c r="D89" s="2">
        <v>6.9767441860465101E-2</v>
      </c>
      <c r="E89" s="2">
        <v>0.17977528089887601</v>
      </c>
      <c r="F89" s="2">
        <v>4.0540540540540501E-2</v>
      </c>
      <c r="G89" s="2">
        <v>0.145454545454545</v>
      </c>
      <c r="H89" s="2">
        <v>0</v>
      </c>
      <c r="I89" s="2">
        <v>1.6666666666666701E-2</v>
      </c>
      <c r="J89" s="2">
        <v>0</v>
      </c>
      <c r="K89" s="2">
        <v>0</v>
      </c>
      <c r="L89" s="3">
        <v>3.2490974729241902E-2</v>
      </c>
      <c r="M89" s="3">
        <v>9.9590723055934499E-2</v>
      </c>
    </row>
    <row r="90" spans="1:13" x14ac:dyDescent="0.25">
      <c r="A90" s="8" t="s">
        <v>559</v>
      </c>
      <c r="B90" s="2">
        <v>0.32173913043478303</v>
      </c>
      <c r="C90" s="2">
        <v>0.53260869565217395</v>
      </c>
      <c r="D90" s="2">
        <v>0.59302325581395399</v>
      </c>
      <c r="E90" s="2">
        <v>0.41573033707865198</v>
      </c>
      <c r="F90" s="2">
        <v>0.63513513513513498</v>
      </c>
      <c r="G90" s="2">
        <v>0.67272727272727295</v>
      </c>
      <c r="H90" s="2">
        <v>0.66101694915254205</v>
      </c>
      <c r="I90" s="2">
        <v>0.66666666666666696</v>
      </c>
      <c r="J90" s="2">
        <v>0.71794871794871795</v>
      </c>
      <c r="K90" s="2">
        <v>0.75</v>
      </c>
      <c r="L90" s="3">
        <v>0.69314079422382702</v>
      </c>
      <c r="M90" s="3">
        <v>0.56343792633015</v>
      </c>
    </row>
    <row r="91" spans="1:13" x14ac:dyDescent="0.25">
      <c r="A91" s="8" t="s">
        <v>561</v>
      </c>
      <c r="B91" s="2">
        <v>5.8823529411764698E-2</v>
      </c>
      <c r="C91" s="2">
        <v>2.7027027027027001E-2</v>
      </c>
      <c r="D91" s="2">
        <v>6.8965517241379296E-2</v>
      </c>
      <c r="E91" s="2">
        <v>4.5454545454545497E-2</v>
      </c>
      <c r="F91" s="2">
        <v>0.2</v>
      </c>
      <c r="G91" s="2">
        <v>0.08</v>
      </c>
      <c r="H91" s="2">
        <v>0.11764705882352899</v>
      </c>
      <c r="I91" s="2">
        <v>3.7037037037037E-2</v>
      </c>
      <c r="J91" s="2">
        <v>9.0909090909090898E-2</v>
      </c>
      <c r="K91" s="2">
        <v>0</v>
      </c>
      <c r="L91" s="3">
        <v>7.4074074074074098E-2</v>
      </c>
      <c r="M91" s="3">
        <v>6.8807339449541302E-2</v>
      </c>
    </row>
    <row r="92" spans="1:13" x14ac:dyDescent="0.25">
      <c r="A92" s="8" t="s">
        <v>562</v>
      </c>
      <c r="B92" s="2">
        <v>0</v>
      </c>
      <c r="C92" s="2">
        <v>2.7027027027027001E-2</v>
      </c>
      <c r="D92" s="2">
        <v>0</v>
      </c>
      <c r="E92" s="2">
        <v>4.5454545454545497E-2</v>
      </c>
      <c r="F92" s="2">
        <v>0.133333333333333</v>
      </c>
      <c r="G92" s="2">
        <v>0.04</v>
      </c>
      <c r="H92" s="2">
        <v>0</v>
      </c>
      <c r="I92" s="2">
        <v>3.7037037037037E-2</v>
      </c>
      <c r="J92" s="2">
        <v>0.18181818181818199</v>
      </c>
      <c r="K92" s="2">
        <v>0</v>
      </c>
      <c r="L92" s="3">
        <v>4.9382716049382699E-2</v>
      </c>
      <c r="M92" s="3">
        <v>3.6697247706422E-2</v>
      </c>
    </row>
    <row r="93" spans="1:13" x14ac:dyDescent="0.25">
      <c r="A93" s="8" t="s">
        <v>563</v>
      </c>
      <c r="B93" s="2">
        <v>0</v>
      </c>
      <c r="C93" s="2">
        <v>2.7027027027027001E-2</v>
      </c>
      <c r="D93" s="2">
        <v>3.4482758620689703E-2</v>
      </c>
      <c r="E93" s="2">
        <v>4.5454545454545497E-2</v>
      </c>
      <c r="F93" s="2">
        <v>0</v>
      </c>
      <c r="G93" s="2">
        <v>0</v>
      </c>
      <c r="H93" s="2">
        <v>5.8823529411764698E-2</v>
      </c>
      <c r="I93" s="2">
        <v>0</v>
      </c>
      <c r="J93" s="2">
        <v>0</v>
      </c>
      <c r="K93" s="2">
        <v>0</v>
      </c>
      <c r="L93" s="3">
        <v>1.2345679012345699E-2</v>
      </c>
      <c r="M93" s="3">
        <v>1.8348623853211E-2</v>
      </c>
    </row>
    <row r="94" spans="1:13" x14ac:dyDescent="0.25">
      <c r="A94" s="8" t="s">
        <v>564</v>
      </c>
      <c r="B94" s="2">
        <v>5.8823529411764698E-2</v>
      </c>
      <c r="C94" s="2">
        <v>2.7027027027027001E-2</v>
      </c>
      <c r="D94" s="2">
        <v>0.10344827586206901</v>
      </c>
      <c r="E94" s="2">
        <v>0</v>
      </c>
      <c r="F94" s="2">
        <v>0</v>
      </c>
      <c r="G94" s="2">
        <v>0.04</v>
      </c>
      <c r="H94" s="2">
        <v>0</v>
      </c>
      <c r="I94" s="2">
        <v>3.7037037037037E-2</v>
      </c>
      <c r="J94" s="2">
        <v>9.0909090909090898E-2</v>
      </c>
      <c r="K94" s="2">
        <v>0</v>
      </c>
      <c r="L94" s="3">
        <v>3.7037037037037E-2</v>
      </c>
      <c r="M94" s="3">
        <v>4.1284403669724801E-2</v>
      </c>
    </row>
    <row r="95" spans="1:13" x14ac:dyDescent="0.25">
      <c r="A95" s="8" t="s">
        <v>565</v>
      </c>
      <c r="B95" s="2">
        <v>0.23529411764705899</v>
      </c>
      <c r="C95" s="2">
        <v>0.32432432432432401</v>
      </c>
      <c r="D95" s="2">
        <v>0.17241379310344801</v>
      </c>
      <c r="E95" s="2">
        <v>0.13636363636363599</v>
      </c>
      <c r="F95" s="2">
        <v>0</v>
      </c>
      <c r="G95" s="2">
        <v>0.12</v>
      </c>
      <c r="H95" s="2">
        <v>5.8823529411764698E-2</v>
      </c>
      <c r="I95" s="2">
        <v>0</v>
      </c>
      <c r="J95" s="2">
        <v>9.0909090909090898E-2</v>
      </c>
      <c r="K95" s="2">
        <v>0</v>
      </c>
      <c r="L95" s="3">
        <v>6.1728395061728399E-2</v>
      </c>
      <c r="M95" s="3">
        <v>0.151376146788991</v>
      </c>
    </row>
    <row r="96" spans="1:13" x14ac:dyDescent="0.25">
      <c r="A96" s="8" t="s">
        <v>566</v>
      </c>
      <c r="B96" s="2">
        <v>0.64705882352941202</v>
      </c>
      <c r="C96" s="2">
        <v>0.56756756756756799</v>
      </c>
      <c r="D96" s="2">
        <v>0.62068965517241403</v>
      </c>
      <c r="E96" s="2">
        <v>0.72727272727272696</v>
      </c>
      <c r="F96" s="2">
        <v>0.66666666666666696</v>
      </c>
      <c r="G96" s="2">
        <v>0.72</v>
      </c>
      <c r="H96" s="2">
        <v>0.76470588235294101</v>
      </c>
      <c r="I96" s="2">
        <v>0.88888888888888895</v>
      </c>
      <c r="J96" s="2">
        <v>0.54545454545454497</v>
      </c>
      <c r="K96" s="2">
        <v>1</v>
      </c>
      <c r="L96" s="3">
        <v>0.76543209876543195</v>
      </c>
      <c r="M96" s="3">
        <v>0.68348623853210999</v>
      </c>
    </row>
    <row r="97" spans="1:13" x14ac:dyDescent="0.25">
      <c r="A97" s="8" t="s">
        <v>568</v>
      </c>
      <c r="B97" s="2">
        <v>2.27272727272727E-2</v>
      </c>
      <c r="C97" s="2">
        <v>1.5228426395939101E-2</v>
      </c>
      <c r="D97" s="2">
        <v>6.4516129032258104E-2</v>
      </c>
      <c r="E97" s="2">
        <v>7.3394495412843999E-2</v>
      </c>
      <c r="F97" s="2">
        <v>2.8169014084507001E-2</v>
      </c>
      <c r="G97" s="2">
        <v>7.4074074074074098E-2</v>
      </c>
      <c r="H97" s="2">
        <v>0.06</v>
      </c>
      <c r="I97" s="2">
        <v>0.134328358208955</v>
      </c>
      <c r="J97" s="2">
        <v>4.6875E-2</v>
      </c>
      <c r="K97" s="2">
        <v>0</v>
      </c>
      <c r="L97" s="3">
        <v>6.7857142857142894E-2</v>
      </c>
      <c r="M97" s="3">
        <v>4.5356371490280802E-2</v>
      </c>
    </row>
    <row r="98" spans="1:13" x14ac:dyDescent="0.25">
      <c r="A98" s="8" t="s">
        <v>569</v>
      </c>
      <c r="B98" s="2">
        <v>5.6818181818181802E-3</v>
      </c>
      <c r="C98" s="2">
        <v>5.5837563451776699E-2</v>
      </c>
      <c r="D98" s="2">
        <v>5.3763440860215103E-2</v>
      </c>
      <c r="E98" s="2">
        <v>2.7522935779816501E-2</v>
      </c>
      <c r="F98" s="2">
        <v>4.2253521126760597E-2</v>
      </c>
      <c r="G98" s="2">
        <v>1.85185185185185E-2</v>
      </c>
      <c r="H98" s="2">
        <v>0.02</v>
      </c>
      <c r="I98" s="2">
        <v>7.4626865671641798E-2</v>
      </c>
      <c r="J98" s="2">
        <v>4.6875E-2</v>
      </c>
      <c r="K98" s="2">
        <v>8.8888888888888906E-2</v>
      </c>
      <c r="L98" s="3">
        <v>0.05</v>
      </c>
      <c r="M98" s="3">
        <v>3.99568034557235E-2</v>
      </c>
    </row>
    <row r="99" spans="1:13" x14ac:dyDescent="0.25">
      <c r="A99" s="8" t="s">
        <v>570</v>
      </c>
      <c r="B99" s="2">
        <v>3.97727272727273E-2</v>
      </c>
      <c r="C99" s="2">
        <v>5.5837563451776699E-2</v>
      </c>
      <c r="D99" s="2">
        <v>8.6021505376344107E-2</v>
      </c>
      <c r="E99" s="2">
        <v>1.8348623853211E-2</v>
      </c>
      <c r="F99" s="2">
        <v>7.0422535211267595E-2</v>
      </c>
      <c r="G99" s="2">
        <v>3.7037037037037E-2</v>
      </c>
      <c r="H99" s="2">
        <v>0.04</v>
      </c>
      <c r="I99" s="2">
        <v>1.49253731343284E-2</v>
      </c>
      <c r="J99" s="2">
        <v>3.125E-2</v>
      </c>
      <c r="K99" s="2">
        <v>4.4444444444444398E-2</v>
      </c>
      <c r="L99" s="3">
        <v>3.2142857142857098E-2</v>
      </c>
      <c r="M99" s="3">
        <v>4.5356371490280802E-2</v>
      </c>
    </row>
    <row r="100" spans="1:13" x14ac:dyDescent="0.25">
      <c r="A100" s="8" t="s">
        <v>571</v>
      </c>
      <c r="B100" s="2">
        <v>3.97727272727273E-2</v>
      </c>
      <c r="C100" s="2">
        <v>2.5380710659898501E-2</v>
      </c>
      <c r="D100" s="2">
        <v>8.6021505376344107E-2</v>
      </c>
      <c r="E100" s="2">
        <v>4.5871559633027498E-2</v>
      </c>
      <c r="F100" s="2">
        <v>2.8169014084507001E-2</v>
      </c>
      <c r="G100" s="2">
        <v>3.7037037037037E-2</v>
      </c>
      <c r="H100" s="2">
        <v>0.02</v>
      </c>
      <c r="I100" s="2">
        <v>7.4626865671641798E-2</v>
      </c>
      <c r="J100" s="2">
        <v>3.125E-2</v>
      </c>
      <c r="K100" s="2">
        <v>0.133333333333333</v>
      </c>
      <c r="L100" s="3">
        <v>5.7142857142857099E-2</v>
      </c>
      <c r="M100" s="3">
        <v>4.6436285097192199E-2</v>
      </c>
    </row>
    <row r="101" spans="1:13" x14ac:dyDescent="0.25">
      <c r="A101" s="8" t="s">
        <v>572</v>
      </c>
      <c r="B101" s="2">
        <v>0.46590909090909099</v>
      </c>
      <c r="C101" s="2">
        <v>8.1218274111675107E-2</v>
      </c>
      <c r="D101" s="2">
        <v>0.15053763440860199</v>
      </c>
      <c r="E101" s="2">
        <v>0.12844036697247699</v>
      </c>
      <c r="F101" s="2">
        <v>0.183098591549296</v>
      </c>
      <c r="G101" s="2">
        <v>0.11111111111111099</v>
      </c>
      <c r="H101" s="2">
        <v>0.1</v>
      </c>
      <c r="I101" s="2">
        <v>4.47761194029851E-2</v>
      </c>
      <c r="J101" s="2">
        <v>1.5625E-2</v>
      </c>
      <c r="K101" s="2">
        <v>6.6666666666666693E-2</v>
      </c>
      <c r="L101" s="3">
        <v>6.4285714285714293E-2</v>
      </c>
      <c r="M101" s="3">
        <v>0.169546436285097</v>
      </c>
    </row>
    <row r="102" spans="1:13" x14ac:dyDescent="0.25">
      <c r="A102" s="8" t="s">
        <v>573</v>
      </c>
      <c r="B102" s="2">
        <v>0.42613636363636398</v>
      </c>
      <c r="C102" s="2">
        <v>0.76649746192893398</v>
      </c>
      <c r="D102" s="2">
        <v>0.55913978494623695</v>
      </c>
      <c r="E102" s="2">
        <v>0.70642201834862395</v>
      </c>
      <c r="F102" s="2">
        <v>0.647887323943662</v>
      </c>
      <c r="G102" s="2">
        <v>0.72222222222222199</v>
      </c>
      <c r="H102" s="2">
        <v>0.76</v>
      </c>
      <c r="I102" s="2">
        <v>0.65671641791044799</v>
      </c>
      <c r="J102" s="2">
        <v>0.828125</v>
      </c>
      <c r="K102" s="2">
        <v>0.66666666666666696</v>
      </c>
      <c r="L102" s="3">
        <v>0.72857142857142898</v>
      </c>
      <c r="M102" s="3">
        <v>0.65334773218142606</v>
      </c>
    </row>
    <row r="103" spans="1:13" x14ac:dyDescent="0.25">
      <c r="A103" s="8" t="s">
        <v>575</v>
      </c>
      <c r="B103" s="2">
        <v>3.8095238095238099E-2</v>
      </c>
      <c r="C103" s="2">
        <v>3.8071065989847698E-2</v>
      </c>
      <c r="D103" s="2">
        <v>7.7720207253885995E-2</v>
      </c>
      <c r="E103" s="2">
        <v>3.9215686274509803E-2</v>
      </c>
      <c r="F103" s="2">
        <v>5.6250000000000001E-2</v>
      </c>
      <c r="G103" s="2">
        <v>0.16838487972508601</v>
      </c>
      <c r="H103" s="2">
        <v>6.9868995633187797E-2</v>
      </c>
      <c r="I103" s="2">
        <v>5.3398058252427202E-2</v>
      </c>
      <c r="J103" s="2">
        <v>5.8064516129032302E-2</v>
      </c>
      <c r="K103" s="2">
        <v>0.103960396039604</v>
      </c>
      <c r="L103" s="3">
        <v>9.7876269621421999E-2</v>
      </c>
      <c r="M103" s="3">
        <v>6.7790777701307606E-2</v>
      </c>
    </row>
    <row r="104" spans="1:13" x14ac:dyDescent="0.25">
      <c r="A104" s="8" t="s">
        <v>576</v>
      </c>
      <c r="B104" s="2">
        <v>4.7619047619047603E-2</v>
      </c>
      <c r="C104" s="2">
        <v>4.5685279187817299E-2</v>
      </c>
      <c r="D104" s="2">
        <v>4.92227979274611E-2</v>
      </c>
      <c r="E104" s="2">
        <v>2.6960784313725498E-2</v>
      </c>
      <c r="F104" s="2">
        <v>5.6250000000000001E-2</v>
      </c>
      <c r="G104" s="2">
        <v>6.18556701030928E-2</v>
      </c>
      <c r="H104" s="2">
        <v>9.6069868995633204E-2</v>
      </c>
      <c r="I104" s="2">
        <v>9.7087378640776698E-2</v>
      </c>
      <c r="J104" s="2">
        <v>7.7419354838709695E-2</v>
      </c>
      <c r="K104" s="2">
        <v>9.4059405940594101E-2</v>
      </c>
      <c r="L104" s="3">
        <v>8.4025854108956605E-2</v>
      </c>
      <c r="M104" s="3">
        <v>5.9187887130075702E-2</v>
      </c>
    </row>
    <row r="105" spans="1:13" x14ac:dyDescent="0.25">
      <c r="A105" s="8" t="s">
        <v>577</v>
      </c>
      <c r="B105" s="2">
        <v>6.9841269841269801E-2</v>
      </c>
      <c r="C105" s="2">
        <v>7.8680203045685307E-2</v>
      </c>
      <c r="D105" s="2">
        <v>5.4404145077720199E-2</v>
      </c>
      <c r="E105" s="2">
        <v>5.6372549019607802E-2</v>
      </c>
      <c r="F105" s="2">
        <v>7.8125E-2</v>
      </c>
      <c r="G105" s="2">
        <v>4.1237113402061903E-2</v>
      </c>
      <c r="H105" s="2">
        <v>6.5502183406113496E-2</v>
      </c>
      <c r="I105" s="2">
        <v>4.3689320388349502E-2</v>
      </c>
      <c r="J105" s="2">
        <v>6.4516129032258104E-2</v>
      </c>
      <c r="K105" s="2">
        <v>4.95049504950495E-2</v>
      </c>
      <c r="L105" s="3">
        <v>5.1708217913204103E-2</v>
      </c>
      <c r="M105" s="3">
        <v>6.1252580867171398E-2</v>
      </c>
    </row>
    <row r="106" spans="1:13" x14ac:dyDescent="0.25">
      <c r="A106" s="8" t="s">
        <v>578</v>
      </c>
      <c r="B106" s="2">
        <v>5.3968253968253999E-2</v>
      </c>
      <c r="C106" s="2">
        <v>3.8071065989847698E-2</v>
      </c>
      <c r="D106" s="2">
        <v>4.6632124352331598E-2</v>
      </c>
      <c r="E106" s="2">
        <v>0.100490196078431</v>
      </c>
      <c r="F106" s="2">
        <v>3.7499999999999999E-2</v>
      </c>
      <c r="G106" s="2">
        <v>7.2164948453608199E-2</v>
      </c>
      <c r="H106" s="2">
        <v>3.9301310043668103E-2</v>
      </c>
      <c r="I106" s="2">
        <v>4.3689320388349502E-2</v>
      </c>
      <c r="J106" s="2">
        <v>5.16129032258065E-2</v>
      </c>
      <c r="K106" s="2">
        <v>9.9009900990099001E-2</v>
      </c>
      <c r="L106" s="3">
        <v>6.1865189289012003E-2</v>
      </c>
      <c r="M106" s="3">
        <v>5.8499655884377201E-2</v>
      </c>
    </row>
    <row r="107" spans="1:13" x14ac:dyDescent="0.25">
      <c r="A107" s="8" t="s">
        <v>579</v>
      </c>
      <c r="B107" s="2">
        <v>0.40952380952381001</v>
      </c>
      <c r="C107" s="2">
        <v>9.8984771573604094E-2</v>
      </c>
      <c r="D107" s="2">
        <v>0.16062176165803099</v>
      </c>
      <c r="E107" s="2">
        <v>0.161764705882353</v>
      </c>
      <c r="F107" s="2">
        <v>0.18437500000000001</v>
      </c>
      <c r="G107" s="2">
        <v>0.13745704467354</v>
      </c>
      <c r="H107" s="2">
        <v>3.9301310043668103E-2</v>
      </c>
      <c r="I107" s="2">
        <v>6.7961165048543701E-2</v>
      </c>
      <c r="J107" s="2">
        <v>1.2903225806451601E-2</v>
      </c>
      <c r="K107" s="2">
        <v>5.4455445544554497E-2</v>
      </c>
      <c r="L107" s="3">
        <v>7.0175438596491196E-2</v>
      </c>
      <c r="M107" s="3">
        <v>0.148313833448039</v>
      </c>
    </row>
    <row r="108" spans="1:13" x14ac:dyDescent="0.25">
      <c r="A108" s="8" t="s">
        <v>580</v>
      </c>
      <c r="B108" s="2">
        <v>0.38095238095238099</v>
      </c>
      <c r="C108" s="2">
        <v>0.70050761421319796</v>
      </c>
      <c r="D108" s="2">
        <v>0.61139896373057001</v>
      </c>
      <c r="E108" s="2">
        <v>0.61519607843137303</v>
      </c>
      <c r="F108" s="2">
        <v>0.58750000000000002</v>
      </c>
      <c r="G108" s="2">
        <v>0.51890034364261195</v>
      </c>
      <c r="H108" s="2">
        <v>0.68995633187772898</v>
      </c>
      <c r="I108" s="2">
        <v>0.69417475728155298</v>
      </c>
      <c r="J108" s="2">
        <v>0.73548387096774204</v>
      </c>
      <c r="K108" s="2">
        <v>0.59900990099009899</v>
      </c>
      <c r="L108" s="3">
        <v>0.63434903047091395</v>
      </c>
      <c r="M108" s="3">
        <v>0.60495526496902996</v>
      </c>
    </row>
    <row r="109" spans="1:13" x14ac:dyDescent="0.25">
      <c r="A109" s="15"/>
    </row>
    <row r="110" spans="1:13" x14ac:dyDescent="0.25">
      <c r="A110" s="15"/>
    </row>
    <row r="111" spans="1:13" x14ac:dyDescent="0.25">
      <c r="A111" s="15"/>
      <c r="B111" s="23" t="s">
        <v>31</v>
      </c>
      <c r="C111" s="23"/>
      <c r="D111" s="23"/>
      <c r="E111" s="23"/>
      <c r="F111" s="23"/>
      <c r="G111" s="23"/>
      <c r="H111" s="23"/>
      <c r="I111" s="23"/>
      <c r="J111" s="23"/>
      <c r="K111" s="6" t="s">
        <v>58</v>
      </c>
      <c r="L111" s="6" t="s">
        <v>11</v>
      </c>
    </row>
    <row r="112" spans="1:13" x14ac:dyDescent="0.25">
      <c r="A112" s="9" t="s">
        <v>34</v>
      </c>
      <c r="B112" s="5" t="s">
        <v>15</v>
      </c>
      <c r="C112" s="5" t="s">
        <v>16</v>
      </c>
      <c r="D112" s="5" t="s">
        <v>17</v>
      </c>
      <c r="E112" s="5" t="s">
        <v>18</v>
      </c>
      <c r="F112" s="5" t="s">
        <v>19</v>
      </c>
      <c r="G112" s="5" t="s">
        <v>20</v>
      </c>
      <c r="H112" s="5" t="s">
        <v>21</v>
      </c>
      <c r="I112" s="5" t="s">
        <v>22</v>
      </c>
      <c r="J112" s="5" t="s">
        <v>23</v>
      </c>
      <c r="K112" s="5" t="s">
        <v>24</v>
      </c>
      <c r="L112" s="5" t="s">
        <v>25</v>
      </c>
    </row>
    <row r="113" spans="1:12" x14ac:dyDescent="0.25">
      <c r="A113" s="8" t="s">
        <v>526</v>
      </c>
      <c r="B113" s="2">
        <v>0.11111111111111099</v>
      </c>
      <c r="C113" s="2">
        <v>-0.3</v>
      </c>
      <c r="D113" s="2">
        <v>1.28571428571429</v>
      </c>
      <c r="E113" s="2">
        <v>0.4375</v>
      </c>
      <c r="F113" s="2">
        <v>8.6956521739130405E-2</v>
      </c>
      <c r="G113" s="2">
        <v>-0.64</v>
      </c>
      <c r="H113" s="2">
        <v>-0.22222222222222199</v>
      </c>
      <c r="I113" s="2">
        <v>0</v>
      </c>
      <c r="J113" s="2">
        <v>0.85714285714285698</v>
      </c>
      <c r="K113" s="3">
        <v>-0.48</v>
      </c>
      <c r="L113" s="3">
        <v>0.44444444444444398</v>
      </c>
    </row>
    <row r="114" spans="1:12" x14ac:dyDescent="0.25">
      <c r="A114" s="8" t="s">
        <v>527</v>
      </c>
      <c r="B114" s="2">
        <v>-0.33333333333333298</v>
      </c>
      <c r="C114" s="2">
        <v>-0.16666666666666699</v>
      </c>
      <c r="D114" s="2">
        <v>1.4</v>
      </c>
      <c r="E114" s="2">
        <v>-0.16666666666666699</v>
      </c>
      <c r="F114" s="2">
        <v>-0.2</v>
      </c>
      <c r="G114" s="2">
        <v>0.25</v>
      </c>
      <c r="H114" s="2">
        <v>0</v>
      </c>
      <c r="I114" s="2">
        <v>-0.5</v>
      </c>
      <c r="J114" s="2">
        <v>2</v>
      </c>
      <c r="K114" s="3">
        <v>0.875</v>
      </c>
      <c r="L114" s="3">
        <v>0.66666666666666696</v>
      </c>
    </row>
    <row r="115" spans="1:12" x14ac:dyDescent="0.25">
      <c r="A115" s="8" t="s">
        <v>528</v>
      </c>
      <c r="B115" s="2">
        <v>0.54545454545454497</v>
      </c>
      <c r="C115" s="2">
        <v>5.8823529411764698E-2</v>
      </c>
      <c r="D115" s="2">
        <v>0</v>
      </c>
      <c r="E115" s="2">
        <v>-0.5</v>
      </c>
      <c r="F115" s="2">
        <v>0.77777777777777801</v>
      </c>
      <c r="G115" s="2">
        <v>0.375</v>
      </c>
      <c r="H115" s="2">
        <v>-0.86363636363636398</v>
      </c>
      <c r="I115" s="2">
        <v>0</v>
      </c>
      <c r="J115" s="2">
        <v>-0.66666666666666696</v>
      </c>
      <c r="K115" s="3">
        <v>-0.9375</v>
      </c>
      <c r="L115" s="3">
        <v>-0.90909090909090895</v>
      </c>
    </row>
    <row r="116" spans="1:12" x14ac:dyDescent="0.25">
      <c r="A116" s="8" t="s">
        <v>529</v>
      </c>
      <c r="B116" s="2">
        <v>-0.21052631578947401</v>
      </c>
      <c r="C116" s="2">
        <v>-0.43333333333333302</v>
      </c>
      <c r="D116" s="2">
        <v>-0.17647058823529399</v>
      </c>
      <c r="E116" s="2">
        <v>0.28571428571428598</v>
      </c>
      <c r="F116" s="2">
        <v>-0.22222222222222199</v>
      </c>
      <c r="G116" s="2">
        <v>-0.28571428571428598</v>
      </c>
      <c r="H116" s="2">
        <v>0.8</v>
      </c>
      <c r="I116" s="2">
        <v>-0.72222222222222199</v>
      </c>
      <c r="J116" s="2">
        <v>1.8</v>
      </c>
      <c r="K116" s="3">
        <v>0</v>
      </c>
      <c r="L116" s="3">
        <v>-0.63157894736842102</v>
      </c>
    </row>
    <row r="117" spans="1:12" x14ac:dyDescent="0.25">
      <c r="A117" s="8" t="s">
        <v>530</v>
      </c>
      <c r="B117" s="2">
        <v>-0.83094555873925502</v>
      </c>
      <c r="C117" s="2">
        <v>0.28813559322033899</v>
      </c>
      <c r="D117" s="2">
        <v>0.53947368421052599</v>
      </c>
      <c r="E117" s="2">
        <v>-4.2735042735042701E-2</v>
      </c>
      <c r="F117" s="2">
        <v>-0.23214285714285701</v>
      </c>
      <c r="G117" s="2">
        <v>-0.61627906976744196</v>
      </c>
      <c r="H117" s="2">
        <v>-0.48484848484848497</v>
      </c>
      <c r="I117" s="2">
        <v>-0.17647058823529399</v>
      </c>
      <c r="J117" s="2">
        <v>0.14285714285714299</v>
      </c>
      <c r="K117" s="3">
        <v>-0.81395348837209303</v>
      </c>
      <c r="L117" s="3">
        <v>-0.95415472779369603</v>
      </c>
    </row>
    <row r="118" spans="1:12" x14ac:dyDescent="0.25">
      <c r="A118" s="8" t="s">
        <v>531</v>
      </c>
      <c r="B118" s="2">
        <v>0.14122596153846201</v>
      </c>
      <c r="C118" s="2">
        <v>-0.113217482885729</v>
      </c>
      <c r="D118" s="2">
        <v>-0.11698337292161499</v>
      </c>
      <c r="E118" s="2">
        <v>-0.38533960995292499</v>
      </c>
      <c r="F118" s="2">
        <v>-0.19912472647702401</v>
      </c>
      <c r="G118" s="2">
        <v>-9.8360655737704902E-2</v>
      </c>
      <c r="H118" s="2">
        <v>-0.148484848484848</v>
      </c>
      <c r="I118" s="2">
        <v>1.24555160142349E-2</v>
      </c>
      <c r="J118" s="2">
        <v>-0.18453427065026401</v>
      </c>
      <c r="K118" s="3">
        <v>-0.36612021857923499</v>
      </c>
      <c r="L118" s="3">
        <v>-0.72115384615384603</v>
      </c>
    </row>
    <row r="119" spans="1:12" x14ac:dyDescent="0.25">
      <c r="A119" s="8" t="s">
        <v>533</v>
      </c>
      <c r="B119" s="2">
        <v>-0.16</v>
      </c>
      <c r="C119" s="2">
        <v>0.19047619047618999</v>
      </c>
      <c r="D119" s="2">
        <v>0.36</v>
      </c>
      <c r="E119" s="2">
        <v>-0.20588235294117599</v>
      </c>
      <c r="F119" s="2">
        <v>-3.7037037037037E-2</v>
      </c>
      <c r="G119" s="2">
        <v>-7.69230769230769E-2</v>
      </c>
      <c r="H119" s="2">
        <v>0</v>
      </c>
      <c r="I119" s="2">
        <v>-0.25</v>
      </c>
      <c r="J119" s="2">
        <v>-0.11111111111111099</v>
      </c>
      <c r="K119" s="3">
        <v>-0.38461538461538503</v>
      </c>
      <c r="L119" s="3">
        <v>-0.36</v>
      </c>
    </row>
    <row r="120" spans="1:12" x14ac:dyDescent="0.25">
      <c r="A120" s="8" t="s">
        <v>534</v>
      </c>
      <c r="B120" s="2">
        <v>3.5714285714285698E-2</v>
      </c>
      <c r="C120" s="2">
        <v>0.10344827586206901</v>
      </c>
      <c r="D120" s="2">
        <v>0.21875</v>
      </c>
      <c r="E120" s="2">
        <v>0.102564102564103</v>
      </c>
      <c r="F120" s="2">
        <v>-0.30232558139534899</v>
      </c>
      <c r="G120" s="2">
        <v>6.6666666666666693E-2</v>
      </c>
      <c r="H120" s="2">
        <v>0.46875</v>
      </c>
      <c r="I120" s="2">
        <v>-0.78723404255319196</v>
      </c>
      <c r="J120" s="2">
        <v>2.1</v>
      </c>
      <c r="K120" s="3">
        <v>3.3333333333333298E-2</v>
      </c>
      <c r="L120" s="3">
        <v>0.107142857142857</v>
      </c>
    </row>
    <row r="121" spans="1:12" x14ac:dyDescent="0.25">
      <c r="A121" s="8" t="s">
        <v>535</v>
      </c>
      <c r="B121" s="2">
        <v>0.33333333333333298</v>
      </c>
      <c r="C121" s="2">
        <v>-0.27500000000000002</v>
      </c>
      <c r="D121" s="2">
        <v>0.13793103448275901</v>
      </c>
      <c r="E121" s="2">
        <v>-9.0909090909090898E-2</v>
      </c>
      <c r="F121" s="2">
        <v>-0.25</v>
      </c>
      <c r="G121" s="2">
        <v>-0.155555555555556</v>
      </c>
      <c r="H121" s="2">
        <v>-0.36842105263157898</v>
      </c>
      <c r="I121" s="2">
        <v>-0.125</v>
      </c>
      <c r="J121" s="2">
        <v>9.5238095238095205E-2</v>
      </c>
      <c r="K121" s="3">
        <v>-0.48888888888888898</v>
      </c>
      <c r="L121" s="3">
        <v>-0.61666666666666703</v>
      </c>
    </row>
    <row r="122" spans="1:12" x14ac:dyDescent="0.25">
      <c r="A122" s="8" t="s">
        <v>536</v>
      </c>
      <c r="B122" s="2">
        <v>0.73684210526315796</v>
      </c>
      <c r="C122" s="2">
        <v>-0.18181818181818199</v>
      </c>
      <c r="D122" s="2">
        <v>-0.25925925925925902</v>
      </c>
      <c r="E122" s="2">
        <v>0</v>
      </c>
      <c r="F122" s="2">
        <v>0.1</v>
      </c>
      <c r="G122" s="2">
        <v>-0.5</v>
      </c>
      <c r="H122" s="2">
        <v>0.45454545454545497</v>
      </c>
      <c r="I122" s="2">
        <v>0</v>
      </c>
      <c r="J122" s="2">
        <v>-0.25</v>
      </c>
      <c r="K122" s="3">
        <v>-0.45454545454545497</v>
      </c>
      <c r="L122" s="3">
        <v>-0.36842105263157898</v>
      </c>
    </row>
    <row r="123" spans="1:12" x14ac:dyDescent="0.25">
      <c r="A123" s="8" t="s">
        <v>537</v>
      </c>
      <c r="B123" s="2">
        <v>-0.68548387096774199</v>
      </c>
      <c r="C123" s="2">
        <v>0.53846153846153799</v>
      </c>
      <c r="D123" s="2">
        <v>0.5</v>
      </c>
      <c r="E123" s="2">
        <v>-0.133333333333333</v>
      </c>
      <c r="F123" s="2">
        <v>-0.512820512820513</v>
      </c>
      <c r="G123" s="2">
        <v>-0.68421052631578905</v>
      </c>
      <c r="H123" s="2">
        <v>-0.5</v>
      </c>
      <c r="I123" s="2">
        <v>0.16666666666666699</v>
      </c>
      <c r="J123" s="2">
        <v>0.14285714285714299</v>
      </c>
      <c r="K123" s="3">
        <v>-0.78947368421052599</v>
      </c>
      <c r="L123" s="3">
        <v>-0.93548387096774199</v>
      </c>
    </row>
    <row r="124" spans="1:12" x14ac:dyDescent="0.25">
      <c r="A124" s="8" t="s">
        <v>538</v>
      </c>
      <c r="B124" s="2">
        <v>0.913333333333333</v>
      </c>
      <c r="C124" s="2">
        <v>-6.6202090592334506E-2</v>
      </c>
      <c r="D124" s="2">
        <v>0.16044776119403001</v>
      </c>
      <c r="E124" s="2">
        <v>-0.28938906752411597</v>
      </c>
      <c r="F124" s="2">
        <v>-0.32126696832579199</v>
      </c>
      <c r="G124" s="2">
        <v>-0.22</v>
      </c>
      <c r="H124" s="2">
        <v>0.11111111111111099</v>
      </c>
      <c r="I124" s="2">
        <v>-0.32307692307692298</v>
      </c>
      <c r="J124" s="2">
        <v>0.11363636363636399</v>
      </c>
      <c r="K124" s="3">
        <v>-0.34666666666666701</v>
      </c>
      <c r="L124" s="3">
        <v>-0.34666666666666701</v>
      </c>
    </row>
    <row r="125" spans="1:12" x14ac:dyDescent="0.25">
      <c r="A125" s="8" t="s">
        <v>540</v>
      </c>
      <c r="B125" s="2">
        <v>0</v>
      </c>
      <c r="C125" s="2">
        <v>-0.75</v>
      </c>
      <c r="D125" s="2">
        <v>6</v>
      </c>
      <c r="E125" s="2">
        <v>-0.14285714285714299</v>
      </c>
      <c r="F125" s="2">
        <v>-0.16666666666666699</v>
      </c>
      <c r="G125" s="2">
        <v>0</v>
      </c>
      <c r="H125" s="2">
        <v>0.4</v>
      </c>
      <c r="I125" s="2">
        <v>-0.71428571428571397</v>
      </c>
      <c r="J125" s="2">
        <v>0.5</v>
      </c>
      <c r="K125" s="3">
        <v>-0.4</v>
      </c>
      <c r="L125" s="3">
        <v>-0.25</v>
      </c>
    </row>
    <row r="126" spans="1:12" x14ac:dyDescent="0.25">
      <c r="A126" s="8" t="s">
        <v>541</v>
      </c>
      <c r="B126" s="2">
        <v>1</v>
      </c>
      <c r="C126" s="2">
        <v>-0.125</v>
      </c>
      <c r="D126" s="2">
        <v>0.85714285714285698</v>
      </c>
      <c r="E126" s="2">
        <v>-0.15384615384615399</v>
      </c>
      <c r="F126" s="2">
        <v>0.27272727272727298</v>
      </c>
      <c r="G126" s="2">
        <v>0.5</v>
      </c>
      <c r="H126" s="2">
        <v>-4.7619047619047603E-2</v>
      </c>
      <c r="I126" s="2">
        <v>-0.3</v>
      </c>
      <c r="J126" s="2">
        <v>0.71428571428571397</v>
      </c>
      <c r="K126" s="3">
        <v>0.71428571428571397</v>
      </c>
      <c r="L126" s="3">
        <v>5</v>
      </c>
    </row>
    <row r="127" spans="1:12" x14ac:dyDescent="0.25">
      <c r="A127" s="8" t="s">
        <v>542</v>
      </c>
      <c r="B127" s="2">
        <v>0</v>
      </c>
      <c r="C127" s="2">
        <v>-0.12121212121212099</v>
      </c>
      <c r="D127" s="2">
        <v>0.20689655172413801</v>
      </c>
      <c r="E127" s="2">
        <v>-0.22857142857142901</v>
      </c>
      <c r="F127" s="2">
        <v>0.25925925925925902</v>
      </c>
      <c r="G127" s="2">
        <v>-0.26470588235294101</v>
      </c>
      <c r="H127" s="2">
        <v>0.16</v>
      </c>
      <c r="I127" s="2">
        <v>-0.17241379310344801</v>
      </c>
      <c r="J127" s="2">
        <v>0.16666666666666699</v>
      </c>
      <c r="K127" s="3">
        <v>-0.17647058823529399</v>
      </c>
      <c r="L127" s="3">
        <v>-0.15151515151515199</v>
      </c>
    </row>
    <row r="128" spans="1:12" x14ac:dyDescent="0.25">
      <c r="A128" s="8" t="s">
        <v>543</v>
      </c>
      <c r="B128" s="2">
        <v>-0.15384615384615399</v>
      </c>
      <c r="C128" s="2">
        <v>9.0909090909090898E-2</v>
      </c>
      <c r="D128" s="2">
        <v>-0.16666666666666699</v>
      </c>
      <c r="E128" s="2">
        <v>-0.3</v>
      </c>
      <c r="F128" s="2">
        <v>0.75</v>
      </c>
      <c r="G128" s="2">
        <v>-0.22448979591836701</v>
      </c>
      <c r="H128" s="2">
        <v>0.157894736842105</v>
      </c>
      <c r="I128" s="2">
        <v>-0.25</v>
      </c>
      <c r="J128" s="2">
        <v>0.84848484848484895</v>
      </c>
      <c r="K128" s="3">
        <v>0.24489795918367299</v>
      </c>
      <c r="L128" s="3">
        <v>0.17307692307692299</v>
      </c>
    </row>
    <row r="129" spans="1:12" x14ac:dyDescent="0.25">
      <c r="A129" s="8" t="s">
        <v>544</v>
      </c>
      <c r="B129" s="2">
        <v>-0.57407407407407396</v>
      </c>
      <c r="C129" s="2">
        <v>0.26086956521739102</v>
      </c>
      <c r="D129" s="2">
        <v>0.55172413793103403</v>
      </c>
      <c r="E129" s="2">
        <v>-4.4444444444444398E-2</v>
      </c>
      <c r="F129" s="2">
        <v>-0.44186046511627902</v>
      </c>
      <c r="G129" s="2">
        <v>-0.79166666666666696</v>
      </c>
      <c r="H129" s="2">
        <v>0.2</v>
      </c>
      <c r="I129" s="2">
        <v>0</v>
      </c>
      <c r="J129" s="2">
        <v>0.16666666666666699</v>
      </c>
      <c r="K129" s="3">
        <v>-0.70833333333333304</v>
      </c>
      <c r="L129" s="3">
        <v>-0.87037037037037002</v>
      </c>
    </row>
    <row r="130" spans="1:12" x14ac:dyDescent="0.25">
      <c r="A130" s="8" t="s">
        <v>545</v>
      </c>
      <c r="B130" s="2">
        <v>1.3333333333333299</v>
      </c>
      <c r="C130" s="2">
        <v>0.13186813186813201</v>
      </c>
      <c r="D130" s="2">
        <v>0.37864077669902901</v>
      </c>
      <c r="E130" s="2">
        <v>-0.20422535211267601</v>
      </c>
      <c r="F130" s="2">
        <v>0.15929203539823</v>
      </c>
      <c r="G130" s="2">
        <v>-0.12977099236641201</v>
      </c>
      <c r="H130" s="2">
        <v>0.157894736842105</v>
      </c>
      <c r="I130" s="2">
        <v>-0.16666666666666699</v>
      </c>
      <c r="J130" s="2">
        <v>-0.18181818181818199</v>
      </c>
      <c r="K130" s="3">
        <v>-0.31297709923664102</v>
      </c>
      <c r="L130" s="3">
        <v>1.3076923076923099</v>
      </c>
    </row>
    <row r="131" spans="1:12" x14ac:dyDescent="0.25">
      <c r="A131" s="8" t="s">
        <v>547</v>
      </c>
      <c r="B131" s="2">
        <v>1.5</v>
      </c>
      <c r="C131" s="2">
        <v>-0.6</v>
      </c>
      <c r="D131" s="2">
        <v>2.5</v>
      </c>
      <c r="E131" s="2">
        <v>0.14285714285714299</v>
      </c>
      <c r="F131" s="2">
        <v>-0.125</v>
      </c>
      <c r="G131" s="2">
        <v>-0.14285714285714299</v>
      </c>
      <c r="H131" s="2">
        <v>-0.16666666666666699</v>
      </c>
      <c r="I131" s="2">
        <v>-0.8</v>
      </c>
      <c r="J131" s="2">
        <v>4</v>
      </c>
      <c r="K131" s="3">
        <v>-0.28571428571428598</v>
      </c>
      <c r="L131" s="3">
        <v>1.5</v>
      </c>
    </row>
    <row r="132" spans="1:12" x14ac:dyDescent="0.25">
      <c r="A132" s="8" t="s">
        <v>548</v>
      </c>
      <c r="B132" s="2">
        <v>1.6666666666666701</v>
      </c>
      <c r="C132" s="2">
        <v>0.125</v>
      </c>
      <c r="D132" s="2">
        <v>-0.22222222222222199</v>
      </c>
      <c r="E132" s="2">
        <v>0.57142857142857095</v>
      </c>
      <c r="F132" s="2">
        <v>-0.27272727272727298</v>
      </c>
      <c r="G132" s="2">
        <v>0.75</v>
      </c>
      <c r="H132" s="2">
        <v>7.1428571428571397E-2</v>
      </c>
      <c r="I132" s="2">
        <v>-0.6</v>
      </c>
      <c r="J132" s="2">
        <v>1</v>
      </c>
      <c r="K132" s="3">
        <v>0.5</v>
      </c>
      <c r="L132" s="3">
        <v>3</v>
      </c>
    </row>
    <row r="133" spans="1:12" x14ac:dyDescent="0.25">
      <c r="A133" s="8" t="s">
        <v>549</v>
      </c>
      <c r="B133" s="2">
        <v>0.25</v>
      </c>
      <c r="C133" s="2">
        <v>-0.15</v>
      </c>
      <c r="D133" s="2">
        <v>-0.29411764705882398</v>
      </c>
      <c r="E133" s="2">
        <v>0.58333333333333304</v>
      </c>
      <c r="F133" s="2">
        <v>-0.157894736842105</v>
      </c>
      <c r="G133" s="2">
        <v>-0.1875</v>
      </c>
      <c r="H133" s="2">
        <v>-0.38461538461538503</v>
      </c>
      <c r="I133" s="2">
        <v>-0.25</v>
      </c>
      <c r="J133" s="2">
        <v>-0.5</v>
      </c>
      <c r="K133" s="3">
        <v>-0.8125</v>
      </c>
      <c r="L133" s="3">
        <v>-0.8125</v>
      </c>
    </row>
    <row r="134" spans="1:12" x14ac:dyDescent="0.25">
      <c r="A134" s="8" t="s">
        <v>550</v>
      </c>
      <c r="B134" s="2">
        <v>-0.3</v>
      </c>
      <c r="C134" s="2">
        <v>-0.14285714285714299</v>
      </c>
      <c r="D134" s="2">
        <v>0.5</v>
      </c>
      <c r="E134" s="2">
        <v>0</v>
      </c>
      <c r="F134" s="2">
        <v>0.11111111111111099</v>
      </c>
      <c r="G134" s="2">
        <v>-0.7</v>
      </c>
      <c r="H134" s="2">
        <v>1.6666666666666701</v>
      </c>
      <c r="I134" s="2">
        <v>0.125</v>
      </c>
      <c r="J134" s="2">
        <v>-0.33333333333333298</v>
      </c>
      <c r="K134" s="3">
        <v>-0.4</v>
      </c>
      <c r="L134" s="3">
        <v>-0.4</v>
      </c>
    </row>
    <row r="135" spans="1:12" x14ac:dyDescent="0.25">
      <c r="A135" s="8" t="s">
        <v>551</v>
      </c>
      <c r="B135" s="2">
        <v>-0.72857142857142898</v>
      </c>
      <c r="C135" s="2">
        <v>-0.36842105263157898</v>
      </c>
      <c r="D135" s="2">
        <v>1.8333333333333299</v>
      </c>
      <c r="E135" s="2">
        <v>-0.20588235294117599</v>
      </c>
      <c r="F135" s="2">
        <v>-0.296296296296296</v>
      </c>
      <c r="G135" s="2">
        <v>-0.84210526315789502</v>
      </c>
      <c r="H135" s="2">
        <v>-0.33333333333333298</v>
      </c>
      <c r="I135" s="2">
        <v>0.5</v>
      </c>
      <c r="J135" s="2">
        <v>0.33333333333333298</v>
      </c>
      <c r="K135" s="3">
        <v>-0.78947368421052599</v>
      </c>
      <c r="L135" s="3">
        <v>-0.94285714285714295</v>
      </c>
    </row>
    <row r="136" spans="1:12" x14ac:dyDescent="0.25">
      <c r="A136" s="8" t="s">
        <v>552</v>
      </c>
      <c r="B136" s="2">
        <v>0.51449275362318803</v>
      </c>
      <c r="C136" s="2">
        <v>-2.8708133971291901E-2</v>
      </c>
      <c r="D136" s="2">
        <v>-6.8965517241379296E-2</v>
      </c>
      <c r="E136" s="2">
        <v>-0.17989417989418</v>
      </c>
      <c r="F136" s="2">
        <v>-2.5806451612903201E-2</v>
      </c>
      <c r="G136" s="2">
        <v>-0.165562913907285</v>
      </c>
      <c r="H136" s="2">
        <v>-4.7619047619047603E-2</v>
      </c>
      <c r="I136" s="2">
        <v>3.3333333333333298E-2</v>
      </c>
      <c r="J136" s="2">
        <v>-0.13709677419354799</v>
      </c>
      <c r="K136" s="3">
        <v>-0.29139072847682101</v>
      </c>
      <c r="L136" s="3">
        <v>-0.22463768115942001</v>
      </c>
    </row>
    <row r="137" spans="1:12" x14ac:dyDescent="0.25">
      <c r="A137" s="8" t="s">
        <v>554</v>
      </c>
      <c r="B137" s="2">
        <v>1</v>
      </c>
      <c r="C137" s="2">
        <v>0.125</v>
      </c>
      <c r="D137" s="2">
        <v>0.66666666666666696</v>
      </c>
      <c r="E137" s="2">
        <v>-0.6</v>
      </c>
      <c r="F137" s="2">
        <v>0.16666666666666699</v>
      </c>
      <c r="G137" s="2">
        <v>-0.14285714285714299</v>
      </c>
      <c r="H137" s="2">
        <v>-0.66666666666666696</v>
      </c>
      <c r="I137" s="2">
        <v>1.5</v>
      </c>
      <c r="J137" s="2">
        <v>0</v>
      </c>
      <c r="K137" s="3">
        <v>-0.28571428571428598</v>
      </c>
      <c r="L137" s="3">
        <v>0.25</v>
      </c>
    </row>
    <row r="138" spans="1:12" x14ac:dyDescent="0.25">
      <c r="A138" s="8" t="s">
        <v>555</v>
      </c>
      <c r="B138" s="2">
        <v>0.25</v>
      </c>
      <c r="C138" s="2">
        <v>0.6</v>
      </c>
      <c r="D138" s="2">
        <v>-0.125</v>
      </c>
      <c r="E138" s="2">
        <v>-0.42857142857142899</v>
      </c>
      <c r="F138" s="2">
        <v>-0.75</v>
      </c>
      <c r="G138" s="2">
        <v>4</v>
      </c>
      <c r="H138" s="2">
        <v>0</v>
      </c>
      <c r="I138" s="2">
        <v>-0.6</v>
      </c>
      <c r="J138" s="2">
        <v>0.5</v>
      </c>
      <c r="K138" s="3">
        <v>2</v>
      </c>
      <c r="L138" s="3">
        <v>-0.25</v>
      </c>
    </row>
    <row r="139" spans="1:12" x14ac:dyDescent="0.25">
      <c r="A139" s="8" t="s">
        <v>556</v>
      </c>
      <c r="B139" s="2">
        <v>0.33333333333333298</v>
      </c>
      <c r="C139" s="2">
        <v>-0.58333333333333304</v>
      </c>
      <c r="D139" s="2">
        <v>0</v>
      </c>
      <c r="E139" s="2">
        <v>0.4</v>
      </c>
      <c r="F139" s="2">
        <v>-0.71428571428571397</v>
      </c>
      <c r="G139" s="2">
        <v>1</v>
      </c>
      <c r="H139" s="2">
        <v>1</v>
      </c>
      <c r="I139" s="2">
        <v>-0.625</v>
      </c>
      <c r="J139" s="2">
        <v>-0.33333333333333298</v>
      </c>
      <c r="K139" s="3">
        <v>0</v>
      </c>
      <c r="L139" s="3">
        <v>-0.77777777777777801</v>
      </c>
    </row>
    <row r="140" spans="1:12" x14ac:dyDescent="0.25">
      <c r="A140" s="8" t="s">
        <v>557</v>
      </c>
      <c r="B140" s="2">
        <v>-0.51851851851851805</v>
      </c>
      <c r="C140" s="2">
        <v>-0.46153846153846201</v>
      </c>
      <c r="D140" s="2">
        <v>0.28571428571428598</v>
      </c>
      <c r="E140" s="2">
        <v>-0.22222222222222199</v>
      </c>
      <c r="F140" s="2">
        <v>-1</v>
      </c>
      <c r="G140" s="2">
        <v>0</v>
      </c>
      <c r="H140" s="2">
        <v>-0.2</v>
      </c>
      <c r="I140" s="2">
        <v>-0.75</v>
      </c>
      <c r="J140" s="2">
        <v>5</v>
      </c>
      <c r="K140" s="3">
        <v>0</v>
      </c>
      <c r="L140" s="3">
        <v>-0.77777777777777801</v>
      </c>
    </row>
    <row r="141" spans="1:12" x14ac:dyDescent="0.25">
      <c r="A141" s="8" t="s">
        <v>558</v>
      </c>
      <c r="B141" s="2">
        <v>-0.85294117647058798</v>
      </c>
      <c r="C141" s="2">
        <v>0.2</v>
      </c>
      <c r="D141" s="2">
        <v>1.6666666666666701</v>
      </c>
      <c r="E141" s="2">
        <v>-0.8125</v>
      </c>
      <c r="F141" s="2">
        <v>1.6666666666666701</v>
      </c>
      <c r="G141" s="2">
        <v>-1</v>
      </c>
      <c r="H141" s="2">
        <v>0</v>
      </c>
      <c r="I141" s="2">
        <v>-1</v>
      </c>
      <c r="J141" s="2">
        <v>0</v>
      </c>
      <c r="K141" s="3">
        <v>-1</v>
      </c>
      <c r="L141" s="3">
        <v>-1</v>
      </c>
    </row>
    <row r="142" spans="1:12" x14ac:dyDescent="0.25">
      <c r="A142" s="8" t="s">
        <v>559</v>
      </c>
      <c r="B142" s="2">
        <v>0.32432432432432401</v>
      </c>
      <c r="C142" s="2">
        <v>4.08163265306122E-2</v>
      </c>
      <c r="D142" s="2">
        <v>-0.27450980392156898</v>
      </c>
      <c r="E142" s="2">
        <v>0.27027027027027001</v>
      </c>
      <c r="F142" s="2">
        <v>-0.21276595744680901</v>
      </c>
      <c r="G142" s="2">
        <v>5.4054054054054099E-2</v>
      </c>
      <c r="H142" s="2">
        <v>2.5641025641025599E-2</v>
      </c>
      <c r="I142" s="2">
        <v>-0.3</v>
      </c>
      <c r="J142" s="2">
        <v>0.71428571428571397</v>
      </c>
      <c r="K142" s="3">
        <v>0.29729729729729698</v>
      </c>
      <c r="L142" s="3">
        <v>0.29729729729729698</v>
      </c>
    </row>
    <row r="143" spans="1:12" x14ac:dyDescent="0.25">
      <c r="A143" s="8" t="s">
        <v>561</v>
      </c>
      <c r="B143" s="2">
        <v>-0.5</v>
      </c>
      <c r="C143" s="2">
        <v>1</v>
      </c>
      <c r="D143" s="2">
        <v>-0.5</v>
      </c>
      <c r="E143" s="2">
        <v>2</v>
      </c>
      <c r="F143" s="2">
        <v>-0.33333333333333298</v>
      </c>
      <c r="G143" s="2">
        <v>0</v>
      </c>
      <c r="H143" s="2">
        <v>-0.5</v>
      </c>
      <c r="I143" s="2">
        <v>0</v>
      </c>
      <c r="J143" s="2">
        <v>-1</v>
      </c>
      <c r="K143" s="3">
        <v>-1</v>
      </c>
      <c r="L143" s="3">
        <v>-1</v>
      </c>
    </row>
    <row r="144" spans="1:12" x14ac:dyDescent="0.25">
      <c r="A144" s="8" t="s">
        <v>562</v>
      </c>
      <c r="B144" s="2">
        <v>0</v>
      </c>
      <c r="C144" s="2">
        <v>-1</v>
      </c>
      <c r="D144" s="2">
        <v>0</v>
      </c>
      <c r="E144" s="2">
        <v>1</v>
      </c>
      <c r="F144" s="2">
        <v>-0.5</v>
      </c>
      <c r="G144" s="2">
        <v>-1</v>
      </c>
      <c r="H144" s="2">
        <v>0</v>
      </c>
      <c r="I144" s="2">
        <v>1</v>
      </c>
      <c r="J144" s="2">
        <v>-1</v>
      </c>
      <c r="K144" s="3">
        <v>-1</v>
      </c>
      <c r="L144" s="3">
        <v>0</v>
      </c>
    </row>
    <row r="145" spans="1:12" x14ac:dyDescent="0.25">
      <c r="A145" s="8" t="s">
        <v>563</v>
      </c>
      <c r="B145" s="2">
        <v>0</v>
      </c>
      <c r="C145" s="2">
        <v>0</v>
      </c>
      <c r="D145" s="2">
        <v>0</v>
      </c>
      <c r="E145" s="2">
        <v>-1</v>
      </c>
      <c r="F145" s="2">
        <v>0</v>
      </c>
      <c r="G145" s="2">
        <v>0</v>
      </c>
      <c r="H145" s="2">
        <v>-1</v>
      </c>
      <c r="I145" s="2">
        <v>0</v>
      </c>
      <c r="J145" s="2">
        <v>0</v>
      </c>
      <c r="K145" s="3">
        <v>0</v>
      </c>
      <c r="L145" s="3">
        <v>0</v>
      </c>
    </row>
    <row r="146" spans="1:12" x14ac:dyDescent="0.25">
      <c r="A146" s="8" t="s">
        <v>564</v>
      </c>
      <c r="B146" s="2">
        <v>-0.5</v>
      </c>
      <c r="C146" s="2">
        <v>2</v>
      </c>
      <c r="D146" s="2">
        <v>-1</v>
      </c>
      <c r="E146" s="2">
        <v>0</v>
      </c>
      <c r="F146" s="2">
        <v>0</v>
      </c>
      <c r="G146" s="2">
        <v>-1</v>
      </c>
      <c r="H146" s="2">
        <v>0</v>
      </c>
      <c r="I146" s="2">
        <v>0</v>
      </c>
      <c r="J146" s="2">
        <v>-1</v>
      </c>
      <c r="K146" s="3">
        <v>-1</v>
      </c>
      <c r="L146" s="3">
        <v>-1</v>
      </c>
    </row>
    <row r="147" spans="1:12" x14ac:dyDescent="0.25">
      <c r="A147" s="8" t="s">
        <v>565</v>
      </c>
      <c r="B147" s="2">
        <v>0.5</v>
      </c>
      <c r="C147" s="2">
        <v>-0.58333333333333304</v>
      </c>
      <c r="D147" s="2">
        <v>-0.4</v>
      </c>
      <c r="E147" s="2">
        <v>-1</v>
      </c>
      <c r="F147" s="2">
        <v>0</v>
      </c>
      <c r="G147" s="2">
        <v>-0.66666666666666696</v>
      </c>
      <c r="H147" s="2">
        <v>-1</v>
      </c>
      <c r="I147" s="2">
        <v>0</v>
      </c>
      <c r="J147" s="2">
        <v>-1</v>
      </c>
      <c r="K147" s="3">
        <v>-1</v>
      </c>
      <c r="L147" s="3">
        <v>-1</v>
      </c>
    </row>
    <row r="148" spans="1:12" x14ac:dyDescent="0.25">
      <c r="A148" s="8" t="s">
        <v>566</v>
      </c>
      <c r="B148" s="2">
        <v>-4.5454545454545497E-2</v>
      </c>
      <c r="C148" s="2">
        <v>-0.14285714285714299</v>
      </c>
      <c r="D148" s="2">
        <v>-0.11111111111111099</v>
      </c>
      <c r="E148" s="2">
        <v>-0.375</v>
      </c>
      <c r="F148" s="2">
        <v>0.8</v>
      </c>
      <c r="G148" s="2">
        <v>-0.27777777777777801</v>
      </c>
      <c r="H148" s="2">
        <v>0.84615384615384603</v>
      </c>
      <c r="I148" s="2">
        <v>-0.75</v>
      </c>
      <c r="J148" s="2">
        <v>-0.83333333333333304</v>
      </c>
      <c r="K148" s="3">
        <v>-0.94444444444444398</v>
      </c>
      <c r="L148" s="3">
        <v>-0.95454545454545503</v>
      </c>
    </row>
    <row r="149" spans="1:12" x14ac:dyDescent="0.25">
      <c r="A149" s="8" t="s">
        <v>568</v>
      </c>
      <c r="B149" s="2">
        <v>-0.25</v>
      </c>
      <c r="C149" s="2">
        <v>1</v>
      </c>
      <c r="D149" s="2">
        <v>0.33333333333333298</v>
      </c>
      <c r="E149" s="2">
        <v>-0.75</v>
      </c>
      <c r="F149" s="2">
        <v>1</v>
      </c>
      <c r="G149" s="2">
        <v>-0.25</v>
      </c>
      <c r="H149" s="2">
        <v>2</v>
      </c>
      <c r="I149" s="2">
        <v>-0.66666666666666696</v>
      </c>
      <c r="J149" s="2">
        <v>-1</v>
      </c>
      <c r="K149" s="3">
        <v>-1</v>
      </c>
      <c r="L149" s="3">
        <v>-1</v>
      </c>
    </row>
    <row r="150" spans="1:12" x14ac:dyDescent="0.25">
      <c r="A150" s="8" t="s">
        <v>569</v>
      </c>
      <c r="B150" s="2">
        <v>10</v>
      </c>
      <c r="C150" s="2">
        <v>-0.54545454545454497</v>
      </c>
      <c r="D150" s="2">
        <v>-0.4</v>
      </c>
      <c r="E150" s="2">
        <v>0</v>
      </c>
      <c r="F150" s="2">
        <v>-0.66666666666666696</v>
      </c>
      <c r="G150" s="2">
        <v>0</v>
      </c>
      <c r="H150" s="2">
        <v>4</v>
      </c>
      <c r="I150" s="2">
        <v>-0.4</v>
      </c>
      <c r="J150" s="2">
        <v>0.33333333333333298</v>
      </c>
      <c r="K150" s="3">
        <v>3</v>
      </c>
      <c r="L150" s="3">
        <v>3</v>
      </c>
    </row>
    <row r="151" spans="1:12" x14ac:dyDescent="0.25">
      <c r="A151" s="8" t="s">
        <v>570</v>
      </c>
      <c r="B151" s="2">
        <v>0.57142857142857095</v>
      </c>
      <c r="C151" s="2">
        <v>-0.27272727272727298</v>
      </c>
      <c r="D151" s="2">
        <v>-0.75</v>
      </c>
      <c r="E151" s="2">
        <v>1.5</v>
      </c>
      <c r="F151" s="2">
        <v>-0.6</v>
      </c>
      <c r="G151" s="2">
        <v>0</v>
      </c>
      <c r="H151" s="2">
        <v>-0.5</v>
      </c>
      <c r="I151" s="2">
        <v>1</v>
      </c>
      <c r="J151" s="2">
        <v>0</v>
      </c>
      <c r="K151" s="3">
        <v>0</v>
      </c>
      <c r="L151" s="3">
        <v>-0.71428571428571397</v>
      </c>
    </row>
    <row r="152" spans="1:12" x14ac:dyDescent="0.25">
      <c r="A152" s="8" t="s">
        <v>571</v>
      </c>
      <c r="B152" s="2">
        <v>-0.28571428571428598</v>
      </c>
      <c r="C152" s="2">
        <v>0.6</v>
      </c>
      <c r="D152" s="2">
        <v>-0.375</v>
      </c>
      <c r="E152" s="2">
        <v>-0.6</v>
      </c>
      <c r="F152" s="2">
        <v>0</v>
      </c>
      <c r="G152" s="2">
        <v>-0.5</v>
      </c>
      <c r="H152" s="2">
        <v>4</v>
      </c>
      <c r="I152" s="2">
        <v>-0.6</v>
      </c>
      <c r="J152" s="2">
        <v>2</v>
      </c>
      <c r="K152" s="3">
        <v>2</v>
      </c>
      <c r="L152" s="3">
        <v>-0.14285714285714299</v>
      </c>
    </row>
    <row r="153" spans="1:12" x14ac:dyDescent="0.25">
      <c r="A153" s="8" t="s">
        <v>572</v>
      </c>
      <c r="B153" s="2">
        <v>-0.80487804878048796</v>
      </c>
      <c r="C153" s="2">
        <v>-0.125</v>
      </c>
      <c r="D153" s="2">
        <v>0</v>
      </c>
      <c r="E153" s="2">
        <v>-7.1428571428571397E-2</v>
      </c>
      <c r="F153" s="2">
        <v>-0.53846153846153799</v>
      </c>
      <c r="G153" s="2">
        <v>-0.16666666666666699</v>
      </c>
      <c r="H153" s="2">
        <v>-0.4</v>
      </c>
      <c r="I153" s="2">
        <v>-0.66666666666666696</v>
      </c>
      <c r="J153" s="2">
        <v>2</v>
      </c>
      <c r="K153" s="3">
        <v>-0.5</v>
      </c>
      <c r="L153" s="3">
        <v>-0.96341463414634099</v>
      </c>
    </row>
    <row r="154" spans="1:12" x14ac:dyDescent="0.25">
      <c r="A154" s="8" t="s">
        <v>573</v>
      </c>
      <c r="B154" s="2">
        <v>1.0133333333333301</v>
      </c>
      <c r="C154" s="2">
        <v>-0.65562913907284803</v>
      </c>
      <c r="D154" s="2">
        <v>0.480769230769231</v>
      </c>
      <c r="E154" s="2">
        <v>-0.40259740259740301</v>
      </c>
      <c r="F154" s="2">
        <v>-0.15217391304347799</v>
      </c>
      <c r="G154" s="2">
        <v>-2.5641025641025599E-2</v>
      </c>
      <c r="H154" s="2">
        <v>0.157894736842105</v>
      </c>
      <c r="I154" s="2">
        <v>0.204545454545455</v>
      </c>
      <c r="J154" s="2">
        <v>-0.43396226415094302</v>
      </c>
      <c r="K154" s="3">
        <v>-0.230769230769231</v>
      </c>
      <c r="L154" s="3">
        <v>-0.6</v>
      </c>
    </row>
    <row r="155" spans="1:12" x14ac:dyDescent="0.25">
      <c r="A155" s="8" t="s">
        <v>575</v>
      </c>
      <c r="B155" s="2">
        <v>0.25</v>
      </c>
      <c r="C155" s="2">
        <v>1</v>
      </c>
      <c r="D155" s="2">
        <v>-0.46666666666666701</v>
      </c>
      <c r="E155" s="2">
        <v>0.125</v>
      </c>
      <c r="F155" s="2">
        <v>1.7222222222222201</v>
      </c>
      <c r="G155" s="2">
        <v>-0.67346938775510201</v>
      </c>
      <c r="H155" s="2">
        <v>-0.3125</v>
      </c>
      <c r="I155" s="2">
        <v>-0.18181818181818199</v>
      </c>
      <c r="J155" s="2">
        <v>1.3333333333333299</v>
      </c>
      <c r="K155" s="3">
        <v>-0.57142857142857095</v>
      </c>
      <c r="L155" s="3">
        <v>0.75</v>
      </c>
    </row>
    <row r="156" spans="1:12" x14ac:dyDescent="0.25">
      <c r="A156" s="8" t="s">
        <v>576</v>
      </c>
      <c r="B156" s="2">
        <v>0.2</v>
      </c>
      <c r="C156" s="2">
        <v>5.5555555555555601E-2</v>
      </c>
      <c r="D156" s="2">
        <v>-0.42105263157894701</v>
      </c>
      <c r="E156" s="2">
        <v>0.63636363636363602</v>
      </c>
      <c r="F156" s="2">
        <v>0</v>
      </c>
      <c r="G156" s="2">
        <v>0.22222222222222199</v>
      </c>
      <c r="H156" s="2">
        <v>-9.0909090909090898E-2</v>
      </c>
      <c r="I156" s="2">
        <v>-0.4</v>
      </c>
      <c r="J156" s="2">
        <v>0.58333333333333304</v>
      </c>
      <c r="K156" s="3">
        <v>5.5555555555555601E-2</v>
      </c>
      <c r="L156" s="3">
        <v>0.266666666666667</v>
      </c>
    </row>
    <row r="157" spans="1:12" x14ac:dyDescent="0.25">
      <c r="A157" s="8" t="s">
        <v>577</v>
      </c>
      <c r="B157" s="2">
        <v>0.40909090909090901</v>
      </c>
      <c r="C157" s="2">
        <v>-0.32258064516128998</v>
      </c>
      <c r="D157" s="2">
        <v>9.5238095238095205E-2</v>
      </c>
      <c r="E157" s="2">
        <v>8.6956521739130405E-2</v>
      </c>
      <c r="F157" s="2">
        <v>-0.52</v>
      </c>
      <c r="G157" s="2">
        <v>0.25</v>
      </c>
      <c r="H157" s="2">
        <v>-0.4</v>
      </c>
      <c r="I157" s="2">
        <v>0.11111111111111099</v>
      </c>
      <c r="J157" s="2">
        <v>0</v>
      </c>
      <c r="K157" s="3">
        <v>-0.16666666666666699</v>
      </c>
      <c r="L157" s="3">
        <v>-0.54545454545454497</v>
      </c>
    </row>
    <row r="158" spans="1:12" x14ac:dyDescent="0.25">
      <c r="A158" s="8" t="s">
        <v>578</v>
      </c>
      <c r="B158" s="2">
        <v>-0.11764705882352899</v>
      </c>
      <c r="C158" s="2">
        <v>0.2</v>
      </c>
      <c r="D158" s="2">
        <v>1.2777777777777799</v>
      </c>
      <c r="E158" s="2">
        <v>-0.707317073170732</v>
      </c>
      <c r="F158" s="2">
        <v>0.75</v>
      </c>
      <c r="G158" s="2">
        <v>-0.57142857142857095</v>
      </c>
      <c r="H158" s="2">
        <v>0</v>
      </c>
      <c r="I158" s="2">
        <v>-0.11111111111111099</v>
      </c>
      <c r="J158" s="2">
        <v>1.5</v>
      </c>
      <c r="K158" s="3">
        <v>-4.7619047619047603E-2</v>
      </c>
      <c r="L158" s="3">
        <v>0.17647058823529399</v>
      </c>
    </row>
    <row r="159" spans="1:12" x14ac:dyDescent="0.25">
      <c r="A159" s="8" t="s">
        <v>579</v>
      </c>
      <c r="B159" s="2">
        <v>-0.69767441860465096</v>
      </c>
      <c r="C159" s="2">
        <v>0.58974358974358998</v>
      </c>
      <c r="D159" s="2">
        <v>6.4516129032258104E-2</v>
      </c>
      <c r="E159" s="2">
        <v>-0.10606060606060599</v>
      </c>
      <c r="F159" s="2">
        <v>-0.322033898305085</v>
      </c>
      <c r="G159" s="2">
        <v>-0.77500000000000002</v>
      </c>
      <c r="H159" s="2">
        <v>0.55555555555555602</v>
      </c>
      <c r="I159" s="2">
        <v>-0.85714285714285698</v>
      </c>
      <c r="J159" s="2">
        <v>4.5</v>
      </c>
      <c r="K159" s="3">
        <v>-0.72499999999999998</v>
      </c>
      <c r="L159" s="3">
        <v>-0.91472868217054304</v>
      </c>
    </row>
    <row r="160" spans="1:12" x14ac:dyDescent="0.25">
      <c r="A160" s="8" t="s">
        <v>580</v>
      </c>
      <c r="B160" s="2">
        <v>1.3</v>
      </c>
      <c r="C160" s="2">
        <v>-0.14492753623188401</v>
      </c>
      <c r="D160" s="2">
        <v>6.3559322033898302E-2</v>
      </c>
      <c r="E160" s="2">
        <v>-0.25099601593625498</v>
      </c>
      <c r="F160" s="2">
        <v>-0.19680851063829799</v>
      </c>
      <c r="G160" s="2">
        <v>4.6357615894039701E-2</v>
      </c>
      <c r="H160" s="2">
        <v>-9.49367088607595E-2</v>
      </c>
      <c r="I160" s="2">
        <v>-0.20279720279720301</v>
      </c>
      <c r="J160" s="2">
        <v>6.14035087719298E-2</v>
      </c>
      <c r="K160" s="3">
        <v>-0.19867549668874199</v>
      </c>
      <c r="L160" s="3">
        <v>8.3333333333333297E-3</v>
      </c>
    </row>
    <row r="161" spans="1:12" x14ac:dyDescent="0.25">
      <c r="A161" s="11" t="s">
        <v>14</v>
      </c>
      <c r="B161" s="3">
        <v>4.2241622078287799E-2</v>
      </c>
      <c r="C161" s="3">
        <v>-9.8351796811672498E-2</v>
      </c>
      <c r="D161" s="3">
        <v>1.64818699430626E-2</v>
      </c>
      <c r="E161" s="3">
        <v>-0.27122641509433998</v>
      </c>
      <c r="F161" s="3">
        <v>-0.156553398058252</v>
      </c>
      <c r="G161" s="3">
        <v>-0.18177458033573099</v>
      </c>
      <c r="H161" s="3">
        <v>-5.04103165298945E-2</v>
      </c>
      <c r="I161" s="3">
        <v>-0.15432098765432101</v>
      </c>
      <c r="J161" s="3">
        <v>2.18978102189781E-3</v>
      </c>
      <c r="K161" s="3">
        <v>-0.34148681055155899</v>
      </c>
      <c r="L161" s="3">
        <v>-0.61334835257673903</v>
      </c>
    </row>
    <row r="162" spans="1:12" x14ac:dyDescent="0.25">
      <c r="A162" s="15"/>
    </row>
    <row r="163" spans="1:12" x14ac:dyDescent="0.25">
      <c r="A163" s="13" t="s">
        <v>35</v>
      </c>
    </row>
    <row r="164" spans="1:12" x14ac:dyDescent="0.25">
      <c r="A164" s="14" t="s">
        <v>36</v>
      </c>
    </row>
    <row r="165" spans="1:12" x14ac:dyDescent="0.25">
      <c r="A165" s="14" t="s">
        <v>37</v>
      </c>
    </row>
    <row r="166" spans="1:12" x14ac:dyDescent="0.25">
      <c r="A166" s="14" t="s">
        <v>69</v>
      </c>
    </row>
    <row r="167" spans="1:12" x14ac:dyDescent="0.25">
      <c r="A167" s="14" t="s">
        <v>672</v>
      </c>
    </row>
    <row r="168" spans="1:12" x14ac:dyDescent="0.25">
      <c r="A168" s="14" t="s">
        <v>39</v>
      </c>
    </row>
    <row r="169" spans="1:12" x14ac:dyDescent="0.25">
      <c r="A169" s="15"/>
    </row>
    <row r="170" spans="1:12" x14ac:dyDescent="0.25">
      <c r="A170" s="15"/>
    </row>
    <row r="171" spans="1:12" x14ac:dyDescent="0.25">
      <c r="A171" s="15"/>
    </row>
    <row r="172" spans="1:12" x14ac:dyDescent="0.25">
      <c r="A172" s="15"/>
    </row>
    <row r="173" spans="1:12" x14ac:dyDescent="0.25">
      <c r="A173" s="15"/>
    </row>
    <row r="174" spans="1:12" x14ac:dyDescent="0.25">
      <c r="A174" s="15"/>
    </row>
    <row r="175" spans="1:12" x14ac:dyDescent="0.25">
      <c r="A175" s="15"/>
    </row>
    <row r="176" spans="1:12"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59:K59"/>
    <mergeCell ref="B111:J111"/>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676</v>
      </c>
    </row>
    <row r="2" spans="1:13" ht="15" x14ac:dyDescent="0.25">
      <c r="A2" s="12" t="s">
        <v>674</v>
      </c>
    </row>
    <row r="3" spans="1:13" ht="15" x14ac:dyDescent="0.25">
      <c r="A3" s="12" t="s">
        <v>519</v>
      </c>
    </row>
    <row r="4" spans="1:13" ht="15" x14ac:dyDescent="0.25">
      <c r="A4" s="12" t="s">
        <v>57</v>
      </c>
    </row>
    <row r="5" spans="1:13" x14ac:dyDescent="0.25">
      <c r="A5" s="19" t="str">
        <f>HYPERLINK("#'Table of contents'!A21",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526</v>
      </c>
      <c r="B8" s="1">
        <v>0</v>
      </c>
      <c r="C8" s="1">
        <v>0</v>
      </c>
      <c r="D8" s="1">
        <v>0</v>
      </c>
      <c r="E8" s="1">
        <v>0</v>
      </c>
      <c r="F8" s="1">
        <v>0</v>
      </c>
      <c r="G8" s="1">
        <v>0</v>
      </c>
      <c r="H8" s="1">
        <v>0</v>
      </c>
      <c r="I8" s="1">
        <v>2</v>
      </c>
      <c r="J8" s="1">
        <v>0</v>
      </c>
      <c r="K8" s="1">
        <v>0</v>
      </c>
      <c r="L8" s="4">
        <v>2</v>
      </c>
      <c r="M8" s="4">
        <v>2</v>
      </c>
    </row>
    <row r="9" spans="1:13" x14ac:dyDescent="0.25">
      <c r="A9" s="16" t="s">
        <v>527</v>
      </c>
      <c r="B9" s="1">
        <v>0</v>
      </c>
      <c r="C9" s="1">
        <v>0</v>
      </c>
      <c r="D9" s="1">
        <v>0</v>
      </c>
      <c r="E9" s="1">
        <v>0</v>
      </c>
      <c r="F9" s="1">
        <v>0</v>
      </c>
      <c r="G9" s="1">
        <v>0</v>
      </c>
      <c r="H9" s="1">
        <v>3</v>
      </c>
      <c r="I9" s="1">
        <v>1</v>
      </c>
      <c r="J9" s="1">
        <v>0</v>
      </c>
      <c r="K9" s="1">
        <v>1</v>
      </c>
      <c r="L9" s="4">
        <v>5</v>
      </c>
      <c r="M9" s="4">
        <v>5</v>
      </c>
    </row>
    <row r="10" spans="1:13" x14ac:dyDescent="0.25">
      <c r="A10" s="16" t="s">
        <v>528</v>
      </c>
      <c r="B10" s="1">
        <v>0</v>
      </c>
      <c r="C10" s="1">
        <v>0</v>
      </c>
      <c r="D10" s="1">
        <v>0</v>
      </c>
      <c r="E10" s="1">
        <v>0</v>
      </c>
      <c r="F10" s="1">
        <v>0</v>
      </c>
      <c r="G10" s="1">
        <v>4</v>
      </c>
      <c r="H10" s="1">
        <v>1</v>
      </c>
      <c r="I10" s="1">
        <v>1</v>
      </c>
      <c r="J10" s="1">
        <v>0</v>
      </c>
      <c r="K10" s="1">
        <v>0</v>
      </c>
      <c r="L10" s="4">
        <v>6</v>
      </c>
      <c r="M10" s="4">
        <v>6</v>
      </c>
    </row>
    <row r="11" spans="1:13" x14ac:dyDescent="0.25">
      <c r="A11" s="16" t="s">
        <v>529</v>
      </c>
      <c r="B11" s="1">
        <v>0</v>
      </c>
      <c r="C11" s="1">
        <v>0</v>
      </c>
      <c r="D11" s="1">
        <v>0</v>
      </c>
      <c r="E11" s="1">
        <v>0</v>
      </c>
      <c r="F11" s="1">
        <v>3</v>
      </c>
      <c r="G11" s="1">
        <v>1</v>
      </c>
      <c r="H11" s="1">
        <v>3</v>
      </c>
      <c r="I11" s="1">
        <v>6</v>
      </c>
      <c r="J11" s="1">
        <v>1</v>
      </c>
      <c r="K11" s="1">
        <v>5</v>
      </c>
      <c r="L11" s="4">
        <v>16</v>
      </c>
      <c r="M11" s="4">
        <v>19</v>
      </c>
    </row>
    <row r="12" spans="1:13" x14ac:dyDescent="0.25">
      <c r="A12" s="16" t="s">
        <v>530</v>
      </c>
      <c r="B12" s="1">
        <v>0</v>
      </c>
      <c r="C12" s="1">
        <v>0</v>
      </c>
      <c r="D12" s="1">
        <v>0</v>
      </c>
      <c r="E12" s="1">
        <v>3</v>
      </c>
      <c r="F12" s="1">
        <v>24</v>
      </c>
      <c r="G12" s="1">
        <v>35</v>
      </c>
      <c r="H12" s="1">
        <v>12</v>
      </c>
      <c r="I12" s="1">
        <v>9</v>
      </c>
      <c r="J12" s="1">
        <v>3</v>
      </c>
      <c r="K12" s="1">
        <v>12</v>
      </c>
      <c r="L12" s="4">
        <v>71</v>
      </c>
      <c r="M12" s="4">
        <v>98</v>
      </c>
    </row>
    <row r="13" spans="1:13" x14ac:dyDescent="0.25">
      <c r="A13" s="16" t="s">
        <v>531</v>
      </c>
      <c r="B13" s="1">
        <v>0</v>
      </c>
      <c r="C13" s="1">
        <v>0</v>
      </c>
      <c r="D13" s="1">
        <v>0</v>
      </c>
      <c r="E13" s="1">
        <v>18</v>
      </c>
      <c r="F13" s="1">
        <v>49</v>
      </c>
      <c r="G13" s="1">
        <v>128</v>
      </c>
      <c r="H13" s="1">
        <v>101</v>
      </c>
      <c r="I13" s="1">
        <v>84</v>
      </c>
      <c r="J13" s="1">
        <v>71</v>
      </c>
      <c r="K13" s="1">
        <v>62</v>
      </c>
      <c r="L13" s="4">
        <v>446</v>
      </c>
      <c r="M13" s="4">
        <v>513</v>
      </c>
    </row>
    <row r="14" spans="1:13" x14ac:dyDescent="0.25">
      <c r="A14" s="16" t="s">
        <v>532</v>
      </c>
      <c r="B14" s="1">
        <v>0</v>
      </c>
      <c r="C14" s="1">
        <v>0</v>
      </c>
      <c r="D14" s="1">
        <v>0</v>
      </c>
      <c r="E14" s="1">
        <v>0</v>
      </c>
      <c r="F14" s="1">
        <v>0</v>
      </c>
      <c r="G14" s="1">
        <v>0</v>
      </c>
      <c r="H14" s="1">
        <v>0</v>
      </c>
      <c r="I14" s="1">
        <v>0</v>
      </c>
      <c r="J14" s="1">
        <v>0</v>
      </c>
      <c r="K14" s="1">
        <v>0</v>
      </c>
      <c r="L14" s="4">
        <v>0</v>
      </c>
      <c r="M14" s="4">
        <v>0</v>
      </c>
    </row>
    <row r="15" spans="1:13" x14ac:dyDescent="0.25">
      <c r="A15" s="16" t="s">
        <v>533</v>
      </c>
      <c r="B15" s="1">
        <v>0</v>
      </c>
      <c r="C15" s="1">
        <v>0</v>
      </c>
      <c r="D15" s="1">
        <v>0</v>
      </c>
      <c r="E15" s="1">
        <v>0</v>
      </c>
      <c r="F15" s="1">
        <v>0</v>
      </c>
      <c r="G15" s="1">
        <v>0</v>
      </c>
      <c r="H15" s="1">
        <v>0</v>
      </c>
      <c r="I15" s="1">
        <v>0</v>
      </c>
      <c r="J15" s="1">
        <v>0</v>
      </c>
      <c r="K15" s="1">
        <v>0</v>
      </c>
      <c r="L15" s="4">
        <v>0</v>
      </c>
      <c r="M15" s="4">
        <v>0</v>
      </c>
    </row>
    <row r="16" spans="1:13" x14ac:dyDescent="0.25">
      <c r="A16" s="16" t="s">
        <v>534</v>
      </c>
      <c r="B16" s="1">
        <v>0</v>
      </c>
      <c r="C16" s="1">
        <v>0</v>
      </c>
      <c r="D16" s="1">
        <v>0</v>
      </c>
      <c r="E16" s="1">
        <v>0</v>
      </c>
      <c r="F16" s="1">
        <v>0</v>
      </c>
      <c r="G16" s="1">
        <v>0</v>
      </c>
      <c r="H16" s="1">
        <v>0</v>
      </c>
      <c r="I16" s="1">
        <v>0</v>
      </c>
      <c r="J16" s="1">
        <v>0</v>
      </c>
      <c r="K16" s="1">
        <v>0</v>
      </c>
      <c r="L16" s="4">
        <v>0</v>
      </c>
      <c r="M16" s="4">
        <v>0</v>
      </c>
    </row>
    <row r="17" spans="1:13" x14ac:dyDescent="0.25">
      <c r="A17" s="16" t="s">
        <v>535</v>
      </c>
      <c r="B17" s="1">
        <v>0</v>
      </c>
      <c r="C17" s="1">
        <v>0</v>
      </c>
      <c r="D17" s="1">
        <v>0</v>
      </c>
      <c r="E17" s="1">
        <v>0</v>
      </c>
      <c r="F17" s="1">
        <v>0</v>
      </c>
      <c r="G17" s="1">
        <v>0</v>
      </c>
      <c r="H17" s="1">
        <v>1</v>
      </c>
      <c r="I17" s="1">
        <v>0</v>
      </c>
      <c r="J17" s="1">
        <v>0</v>
      </c>
      <c r="K17" s="1">
        <v>0</v>
      </c>
      <c r="L17" s="4">
        <v>1</v>
      </c>
      <c r="M17" s="4">
        <v>1</v>
      </c>
    </row>
    <row r="18" spans="1:13" x14ac:dyDescent="0.25">
      <c r="A18" s="16" t="s">
        <v>536</v>
      </c>
      <c r="B18" s="1">
        <v>0</v>
      </c>
      <c r="C18" s="1">
        <v>0</v>
      </c>
      <c r="D18" s="1">
        <v>0</v>
      </c>
      <c r="E18" s="1">
        <v>0</v>
      </c>
      <c r="F18" s="1">
        <v>0</v>
      </c>
      <c r="G18" s="1">
        <v>0</v>
      </c>
      <c r="H18" s="1">
        <v>0</v>
      </c>
      <c r="I18" s="1">
        <v>0</v>
      </c>
      <c r="J18" s="1">
        <v>0</v>
      </c>
      <c r="K18" s="1">
        <v>0</v>
      </c>
      <c r="L18" s="4">
        <v>0</v>
      </c>
      <c r="M18" s="4">
        <v>0</v>
      </c>
    </row>
    <row r="19" spans="1:13" x14ac:dyDescent="0.25">
      <c r="A19" s="16" t="s">
        <v>537</v>
      </c>
      <c r="B19" s="1">
        <v>0</v>
      </c>
      <c r="C19" s="1">
        <v>0</v>
      </c>
      <c r="D19" s="1">
        <v>0</v>
      </c>
      <c r="E19" s="1">
        <v>0</v>
      </c>
      <c r="F19" s="1">
        <v>0</v>
      </c>
      <c r="G19" s="1">
        <v>0</v>
      </c>
      <c r="H19" s="1">
        <v>0</v>
      </c>
      <c r="I19" s="1">
        <v>0</v>
      </c>
      <c r="J19" s="1">
        <v>0</v>
      </c>
      <c r="K19" s="1">
        <v>3</v>
      </c>
      <c r="L19" s="4">
        <v>3</v>
      </c>
      <c r="M19" s="4">
        <v>3</v>
      </c>
    </row>
    <row r="20" spans="1:13" x14ac:dyDescent="0.25">
      <c r="A20" s="16" t="s">
        <v>538</v>
      </c>
      <c r="B20" s="1">
        <v>0</v>
      </c>
      <c r="C20" s="1">
        <v>0</v>
      </c>
      <c r="D20" s="1">
        <v>0</v>
      </c>
      <c r="E20" s="1">
        <v>0</v>
      </c>
      <c r="F20" s="1">
        <v>2</v>
      </c>
      <c r="G20" s="1">
        <v>0</v>
      </c>
      <c r="H20" s="1">
        <v>4</v>
      </c>
      <c r="I20" s="1">
        <v>1</v>
      </c>
      <c r="J20" s="1">
        <v>2</v>
      </c>
      <c r="K20" s="1">
        <v>4</v>
      </c>
      <c r="L20" s="4">
        <v>11</v>
      </c>
      <c r="M20" s="4">
        <v>13</v>
      </c>
    </row>
    <row r="21" spans="1:13" x14ac:dyDescent="0.25">
      <c r="A21" s="16" t="s">
        <v>539</v>
      </c>
      <c r="B21" s="1">
        <v>0</v>
      </c>
      <c r="C21" s="1">
        <v>0</v>
      </c>
      <c r="D21" s="1">
        <v>0</v>
      </c>
      <c r="E21" s="1">
        <v>0</v>
      </c>
      <c r="F21" s="1">
        <v>0</v>
      </c>
      <c r="G21" s="1">
        <v>0</v>
      </c>
      <c r="H21" s="1">
        <v>0</v>
      </c>
      <c r="I21" s="1">
        <v>0</v>
      </c>
      <c r="J21" s="1">
        <v>0</v>
      </c>
      <c r="K21" s="1">
        <v>0</v>
      </c>
      <c r="L21" s="4">
        <v>0</v>
      </c>
      <c r="M21" s="4">
        <v>0</v>
      </c>
    </row>
    <row r="22" spans="1:13" x14ac:dyDescent="0.25">
      <c r="A22" s="16" t="s">
        <v>540</v>
      </c>
      <c r="B22" s="1">
        <v>0</v>
      </c>
      <c r="C22" s="1">
        <v>0</v>
      </c>
      <c r="D22" s="1">
        <v>0</v>
      </c>
      <c r="E22" s="1">
        <v>0</v>
      </c>
      <c r="F22" s="1">
        <v>0</v>
      </c>
      <c r="G22" s="1">
        <v>0</v>
      </c>
      <c r="H22" s="1">
        <v>0</v>
      </c>
      <c r="I22" s="1">
        <v>0</v>
      </c>
      <c r="J22" s="1">
        <v>0</v>
      </c>
      <c r="K22" s="1">
        <v>0</v>
      </c>
      <c r="L22" s="4">
        <v>0</v>
      </c>
      <c r="M22" s="4">
        <v>0</v>
      </c>
    </row>
    <row r="23" spans="1:13" x14ac:dyDescent="0.25">
      <c r="A23" s="16" t="s">
        <v>541</v>
      </c>
      <c r="B23" s="1">
        <v>0</v>
      </c>
      <c r="C23" s="1">
        <v>0</v>
      </c>
      <c r="D23" s="1">
        <v>0</v>
      </c>
      <c r="E23" s="1">
        <v>0</v>
      </c>
      <c r="F23" s="1">
        <v>0</v>
      </c>
      <c r="G23" s="1">
        <v>0</v>
      </c>
      <c r="H23" s="1">
        <v>0</v>
      </c>
      <c r="I23" s="1">
        <v>0</v>
      </c>
      <c r="J23" s="1">
        <v>0</v>
      </c>
      <c r="K23" s="1">
        <v>0</v>
      </c>
      <c r="L23" s="4">
        <v>0</v>
      </c>
      <c r="M23" s="4">
        <v>0</v>
      </c>
    </row>
    <row r="24" spans="1:13" x14ac:dyDescent="0.25">
      <c r="A24" s="16" t="s">
        <v>542</v>
      </c>
      <c r="B24" s="1">
        <v>0</v>
      </c>
      <c r="C24" s="1">
        <v>0</v>
      </c>
      <c r="D24" s="1">
        <v>0</v>
      </c>
      <c r="E24" s="1">
        <v>0</v>
      </c>
      <c r="F24" s="1">
        <v>0</v>
      </c>
      <c r="G24" s="1">
        <v>0</v>
      </c>
      <c r="H24" s="1">
        <v>1</v>
      </c>
      <c r="I24" s="1">
        <v>1</v>
      </c>
      <c r="J24" s="1">
        <v>1</v>
      </c>
      <c r="K24" s="1">
        <v>3</v>
      </c>
      <c r="L24" s="4">
        <v>6</v>
      </c>
      <c r="M24" s="4">
        <v>6</v>
      </c>
    </row>
    <row r="25" spans="1:13" x14ac:dyDescent="0.25">
      <c r="A25" s="16" t="s">
        <v>543</v>
      </c>
      <c r="B25" s="1">
        <v>0</v>
      </c>
      <c r="C25" s="1">
        <v>0</v>
      </c>
      <c r="D25" s="1">
        <v>0</v>
      </c>
      <c r="E25" s="1">
        <v>0</v>
      </c>
      <c r="F25" s="1">
        <v>0</v>
      </c>
      <c r="G25" s="1">
        <v>1</v>
      </c>
      <c r="H25" s="1">
        <v>0</v>
      </c>
      <c r="I25" s="1">
        <v>0</v>
      </c>
      <c r="J25" s="1">
        <v>1</v>
      </c>
      <c r="K25" s="1">
        <v>0</v>
      </c>
      <c r="L25" s="4">
        <v>2</v>
      </c>
      <c r="M25" s="4">
        <v>2</v>
      </c>
    </row>
    <row r="26" spans="1:13" x14ac:dyDescent="0.25">
      <c r="A26" s="16" t="s">
        <v>544</v>
      </c>
      <c r="B26" s="1">
        <v>0</v>
      </c>
      <c r="C26" s="1">
        <v>0</v>
      </c>
      <c r="D26" s="1">
        <v>0</v>
      </c>
      <c r="E26" s="1">
        <v>0</v>
      </c>
      <c r="F26" s="1">
        <v>0</v>
      </c>
      <c r="G26" s="1">
        <v>0</v>
      </c>
      <c r="H26" s="1">
        <v>0</v>
      </c>
      <c r="I26" s="1">
        <v>2</v>
      </c>
      <c r="J26" s="1">
        <v>1</v>
      </c>
      <c r="K26" s="1">
        <v>0</v>
      </c>
      <c r="L26" s="4">
        <v>3</v>
      </c>
      <c r="M26" s="4">
        <v>3</v>
      </c>
    </row>
    <row r="27" spans="1:13" x14ac:dyDescent="0.25">
      <c r="A27" s="16" t="s">
        <v>545</v>
      </c>
      <c r="B27" s="1">
        <v>0</v>
      </c>
      <c r="C27" s="1">
        <v>0</v>
      </c>
      <c r="D27" s="1">
        <v>0</v>
      </c>
      <c r="E27" s="1">
        <v>1</v>
      </c>
      <c r="F27" s="1">
        <v>2</v>
      </c>
      <c r="G27" s="1">
        <v>2</v>
      </c>
      <c r="H27" s="1">
        <v>9</v>
      </c>
      <c r="I27" s="1">
        <v>4</v>
      </c>
      <c r="J27" s="1">
        <v>7</v>
      </c>
      <c r="K27" s="1">
        <v>6</v>
      </c>
      <c r="L27" s="4">
        <v>28</v>
      </c>
      <c r="M27" s="4">
        <v>31</v>
      </c>
    </row>
    <row r="28" spans="1:13" x14ac:dyDescent="0.25">
      <c r="A28" s="16" t="s">
        <v>546</v>
      </c>
      <c r="B28" s="1">
        <v>0</v>
      </c>
      <c r="C28" s="1">
        <v>0</v>
      </c>
      <c r="D28" s="1">
        <v>0</v>
      </c>
      <c r="E28" s="1">
        <v>0</v>
      </c>
      <c r="F28" s="1">
        <v>0</v>
      </c>
      <c r="G28" s="1">
        <v>0</v>
      </c>
      <c r="H28" s="1">
        <v>0</v>
      </c>
      <c r="I28" s="1">
        <v>0</v>
      </c>
      <c r="J28" s="1">
        <v>0</v>
      </c>
      <c r="K28" s="1">
        <v>0</v>
      </c>
      <c r="L28" s="4">
        <v>0</v>
      </c>
      <c r="M28" s="4">
        <v>0</v>
      </c>
    </row>
    <row r="29" spans="1:13" x14ac:dyDescent="0.25">
      <c r="A29" s="16" t="s">
        <v>547</v>
      </c>
      <c r="B29" s="1">
        <v>0</v>
      </c>
      <c r="C29" s="1">
        <v>0</v>
      </c>
      <c r="D29" s="1">
        <v>0</v>
      </c>
      <c r="E29" s="1">
        <v>0</v>
      </c>
      <c r="F29" s="1">
        <v>0</v>
      </c>
      <c r="G29" s="1">
        <v>0</v>
      </c>
      <c r="H29" s="1">
        <v>0</v>
      </c>
      <c r="I29" s="1">
        <v>2</v>
      </c>
      <c r="J29" s="1">
        <v>0</v>
      </c>
      <c r="K29" s="1">
        <v>0</v>
      </c>
      <c r="L29" s="4">
        <v>2</v>
      </c>
      <c r="M29" s="4">
        <v>2</v>
      </c>
    </row>
    <row r="30" spans="1:13" x14ac:dyDescent="0.25">
      <c r="A30" s="16" t="s">
        <v>548</v>
      </c>
      <c r="B30" s="1">
        <v>0</v>
      </c>
      <c r="C30" s="1">
        <v>0</v>
      </c>
      <c r="D30" s="1">
        <v>0</v>
      </c>
      <c r="E30" s="1">
        <v>0</v>
      </c>
      <c r="F30" s="1">
        <v>0</v>
      </c>
      <c r="G30" s="1">
        <v>0</v>
      </c>
      <c r="H30" s="1">
        <v>0</v>
      </c>
      <c r="I30" s="1">
        <v>0</v>
      </c>
      <c r="J30" s="1">
        <v>0</v>
      </c>
      <c r="K30" s="1">
        <v>0</v>
      </c>
      <c r="L30" s="4">
        <v>0</v>
      </c>
      <c r="M30" s="4">
        <v>0</v>
      </c>
    </row>
    <row r="31" spans="1:13" x14ac:dyDescent="0.25">
      <c r="A31" s="16" t="s">
        <v>549</v>
      </c>
      <c r="B31" s="1">
        <v>0</v>
      </c>
      <c r="C31" s="1">
        <v>0</v>
      </c>
      <c r="D31" s="1">
        <v>0</v>
      </c>
      <c r="E31" s="1">
        <v>0</v>
      </c>
      <c r="F31" s="1">
        <v>0</v>
      </c>
      <c r="G31" s="1">
        <v>0</v>
      </c>
      <c r="H31" s="1">
        <v>2</v>
      </c>
      <c r="I31" s="1">
        <v>2</v>
      </c>
      <c r="J31" s="1">
        <v>0</v>
      </c>
      <c r="K31" s="1">
        <v>0</v>
      </c>
      <c r="L31" s="4">
        <v>4</v>
      </c>
      <c r="M31" s="4">
        <v>4</v>
      </c>
    </row>
    <row r="32" spans="1:13" x14ac:dyDescent="0.25">
      <c r="A32" s="16" t="s">
        <v>550</v>
      </c>
      <c r="B32" s="1">
        <v>0</v>
      </c>
      <c r="C32" s="1">
        <v>0</v>
      </c>
      <c r="D32" s="1">
        <v>0</v>
      </c>
      <c r="E32" s="1">
        <v>1</v>
      </c>
      <c r="F32" s="1">
        <v>0</v>
      </c>
      <c r="G32" s="1">
        <v>0</v>
      </c>
      <c r="H32" s="1">
        <v>0</v>
      </c>
      <c r="I32" s="1">
        <v>0</v>
      </c>
      <c r="J32" s="1">
        <v>0</v>
      </c>
      <c r="K32" s="1">
        <v>0</v>
      </c>
      <c r="L32" s="4">
        <v>0</v>
      </c>
      <c r="M32" s="4">
        <v>1</v>
      </c>
    </row>
    <row r="33" spans="1:13" x14ac:dyDescent="0.25">
      <c r="A33" s="16" t="s">
        <v>551</v>
      </c>
      <c r="B33" s="1">
        <v>0</v>
      </c>
      <c r="C33" s="1">
        <v>0</v>
      </c>
      <c r="D33" s="1">
        <v>0</v>
      </c>
      <c r="E33" s="1">
        <v>0</v>
      </c>
      <c r="F33" s="1">
        <v>2</v>
      </c>
      <c r="G33" s="1">
        <v>0</v>
      </c>
      <c r="H33" s="1">
        <v>0</v>
      </c>
      <c r="I33" s="1">
        <v>0</v>
      </c>
      <c r="J33" s="1">
        <v>0</v>
      </c>
      <c r="K33" s="1">
        <v>1</v>
      </c>
      <c r="L33" s="4">
        <v>1</v>
      </c>
      <c r="M33" s="4">
        <v>3</v>
      </c>
    </row>
    <row r="34" spans="1:13" x14ac:dyDescent="0.25">
      <c r="A34" s="16" t="s">
        <v>552</v>
      </c>
      <c r="B34" s="1">
        <v>0</v>
      </c>
      <c r="C34" s="1">
        <v>0</v>
      </c>
      <c r="D34" s="1">
        <v>0</v>
      </c>
      <c r="E34" s="1">
        <v>0</v>
      </c>
      <c r="F34" s="1">
        <v>1</v>
      </c>
      <c r="G34" s="1">
        <v>6</v>
      </c>
      <c r="H34" s="1">
        <v>8</v>
      </c>
      <c r="I34" s="1">
        <v>6</v>
      </c>
      <c r="J34" s="1">
        <v>7</v>
      </c>
      <c r="K34" s="1">
        <v>10</v>
      </c>
      <c r="L34" s="4">
        <v>37</v>
      </c>
      <c r="M34" s="4">
        <v>38</v>
      </c>
    </row>
    <row r="35" spans="1:13" x14ac:dyDescent="0.25">
      <c r="A35" s="16" t="s">
        <v>553</v>
      </c>
      <c r="B35" s="1">
        <v>0</v>
      </c>
      <c r="C35" s="1">
        <v>0</v>
      </c>
      <c r="D35" s="1">
        <v>0</v>
      </c>
      <c r="E35" s="1">
        <v>0</v>
      </c>
      <c r="F35" s="1">
        <v>0</v>
      </c>
      <c r="G35" s="1">
        <v>0</v>
      </c>
      <c r="H35" s="1">
        <v>0</v>
      </c>
      <c r="I35" s="1">
        <v>0</v>
      </c>
      <c r="J35" s="1">
        <v>0</v>
      </c>
      <c r="K35" s="1">
        <v>0</v>
      </c>
      <c r="L35" s="4">
        <v>0</v>
      </c>
      <c r="M35" s="4">
        <v>0</v>
      </c>
    </row>
    <row r="36" spans="1:13" x14ac:dyDescent="0.25">
      <c r="A36" s="16" t="s">
        <v>554</v>
      </c>
      <c r="B36" s="1">
        <v>0</v>
      </c>
      <c r="C36" s="1">
        <v>0</v>
      </c>
      <c r="D36" s="1">
        <v>0</v>
      </c>
      <c r="E36" s="1">
        <v>0</v>
      </c>
      <c r="F36" s="1">
        <v>0</v>
      </c>
      <c r="G36" s="1">
        <v>0</v>
      </c>
      <c r="H36" s="1">
        <v>0</v>
      </c>
      <c r="I36" s="1">
        <v>0</v>
      </c>
      <c r="J36" s="1">
        <v>0</v>
      </c>
      <c r="K36" s="1">
        <v>0</v>
      </c>
      <c r="L36" s="4">
        <v>0</v>
      </c>
      <c r="M36" s="4">
        <v>0</v>
      </c>
    </row>
    <row r="37" spans="1:13" x14ac:dyDescent="0.25">
      <c r="A37" s="16" t="s">
        <v>555</v>
      </c>
      <c r="B37" s="1">
        <v>0</v>
      </c>
      <c r="C37" s="1">
        <v>0</v>
      </c>
      <c r="D37" s="1">
        <v>0</v>
      </c>
      <c r="E37" s="1">
        <v>0</v>
      </c>
      <c r="F37" s="1">
        <v>0</v>
      </c>
      <c r="G37" s="1">
        <v>0</v>
      </c>
      <c r="H37" s="1">
        <v>0</v>
      </c>
      <c r="I37" s="1">
        <v>0</v>
      </c>
      <c r="J37" s="1">
        <v>0</v>
      </c>
      <c r="K37" s="1">
        <v>0</v>
      </c>
      <c r="L37" s="4">
        <v>0</v>
      </c>
      <c r="M37" s="4">
        <v>0</v>
      </c>
    </row>
    <row r="38" spans="1:13" x14ac:dyDescent="0.25">
      <c r="A38" s="16" t="s">
        <v>556</v>
      </c>
      <c r="B38" s="1">
        <v>0</v>
      </c>
      <c r="C38" s="1">
        <v>0</v>
      </c>
      <c r="D38" s="1">
        <v>0</v>
      </c>
      <c r="E38" s="1">
        <v>0</v>
      </c>
      <c r="F38" s="1">
        <v>0</v>
      </c>
      <c r="G38" s="1">
        <v>0</v>
      </c>
      <c r="H38" s="1">
        <v>0</v>
      </c>
      <c r="I38" s="1">
        <v>0</v>
      </c>
      <c r="J38" s="1">
        <v>0</v>
      </c>
      <c r="K38" s="1">
        <v>0</v>
      </c>
      <c r="L38" s="4">
        <v>0</v>
      </c>
      <c r="M38" s="4">
        <v>0</v>
      </c>
    </row>
    <row r="39" spans="1:13" x14ac:dyDescent="0.25">
      <c r="A39" s="16" t="s">
        <v>557</v>
      </c>
      <c r="B39" s="1">
        <v>0</v>
      </c>
      <c r="C39" s="1">
        <v>0</v>
      </c>
      <c r="D39" s="1">
        <v>0</v>
      </c>
      <c r="E39" s="1">
        <v>0</v>
      </c>
      <c r="F39" s="1">
        <v>0</v>
      </c>
      <c r="G39" s="1">
        <v>0</v>
      </c>
      <c r="H39" s="1">
        <v>0</v>
      </c>
      <c r="I39" s="1">
        <v>0</v>
      </c>
      <c r="J39" s="1">
        <v>0</v>
      </c>
      <c r="K39" s="1">
        <v>0</v>
      </c>
      <c r="L39" s="4">
        <v>0</v>
      </c>
      <c r="M39" s="4">
        <v>0</v>
      </c>
    </row>
    <row r="40" spans="1:13" x14ac:dyDescent="0.25">
      <c r="A40" s="16" t="s">
        <v>558</v>
      </c>
      <c r="B40" s="1">
        <v>0</v>
      </c>
      <c r="C40" s="1">
        <v>0</v>
      </c>
      <c r="D40" s="1">
        <v>0</v>
      </c>
      <c r="E40" s="1">
        <v>0</v>
      </c>
      <c r="F40" s="1">
        <v>0</v>
      </c>
      <c r="G40" s="1">
        <v>1</v>
      </c>
      <c r="H40" s="1">
        <v>0</v>
      </c>
      <c r="I40" s="1">
        <v>0</v>
      </c>
      <c r="J40" s="1">
        <v>0</v>
      </c>
      <c r="K40" s="1">
        <v>0</v>
      </c>
      <c r="L40" s="4">
        <v>1</v>
      </c>
      <c r="M40" s="4">
        <v>1</v>
      </c>
    </row>
    <row r="41" spans="1:13" x14ac:dyDescent="0.25">
      <c r="A41" s="16" t="s">
        <v>559</v>
      </c>
      <c r="B41" s="1">
        <v>0</v>
      </c>
      <c r="C41" s="1">
        <v>0</v>
      </c>
      <c r="D41" s="1">
        <v>0</v>
      </c>
      <c r="E41" s="1">
        <v>0</v>
      </c>
      <c r="F41" s="1">
        <v>0</v>
      </c>
      <c r="G41" s="1">
        <v>2</v>
      </c>
      <c r="H41" s="1">
        <v>1</v>
      </c>
      <c r="I41" s="1">
        <v>0</v>
      </c>
      <c r="J41" s="1">
        <v>0</v>
      </c>
      <c r="K41" s="1">
        <v>2</v>
      </c>
      <c r="L41" s="4">
        <v>5</v>
      </c>
      <c r="M41" s="4">
        <v>5</v>
      </c>
    </row>
    <row r="42" spans="1:13" x14ac:dyDescent="0.25">
      <c r="A42" s="16" t="s">
        <v>560</v>
      </c>
      <c r="B42" s="1">
        <v>0</v>
      </c>
      <c r="C42" s="1">
        <v>0</v>
      </c>
      <c r="D42" s="1">
        <v>0</v>
      </c>
      <c r="E42" s="1">
        <v>0</v>
      </c>
      <c r="F42" s="1">
        <v>0</v>
      </c>
      <c r="G42" s="1">
        <v>0</v>
      </c>
      <c r="H42" s="1">
        <v>0</v>
      </c>
      <c r="I42" s="1">
        <v>0</v>
      </c>
      <c r="J42" s="1">
        <v>0</v>
      </c>
      <c r="K42" s="1">
        <v>0</v>
      </c>
      <c r="L42" s="4">
        <v>0</v>
      </c>
      <c r="M42" s="4">
        <v>0</v>
      </c>
    </row>
    <row r="43" spans="1:13" x14ac:dyDescent="0.25">
      <c r="A43" s="16" t="s">
        <v>561</v>
      </c>
      <c r="B43" s="1">
        <v>0</v>
      </c>
      <c r="C43" s="1">
        <v>0</v>
      </c>
      <c r="D43" s="1">
        <v>0</v>
      </c>
      <c r="E43" s="1">
        <v>0</v>
      </c>
      <c r="F43" s="1">
        <v>0</v>
      </c>
      <c r="G43" s="1">
        <v>0</v>
      </c>
      <c r="H43" s="1">
        <v>0</v>
      </c>
      <c r="I43" s="1">
        <v>0</v>
      </c>
      <c r="J43" s="1">
        <v>0</v>
      </c>
      <c r="K43" s="1">
        <v>0</v>
      </c>
      <c r="L43" s="4">
        <v>0</v>
      </c>
      <c r="M43" s="4">
        <v>0</v>
      </c>
    </row>
    <row r="44" spans="1:13" x14ac:dyDescent="0.25">
      <c r="A44" s="16" t="s">
        <v>562</v>
      </c>
      <c r="B44" s="1">
        <v>0</v>
      </c>
      <c r="C44" s="1">
        <v>0</v>
      </c>
      <c r="D44" s="1">
        <v>0</v>
      </c>
      <c r="E44" s="1">
        <v>0</v>
      </c>
      <c r="F44" s="1">
        <v>0</v>
      </c>
      <c r="G44" s="1">
        <v>0</v>
      </c>
      <c r="H44" s="1">
        <v>0</v>
      </c>
      <c r="I44" s="1">
        <v>0</v>
      </c>
      <c r="J44" s="1">
        <v>0</v>
      </c>
      <c r="K44" s="1">
        <v>0</v>
      </c>
      <c r="L44" s="4">
        <v>0</v>
      </c>
      <c r="M44" s="4">
        <v>0</v>
      </c>
    </row>
    <row r="45" spans="1:13" x14ac:dyDescent="0.25">
      <c r="A45" s="16" t="s">
        <v>563</v>
      </c>
      <c r="B45" s="1">
        <v>0</v>
      </c>
      <c r="C45" s="1">
        <v>0</v>
      </c>
      <c r="D45" s="1">
        <v>0</v>
      </c>
      <c r="E45" s="1">
        <v>0</v>
      </c>
      <c r="F45" s="1">
        <v>0</v>
      </c>
      <c r="G45" s="1">
        <v>0</v>
      </c>
      <c r="H45" s="1">
        <v>0</v>
      </c>
      <c r="I45" s="1">
        <v>0</v>
      </c>
      <c r="J45" s="1">
        <v>0</v>
      </c>
      <c r="K45" s="1">
        <v>0</v>
      </c>
      <c r="L45" s="4">
        <v>0</v>
      </c>
      <c r="M45" s="4">
        <v>0</v>
      </c>
    </row>
    <row r="46" spans="1:13" x14ac:dyDescent="0.25">
      <c r="A46" s="16" t="s">
        <v>564</v>
      </c>
      <c r="B46" s="1">
        <v>0</v>
      </c>
      <c r="C46" s="1">
        <v>0</v>
      </c>
      <c r="D46" s="1">
        <v>0</v>
      </c>
      <c r="E46" s="1">
        <v>0</v>
      </c>
      <c r="F46" s="1">
        <v>0</v>
      </c>
      <c r="G46" s="1">
        <v>0</v>
      </c>
      <c r="H46" s="1">
        <v>0</v>
      </c>
      <c r="I46" s="1">
        <v>0</v>
      </c>
      <c r="J46" s="1">
        <v>0</v>
      </c>
      <c r="K46" s="1">
        <v>0</v>
      </c>
      <c r="L46" s="4">
        <v>0</v>
      </c>
      <c r="M46" s="4">
        <v>0</v>
      </c>
    </row>
    <row r="47" spans="1:13" x14ac:dyDescent="0.25">
      <c r="A47" s="16" t="s">
        <v>565</v>
      </c>
      <c r="B47" s="1">
        <v>0</v>
      </c>
      <c r="C47" s="1">
        <v>0</v>
      </c>
      <c r="D47" s="1">
        <v>0</v>
      </c>
      <c r="E47" s="1">
        <v>0</v>
      </c>
      <c r="F47" s="1">
        <v>0</v>
      </c>
      <c r="G47" s="1">
        <v>0</v>
      </c>
      <c r="H47" s="1">
        <v>0</v>
      </c>
      <c r="I47" s="1">
        <v>0</v>
      </c>
      <c r="J47" s="1">
        <v>0</v>
      </c>
      <c r="K47" s="1">
        <v>0</v>
      </c>
      <c r="L47" s="4">
        <v>0</v>
      </c>
      <c r="M47" s="4">
        <v>0</v>
      </c>
    </row>
    <row r="48" spans="1:13" x14ac:dyDescent="0.25">
      <c r="A48" s="16" t="s">
        <v>566</v>
      </c>
      <c r="B48" s="1">
        <v>0</v>
      </c>
      <c r="C48" s="1">
        <v>0</v>
      </c>
      <c r="D48" s="1">
        <v>0</v>
      </c>
      <c r="E48" s="1">
        <v>0</v>
      </c>
      <c r="F48" s="1">
        <v>0</v>
      </c>
      <c r="G48" s="1">
        <v>1</v>
      </c>
      <c r="H48" s="1">
        <v>1</v>
      </c>
      <c r="I48" s="1">
        <v>2</v>
      </c>
      <c r="J48" s="1">
        <v>0</v>
      </c>
      <c r="K48" s="1">
        <v>1</v>
      </c>
      <c r="L48" s="4">
        <v>5</v>
      </c>
      <c r="M48" s="4">
        <v>5</v>
      </c>
    </row>
    <row r="49" spans="1:13" x14ac:dyDescent="0.25">
      <c r="A49" s="16" t="s">
        <v>567</v>
      </c>
      <c r="B49" s="1">
        <v>0</v>
      </c>
      <c r="C49" s="1">
        <v>0</v>
      </c>
      <c r="D49" s="1">
        <v>0</v>
      </c>
      <c r="E49" s="1">
        <v>0</v>
      </c>
      <c r="F49" s="1">
        <v>0</v>
      </c>
      <c r="G49" s="1">
        <v>0</v>
      </c>
      <c r="H49" s="1">
        <v>0</v>
      </c>
      <c r="I49" s="1">
        <v>0</v>
      </c>
      <c r="J49" s="1">
        <v>0</v>
      </c>
      <c r="K49" s="1">
        <v>0</v>
      </c>
      <c r="L49" s="4">
        <v>0</v>
      </c>
      <c r="M49" s="4">
        <v>0</v>
      </c>
    </row>
    <row r="50" spans="1:13" x14ac:dyDescent="0.25">
      <c r="A50" s="16" t="s">
        <v>568</v>
      </c>
      <c r="B50" s="1">
        <v>0</v>
      </c>
      <c r="C50" s="1">
        <v>0</v>
      </c>
      <c r="D50" s="1">
        <v>0</v>
      </c>
      <c r="E50" s="1">
        <v>0</v>
      </c>
      <c r="F50" s="1">
        <v>0</v>
      </c>
      <c r="G50" s="1">
        <v>0</v>
      </c>
      <c r="H50" s="1">
        <v>0</v>
      </c>
      <c r="I50" s="1">
        <v>0</v>
      </c>
      <c r="J50" s="1">
        <v>0</v>
      </c>
      <c r="K50" s="1">
        <v>0</v>
      </c>
      <c r="L50" s="4">
        <v>0</v>
      </c>
      <c r="M50" s="4">
        <v>0</v>
      </c>
    </row>
    <row r="51" spans="1:13" x14ac:dyDescent="0.25">
      <c r="A51" s="16" t="s">
        <v>569</v>
      </c>
      <c r="B51" s="1">
        <v>0</v>
      </c>
      <c r="C51" s="1">
        <v>0</v>
      </c>
      <c r="D51" s="1">
        <v>0</v>
      </c>
      <c r="E51" s="1">
        <v>0</v>
      </c>
      <c r="F51" s="1">
        <v>0</v>
      </c>
      <c r="G51" s="1">
        <v>0</v>
      </c>
      <c r="H51" s="1">
        <v>0</v>
      </c>
      <c r="I51" s="1">
        <v>0</v>
      </c>
      <c r="J51" s="1">
        <v>0</v>
      </c>
      <c r="K51" s="1">
        <v>0</v>
      </c>
      <c r="L51" s="4">
        <v>0</v>
      </c>
      <c r="M51" s="4">
        <v>0</v>
      </c>
    </row>
    <row r="52" spans="1:13" x14ac:dyDescent="0.25">
      <c r="A52" s="16" t="s">
        <v>570</v>
      </c>
      <c r="B52" s="1">
        <v>0</v>
      </c>
      <c r="C52" s="1">
        <v>0</v>
      </c>
      <c r="D52" s="1">
        <v>0</v>
      </c>
      <c r="E52" s="1">
        <v>0</v>
      </c>
      <c r="F52" s="1">
        <v>0</v>
      </c>
      <c r="G52" s="1">
        <v>0</v>
      </c>
      <c r="H52" s="1">
        <v>0</v>
      </c>
      <c r="I52" s="1">
        <v>0</v>
      </c>
      <c r="J52" s="1">
        <v>0</v>
      </c>
      <c r="K52" s="1">
        <v>0</v>
      </c>
      <c r="L52" s="4">
        <v>0</v>
      </c>
      <c r="M52" s="4">
        <v>0</v>
      </c>
    </row>
    <row r="53" spans="1:13" x14ac:dyDescent="0.25">
      <c r="A53" s="16" t="s">
        <v>571</v>
      </c>
      <c r="B53" s="1">
        <v>0</v>
      </c>
      <c r="C53" s="1">
        <v>0</v>
      </c>
      <c r="D53" s="1">
        <v>0</v>
      </c>
      <c r="E53" s="1">
        <v>0</v>
      </c>
      <c r="F53" s="1">
        <v>0</v>
      </c>
      <c r="G53" s="1">
        <v>0</v>
      </c>
      <c r="H53" s="1">
        <v>0</v>
      </c>
      <c r="I53" s="1">
        <v>0</v>
      </c>
      <c r="J53" s="1">
        <v>0</v>
      </c>
      <c r="K53" s="1">
        <v>0</v>
      </c>
      <c r="L53" s="4">
        <v>0</v>
      </c>
      <c r="M53" s="4">
        <v>0</v>
      </c>
    </row>
    <row r="54" spans="1:13" x14ac:dyDescent="0.25">
      <c r="A54" s="16" t="s">
        <v>572</v>
      </c>
      <c r="B54" s="1">
        <v>0</v>
      </c>
      <c r="C54" s="1">
        <v>0</v>
      </c>
      <c r="D54" s="1">
        <v>0</v>
      </c>
      <c r="E54" s="1">
        <v>1</v>
      </c>
      <c r="F54" s="1">
        <v>2</v>
      </c>
      <c r="G54" s="1">
        <v>1</v>
      </c>
      <c r="H54" s="1">
        <v>0</v>
      </c>
      <c r="I54" s="1">
        <v>0</v>
      </c>
      <c r="J54" s="1">
        <v>0</v>
      </c>
      <c r="K54" s="1">
        <v>0</v>
      </c>
      <c r="L54" s="4">
        <v>1</v>
      </c>
      <c r="M54" s="4">
        <v>4</v>
      </c>
    </row>
    <row r="55" spans="1:13" x14ac:dyDescent="0.25">
      <c r="A55" s="16" t="s">
        <v>573</v>
      </c>
      <c r="B55" s="1">
        <v>0</v>
      </c>
      <c r="C55" s="1">
        <v>0</v>
      </c>
      <c r="D55" s="1">
        <v>0</v>
      </c>
      <c r="E55" s="1">
        <v>0</v>
      </c>
      <c r="F55" s="1">
        <v>0</v>
      </c>
      <c r="G55" s="1">
        <v>1</v>
      </c>
      <c r="H55" s="1">
        <v>1</v>
      </c>
      <c r="I55" s="1">
        <v>1</v>
      </c>
      <c r="J55" s="1">
        <v>0</v>
      </c>
      <c r="K55" s="1">
        <v>2</v>
      </c>
      <c r="L55" s="4">
        <v>5</v>
      </c>
      <c r="M55" s="4">
        <v>5</v>
      </c>
    </row>
    <row r="56" spans="1:13" x14ac:dyDescent="0.25">
      <c r="A56" s="16" t="s">
        <v>574</v>
      </c>
      <c r="B56" s="1">
        <v>0</v>
      </c>
      <c r="C56" s="1">
        <v>0</v>
      </c>
      <c r="D56" s="1">
        <v>0</v>
      </c>
      <c r="E56" s="1">
        <v>0</v>
      </c>
      <c r="F56" s="1">
        <v>0</v>
      </c>
      <c r="G56" s="1">
        <v>0</v>
      </c>
      <c r="H56" s="1">
        <v>0</v>
      </c>
      <c r="I56" s="1">
        <v>0</v>
      </c>
      <c r="J56" s="1">
        <v>0</v>
      </c>
      <c r="K56" s="1">
        <v>0</v>
      </c>
      <c r="L56" s="4">
        <v>0</v>
      </c>
      <c r="M56" s="4">
        <v>0</v>
      </c>
    </row>
    <row r="57" spans="1:13" x14ac:dyDescent="0.25">
      <c r="A57" s="16" t="s">
        <v>575</v>
      </c>
      <c r="B57" s="1">
        <v>0</v>
      </c>
      <c r="C57" s="1">
        <v>0</v>
      </c>
      <c r="D57" s="1">
        <v>0</v>
      </c>
      <c r="E57" s="1">
        <v>0</v>
      </c>
      <c r="F57" s="1">
        <v>0</v>
      </c>
      <c r="G57" s="1">
        <v>0</v>
      </c>
      <c r="H57" s="1">
        <v>0</v>
      </c>
      <c r="I57" s="1">
        <v>0</v>
      </c>
      <c r="J57" s="1">
        <v>0</v>
      </c>
      <c r="K57" s="1">
        <v>1</v>
      </c>
      <c r="L57" s="4">
        <v>1</v>
      </c>
      <c r="M57" s="4">
        <v>1</v>
      </c>
    </row>
    <row r="58" spans="1:13" x14ac:dyDescent="0.25">
      <c r="A58" s="16" t="s">
        <v>576</v>
      </c>
      <c r="B58" s="1">
        <v>0</v>
      </c>
      <c r="C58" s="1">
        <v>0</v>
      </c>
      <c r="D58" s="1">
        <v>0</v>
      </c>
      <c r="E58" s="1">
        <v>0</v>
      </c>
      <c r="F58" s="1">
        <v>0</v>
      </c>
      <c r="G58" s="1">
        <v>0</v>
      </c>
      <c r="H58" s="1">
        <v>0</v>
      </c>
      <c r="I58" s="1">
        <v>0</v>
      </c>
      <c r="J58" s="1">
        <v>0</v>
      </c>
      <c r="K58" s="1">
        <v>0</v>
      </c>
      <c r="L58" s="4">
        <v>0</v>
      </c>
      <c r="M58" s="4">
        <v>0</v>
      </c>
    </row>
    <row r="59" spans="1:13" x14ac:dyDescent="0.25">
      <c r="A59" s="16" t="s">
        <v>577</v>
      </c>
      <c r="B59" s="1">
        <v>0</v>
      </c>
      <c r="C59" s="1">
        <v>0</v>
      </c>
      <c r="D59" s="1">
        <v>0</v>
      </c>
      <c r="E59" s="1">
        <v>0</v>
      </c>
      <c r="F59" s="1">
        <v>0</v>
      </c>
      <c r="G59" s="1">
        <v>0</v>
      </c>
      <c r="H59" s="1">
        <v>0</v>
      </c>
      <c r="I59" s="1">
        <v>0</v>
      </c>
      <c r="J59" s="1">
        <v>1</v>
      </c>
      <c r="K59" s="1">
        <v>0</v>
      </c>
      <c r="L59" s="4">
        <v>1</v>
      </c>
      <c r="M59" s="4">
        <v>1</v>
      </c>
    </row>
    <row r="60" spans="1:13" x14ac:dyDescent="0.25">
      <c r="A60" s="16" t="s">
        <v>578</v>
      </c>
      <c r="B60" s="1">
        <v>0</v>
      </c>
      <c r="C60" s="1">
        <v>0</v>
      </c>
      <c r="D60" s="1">
        <v>0</v>
      </c>
      <c r="E60" s="1">
        <v>0</v>
      </c>
      <c r="F60" s="1">
        <v>0</v>
      </c>
      <c r="G60" s="1">
        <v>0</v>
      </c>
      <c r="H60" s="1">
        <v>1</v>
      </c>
      <c r="I60" s="1">
        <v>1</v>
      </c>
      <c r="J60" s="1">
        <v>0</v>
      </c>
      <c r="K60" s="1">
        <v>1</v>
      </c>
      <c r="L60" s="4">
        <v>3</v>
      </c>
      <c r="M60" s="4">
        <v>3</v>
      </c>
    </row>
    <row r="61" spans="1:13" x14ac:dyDescent="0.25">
      <c r="A61" s="16" t="s">
        <v>579</v>
      </c>
      <c r="B61" s="1">
        <v>0</v>
      </c>
      <c r="C61" s="1">
        <v>0</v>
      </c>
      <c r="D61" s="1">
        <v>0</v>
      </c>
      <c r="E61" s="1">
        <v>0</v>
      </c>
      <c r="F61" s="1">
        <v>0</v>
      </c>
      <c r="G61" s="1">
        <v>2</v>
      </c>
      <c r="H61" s="1">
        <v>1</v>
      </c>
      <c r="I61" s="1">
        <v>0</v>
      </c>
      <c r="J61" s="1">
        <v>1</v>
      </c>
      <c r="K61" s="1">
        <v>0</v>
      </c>
      <c r="L61" s="4">
        <v>4</v>
      </c>
      <c r="M61" s="4">
        <v>4</v>
      </c>
    </row>
    <row r="62" spans="1:13" x14ac:dyDescent="0.25">
      <c r="A62" s="16" t="s">
        <v>580</v>
      </c>
      <c r="B62" s="1">
        <v>0</v>
      </c>
      <c r="C62" s="1">
        <v>0</v>
      </c>
      <c r="D62" s="1">
        <v>0</v>
      </c>
      <c r="E62" s="1">
        <v>0</v>
      </c>
      <c r="F62" s="1">
        <v>1</v>
      </c>
      <c r="G62" s="1">
        <v>9</v>
      </c>
      <c r="H62" s="1">
        <v>9</v>
      </c>
      <c r="I62" s="1">
        <v>4</v>
      </c>
      <c r="J62" s="1">
        <v>5</v>
      </c>
      <c r="K62" s="1">
        <v>4</v>
      </c>
      <c r="L62" s="4">
        <v>31</v>
      </c>
      <c r="M62" s="4">
        <v>32</v>
      </c>
    </row>
    <row r="63" spans="1:13" x14ac:dyDescent="0.25">
      <c r="A63" s="16" t="s">
        <v>581</v>
      </c>
      <c r="B63" s="1">
        <v>0</v>
      </c>
      <c r="C63" s="1">
        <v>0</v>
      </c>
      <c r="D63" s="1">
        <v>0</v>
      </c>
      <c r="E63" s="1">
        <v>0</v>
      </c>
      <c r="F63" s="1">
        <v>0</v>
      </c>
      <c r="G63" s="1">
        <v>0</v>
      </c>
      <c r="H63" s="1">
        <v>0</v>
      </c>
      <c r="I63" s="1">
        <v>0</v>
      </c>
      <c r="J63" s="1">
        <v>0</v>
      </c>
      <c r="K63" s="1">
        <v>0</v>
      </c>
      <c r="L63" s="4">
        <v>0</v>
      </c>
      <c r="M63" s="4">
        <v>0</v>
      </c>
    </row>
    <row r="64" spans="1:13" x14ac:dyDescent="0.25">
      <c r="A64" s="10" t="s">
        <v>14</v>
      </c>
      <c r="B64" s="4">
        <v>0</v>
      </c>
      <c r="C64" s="4">
        <v>0</v>
      </c>
      <c r="D64" s="4">
        <v>0</v>
      </c>
      <c r="E64" s="4">
        <v>24</v>
      </c>
      <c r="F64" s="4">
        <v>86</v>
      </c>
      <c r="G64" s="4">
        <v>194</v>
      </c>
      <c r="H64" s="4">
        <v>159</v>
      </c>
      <c r="I64" s="4">
        <v>129</v>
      </c>
      <c r="J64" s="4">
        <v>101</v>
      </c>
      <c r="K64" s="4">
        <v>118</v>
      </c>
      <c r="L64" s="4">
        <v>701</v>
      </c>
      <c r="M64" s="4">
        <v>811</v>
      </c>
    </row>
    <row r="65" spans="1:13" x14ac:dyDescent="0.25">
      <c r="A65" s="15"/>
    </row>
    <row r="66" spans="1:13" x14ac:dyDescent="0.25">
      <c r="A66" s="15"/>
    </row>
    <row r="67" spans="1:13" x14ac:dyDescent="0.25">
      <c r="A67" s="15"/>
      <c r="B67" s="23" t="s">
        <v>521</v>
      </c>
      <c r="C67" s="24"/>
      <c r="D67" s="24"/>
      <c r="E67" s="24"/>
      <c r="F67" s="24"/>
      <c r="G67" s="24"/>
      <c r="H67" s="24"/>
      <c r="I67" s="24"/>
      <c r="J67" s="24"/>
      <c r="K67" s="24"/>
      <c r="L67" s="6" t="s">
        <v>10</v>
      </c>
      <c r="M67" s="6" t="s">
        <v>11</v>
      </c>
    </row>
    <row r="68" spans="1:13" x14ac:dyDescent="0.25">
      <c r="A68" s="9" t="s">
        <v>34</v>
      </c>
      <c r="B68" s="5" t="s">
        <v>0</v>
      </c>
      <c r="C68" s="5" t="s">
        <v>1</v>
      </c>
      <c r="D68" s="5" t="s">
        <v>2</v>
      </c>
      <c r="E68" s="5" t="s">
        <v>3</v>
      </c>
      <c r="F68" s="5" t="s">
        <v>4</v>
      </c>
      <c r="G68" s="5" t="s">
        <v>5</v>
      </c>
      <c r="H68" s="5" t="s">
        <v>6</v>
      </c>
      <c r="I68" s="5" t="s">
        <v>7</v>
      </c>
      <c r="J68" s="5" t="s">
        <v>8</v>
      </c>
      <c r="K68" s="5" t="s">
        <v>9</v>
      </c>
      <c r="L68" s="5" t="s">
        <v>32</v>
      </c>
      <c r="M68" s="5" t="s">
        <v>33</v>
      </c>
    </row>
    <row r="69" spans="1:13" x14ac:dyDescent="0.25">
      <c r="A69" s="8" t="s">
        <v>526</v>
      </c>
      <c r="B69" s="2">
        <v>0</v>
      </c>
      <c r="C69" s="2">
        <v>0</v>
      </c>
      <c r="D69" s="2">
        <v>0</v>
      </c>
      <c r="E69" s="2">
        <v>0</v>
      </c>
      <c r="F69" s="2">
        <v>0</v>
      </c>
      <c r="G69" s="2">
        <v>0</v>
      </c>
      <c r="H69" s="2">
        <v>0</v>
      </c>
      <c r="I69" s="2">
        <v>1.94174757281553E-2</v>
      </c>
      <c r="J69" s="2">
        <v>0</v>
      </c>
      <c r="K69" s="2">
        <v>0</v>
      </c>
      <c r="L69" s="3">
        <v>3.66300366300366E-3</v>
      </c>
      <c r="M69" s="3">
        <v>3.1104199066874002E-3</v>
      </c>
    </row>
    <row r="70" spans="1:13" x14ac:dyDescent="0.25">
      <c r="A70" s="8" t="s">
        <v>527</v>
      </c>
      <c r="B70" s="2">
        <v>0</v>
      </c>
      <c r="C70" s="2">
        <v>0</v>
      </c>
      <c r="D70" s="2">
        <v>0</v>
      </c>
      <c r="E70" s="2">
        <v>0</v>
      </c>
      <c r="F70" s="2">
        <v>0</v>
      </c>
      <c r="G70" s="2">
        <v>0</v>
      </c>
      <c r="H70" s="2">
        <v>2.5000000000000001E-2</v>
      </c>
      <c r="I70" s="2">
        <v>9.7087378640776708E-3</v>
      </c>
      <c r="J70" s="2">
        <v>0</v>
      </c>
      <c r="K70" s="2">
        <v>1.2500000000000001E-2</v>
      </c>
      <c r="L70" s="3">
        <v>9.1575091575091597E-3</v>
      </c>
      <c r="M70" s="3">
        <v>7.77604976671851E-3</v>
      </c>
    </row>
    <row r="71" spans="1:13" x14ac:dyDescent="0.25">
      <c r="A71" s="8" t="s">
        <v>528</v>
      </c>
      <c r="B71" s="2">
        <v>0</v>
      </c>
      <c r="C71" s="2">
        <v>0</v>
      </c>
      <c r="D71" s="2">
        <v>0</v>
      </c>
      <c r="E71" s="2">
        <v>0</v>
      </c>
      <c r="F71" s="2">
        <v>0</v>
      </c>
      <c r="G71" s="2">
        <v>2.3809523809523801E-2</v>
      </c>
      <c r="H71" s="2">
        <v>8.3333333333333297E-3</v>
      </c>
      <c r="I71" s="2">
        <v>9.7087378640776708E-3</v>
      </c>
      <c r="J71" s="2">
        <v>0</v>
      </c>
      <c r="K71" s="2">
        <v>0</v>
      </c>
      <c r="L71" s="3">
        <v>1.0989010989011E-2</v>
      </c>
      <c r="M71" s="3">
        <v>9.3312597200622092E-3</v>
      </c>
    </row>
    <row r="72" spans="1:13" x14ac:dyDescent="0.25">
      <c r="A72" s="8" t="s">
        <v>529</v>
      </c>
      <c r="B72" s="2">
        <v>0</v>
      </c>
      <c r="C72" s="2">
        <v>0</v>
      </c>
      <c r="D72" s="2">
        <v>0</v>
      </c>
      <c r="E72" s="2">
        <v>0</v>
      </c>
      <c r="F72" s="2">
        <v>3.94736842105263E-2</v>
      </c>
      <c r="G72" s="2">
        <v>5.9523809523809503E-3</v>
      </c>
      <c r="H72" s="2">
        <v>2.5000000000000001E-2</v>
      </c>
      <c r="I72" s="2">
        <v>5.8252427184466E-2</v>
      </c>
      <c r="J72" s="2">
        <v>1.3333333333333299E-2</v>
      </c>
      <c r="K72" s="2">
        <v>6.25E-2</v>
      </c>
      <c r="L72" s="3">
        <v>2.9304029304029301E-2</v>
      </c>
      <c r="M72" s="3">
        <v>2.9548989113530301E-2</v>
      </c>
    </row>
    <row r="73" spans="1:13" x14ac:dyDescent="0.25">
      <c r="A73" s="8" t="s">
        <v>530</v>
      </c>
      <c r="B73" s="2">
        <v>0</v>
      </c>
      <c r="C73" s="2">
        <v>0</v>
      </c>
      <c r="D73" s="2">
        <v>0</v>
      </c>
      <c r="E73" s="2">
        <v>0.14285714285714299</v>
      </c>
      <c r="F73" s="2">
        <v>0.31578947368421101</v>
      </c>
      <c r="G73" s="2">
        <v>0.20833333333333301</v>
      </c>
      <c r="H73" s="2">
        <v>0.1</v>
      </c>
      <c r="I73" s="2">
        <v>8.7378640776699004E-2</v>
      </c>
      <c r="J73" s="2">
        <v>0.04</v>
      </c>
      <c r="K73" s="2">
        <v>0.15</v>
      </c>
      <c r="L73" s="3">
        <v>0.13003663003662999</v>
      </c>
      <c r="M73" s="3">
        <v>0.15241057542768299</v>
      </c>
    </row>
    <row r="74" spans="1:13" x14ac:dyDescent="0.25">
      <c r="A74" s="8" t="s">
        <v>531</v>
      </c>
      <c r="B74" s="2">
        <v>0</v>
      </c>
      <c r="C74" s="2">
        <v>0</v>
      </c>
      <c r="D74" s="2">
        <v>0</v>
      </c>
      <c r="E74" s="2">
        <v>0.85714285714285698</v>
      </c>
      <c r="F74" s="2">
        <v>0.64473684210526305</v>
      </c>
      <c r="G74" s="2">
        <v>0.76190476190476197</v>
      </c>
      <c r="H74" s="2">
        <v>0.84166666666666701</v>
      </c>
      <c r="I74" s="2">
        <v>0.81553398058252402</v>
      </c>
      <c r="J74" s="2">
        <v>0.94666666666666699</v>
      </c>
      <c r="K74" s="2">
        <v>0.77500000000000002</v>
      </c>
      <c r="L74" s="3">
        <v>0.81684981684981695</v>
      </c>
      <c r="M74" s="3">
        <v>0.79782270606531902</v>
      </c>
    </row>
    <row r="75" spans="1:13" x14ac:dyDescent="0.25">
      <c r="A75" s="8" t="s">
        <v>532</v>
      </c>
      <c r="B75" s="2">
        <v>0</v>
      </c>
      <c r="C75" s="2">
        <v>0</v>
      </c>
      <c r="D75" s="2">
        <v>0</v>
      </c>
      <c r="E75" s="2">
        <v>0</v>
      </c>
      <c r="F75" s="2">
        <v>0</v>
      </c>
      <c r="G75" s="2">
        <v>0</v>
      </c>
      <c r="H75" s="2">
        <v>0</v>
      </c>
      <c r="I75" s="2">
        <v>0</v>
      </c>
      <c r="J75" s="2">
        <v>0</v>
      </c>
      <c r="K75" s="2">
        <v>0</v>
      </c>
      <c r="L75" s="3">
        <v>0</v>
      </c>
      <c r="M75" s="3">
        <v>0</v>
      </c>
    </row>
    <row r="76" spans="1:13" x14ac:dyDescent="0.25">
      <c r="A76" s="8" t="s">
        <v>533</v>
      </c>
      <c r="B76" s="2">
        <v>0</v>
      </c>
      <c r="C76" s="2">
        <v>0</v>
      </c>
      <c r="D76" s="2">
        <v>0</v>
      </c>
      <c r="E76" s="2">
        <v>0</v>
      </c>
      <c r="F76" s="2">
        <v>0</v>
      </c>
      <c r="G76" s="2">
        <v>0</v>
      </c>
      <c r="H76" s="2">
        <v>0</v>
      </c>
      <c r="I76" s="2">
        <v>0</v>
      </c>
      <c r="J76" s="2">
        <v>0</v>
      </c>
      <c r="K76" s="2">
        <v>0</v>
      </c>
      <c r="L76" s="3">
        <v>0</v>
      </c>
      <c r="M76" s="3">
        <v>0</v>
      </c>
    </row>
    <row r="77" spans="1:13" x14ac:dyDescent="0.25">
      <c r="A77" s="8" t="s">
        <v>534</v>
      </c>
      <c r="B77" s="2">
        <v>0</v>
      </c>
      <c r="C77" s="2">
        <v>0</v>
      </c>
      <c r="D77" s="2">
        <v>0</v>
      </c>
      <c r="E77" s="2">
        <v>0</v>
      </c>
      <c r="F77" s="2">
        <v>0</v>
      </c>
      <c r="G77" s="2">
        <v>0</v>
      </c>
      <c r="H77" s="2">
        <v>0</v>
      </c>
      <c r="I77" s="2">
        <v>0</v>
      </c>
      <c r="J77" s="2">
        <v>0</v>
      </c>
      <c r="K77" s="2">
        <v>0</v>
      </c>
      <c r="L77" s="3">
        <v>0</v>
      </c>
      <c r="M77" s="3">
        <v>0</v>
      </c>
    </row>
    <row r="78" spans="1:13" x14ac:dyDescent="0.25">
      <c r="A78" s="8" t="s">
        <v>535</v>
      </c>
      <c r="B78" s="2">
        <v>0</v>
      </c>
      <c r="C78" s="2">
        <v>0</v>
      </c>
      <c r="D78" s="2">
        <v>0</v>
      </c>
      <c r="E78" s="2">
        <v>0</v>
      </c>
      <c r="F78" s="2">
        <v>0</v>
      </c>
      <c r="G78" s="2">
        <v>0</v>
      </c>
      <c r="H78" s="2">
        <v>0.2</v>
      </c>
      <c r="I78" s="2">
        <v>0</v>
      </c>
      <c r="J78" s="2">
        <v>0</v>
      </c>
      <c r="K78" s="2">
        <v>0</v>
      </c>
      <c r="L78" s="3">
        <v>6.6666666666666693E-2</v>
      </c>
      <c r="M78" s="3">
        <v>5.8823529411764698E-2</v>
      </c>
    </row>
    <row r="79" spans="1:13" x14ac:dyDescent="0.25">
      <c r="A79" s="8" t="s">
        <v>536</v>
      </c>
      <c r="B79" s="2">
        <v>0</v>
      </c>
      <c r="C79" s="2">
        <v>0</v>
      </c>
      <c r="D79" s="2">
        <v>0</v>
      </c>
      <c r="E79" s="2">
        <v>0</v>
      </c>
      <c r="F79" s="2">
        <v>0</v>
      </c>
      <c r="G79" s="2">
        <v>0</v>
      </c>
      <c r="H79" s="2">
        <v>0</v>
      </c>
      <c r="I79" s="2">
        <v>0</v>
      </c>
      <c r="J79" s="2">
        <v>0</v>
      </c>
      <c r="K79" s="2">
        <v>0</v>
      </c>
      <c r="L79" s="3">
        <v>0</v>
      </c>
      <c r="M79" s="3">
        <v>0</v>
      </c>
    </row>
    <row r="80" spans="1:13" x14ac:dyDescent="0.25">
      <c r="A80" s="8" t="s">
        <v>537</v>
      </c>
      <c r="B80" s="2">
        <v>0</v>
      </c>
      <c r="C80" s="2">
        <v>0</v>
      </c>
      <c r="D80" s="2">
        <v>0</v>
      </c>
      <c r="E80" s="2">
        <v>0</v>
      </c>
      <c r="F80" s="2">
        <v>0</v>
      </c>
      <c r="G80" s="2">
        <v>0</v>
      </c>
      <c r="H80" s="2">
        <v>0</v>
      </c>
      <c r="I80" s="2">
        <v>0</v>
      </c>
      <c r="J80" s="2">
        <v>0</v>
      </c>
      <c r="K80" s="2">
        <v>0.42857142857142899</v>
      </c>
      <c r="L80" s="3">
        <v>0.2</v>
      </c>
      <c r="M80" s="3">
        <v>0.17647058823529399</v>
      </c>
    </row>
    <row r="81" spans="1:13" x14ac:dyDescent="0.25">
      <c r="A81" s="8" t="s">
        <v>538</v>
      </c>
      <c r="B81" s="2">
        <v>0</v>
      </c>
      <c r="C81" s="2">
        <v>0</v>
      </c>
      <c r="D81" s="2">
        <v>0</v>
      </c>
      <c r="E81" s="2">
        <v>0</v>
      </c>
      <c r="F81" s="2">
        <v>1</v>
      </c>
      <c r="G81" s="2">
        <v>0</v>
      </c>
      <c r="H81" s="2">
        <v>0.8</v>
      </c>
      <c r="I81" s="2">
        <v>1</v>
      </c>
      <c r="J81" s="2">
        <v>1</v>
      </c>
      <c r="K81" s="2">
        <v>0.57142857142857095</v>
      </c>
      <c r="L81" s="3">
        <v>0.73333333333333295</v>
      </c>
      <c r="M81" s="3">
        <v>0.76470588235294101</v>
      </c>
    </row>
    <row r="82" spans="1:13" x14ac:dyDescent="0.25">
      <c r="A82" s="8" t="s">
        <v>539</v>
      </c>
      <c r="B82" s="2">
        <v>0</v>
      </c>
      <c r="C82" s="2">
        <v>0</v>
      </c>
      <c r="D82" s="2">
        <v>0</v>
      </c>
      <c r="E82" s="2">
        <v>0</v>
      </c>
      <c r="F82" s="2">
        <v>0</v>
      </c>
      <c r="G82" s="2">
        <v>0</v>
      </c>
      <c r="H82" s="2">
        <v>0</v>
      </c>
      <c r="I82" s="2">
        <v>0</v>
      </c>
      <c r="J82" s="2">
        <v>0</v>
      </c>
      <c r="K82" s="2">
        <v>0</v>
      </c>
      <c r="L82" s="3">
        <v>0</v>
      </c>
      <c r="M82" s="3">
        <v>0</v>
      </c>
    </row>
    <row r="83" spans="1:13" x14ac:dyDescent="0.25">
      <c r="A83" s="8" t="s">
        <v>540</v>
      </c>
      <c r="B83" s="2">
        <v>0</v>
      </c>
      <c r="C83" s="2">
        <v>0</v>
      </c>
      <c r="D83" s="2">
        <v>0</v>
      </c>
      <c r="E83" s="2">
        <v>0</v>
      </c>
      <c r="F83" s="2">
        <v>0</v>
      </c>
      <c r="G83" s="2">
        <v>0</v>
      </c>
      <c r="H83" s="2">
        <v>0</v>
      </c>
      <c r="I83" s="2">
        <v>0</v>
      </c>
      <c r="J83" s="2">
        <v>0</v>
      </c>
      <c r="K83" s="2">
        <v>0</v>
      </c>
      <c r="L83" s="3">
        <v>0</v>
      </c>
      <c r="M83" s="3">
        <v>0</v>
      </c>
    </row>
    <row r="84" spans="1:13" x14ac:dyDescent="0.25">
      <c r="A84" s="8" t="s">
        <v>541</v>
      </c>
      <c r="B84" s="2">
        <v>0</v>
      </c>
      <c r="C84" s="2">
        <v>0</v>
      </c>
      <c r="D84" s="2">
        <v>0</v>
      </c>
      <c r="E84" s="2">
        <v>0</v>
      </c>
      <c r="F84" s="2">
        <v>0</v>
      </c>
      <c r="G84" s="2">
        <v>0</v>
      </c>
      <c r="H84" s="2">
        <v>0</v>
      </c>
      <c r="I84" s="2">
        <v>0</v>
      </c>
      <c r="J84" s="2">
        <v>0</v>
      </c>
      <c r="K84" s="2">
        <v>0</v>
      </c>
      <c r="L84" s="3">
        <v>0</v>
      </c>
      <c r="M84" s="3">
        <v>0</v>
      </c>
    </row>
    <row r="85" spans="1:13" x14ac:dyDescent="0.25">
      <c r="A85" s="8" t="s">
        <v>542</v>
      </c>
      <c r="B85" s="2">
        <v>0</v>
      </c>
      <c r="C85" s="2">
        <v>0</v>
      </c>
      <c r="D85" s="2">
        <v>0</v>
      </c>
      <c r="E85" s="2">
        <v>0</v>
      </c>
      <c r="F85" s="2">
        <v>0</v>
      </c>
      <c r="G85" s="2">
        <v>0</v>
      </c>
      <c r="H85" s="2">
        <v>0.1</v>
      </c>
      <c r="I85" s="2">
        <v>0.14285714285714299</v>
      </c>
      <c r="J85" s="2">
        <v>0.1</v>
      </c>
      <c r="K85" s="2">
        <v>0.33333333333333298</v>
      </c>
      <c r="L85" s="3">
        <v>0.15384615384615399</v>
      </c>
      <c r="M85" s="3">
        <v>0.14285714285714299</v>
      </c>
    </row>
    <row r="86" spans="1:13" x14ac:dyDescent="0.25">
      <c r="A86" s="8" t="s">
        <v>543</v>
      </c>
      <c r="B86" s="2">
        <v>0</v>
      </c>
      <c r="C86" s="2">
        <v>0</v>
      </c>
      <c r="D86" s="2">
        <v>0</v>
      </c>
      <c r="E86" s="2">
        <v>0</v>
      </c>
      <c r="F86" s="2">
        <v>0</v>
      </c>
      <c r="G86" s="2">
        <v>0.33333333333333298</v>
      </c>
      <c r="H86" s="2">
        <v>0</v>
      </c>
      <c r="I86" s="2">
        <v>0</v>
      </c>
      <c r="J86" s="2">
        <v>0.1</v>
      </c>
      <c r="K86" s="2">
        <v>0</v>
      </c>
      <c r="L86" s="3">
        <v>5.1282051282051301E-2</v>
      </c>
      <c r="M86" s="3">
        <v>4.7619047619047603E-2</v>
      </c>
    </row>
    <row r="87" spans="1:13" x14ac:dyDescent="0.25">
      <c r="A87" s="8" t="s">
        <v>544</v>
      </c>
      <c r="B87" s="2">
        <v>0</v>
      </c>
      <c r="C87" s="2">
        <v>0</v>
      </c>
      <c r="D87" s="2">
        <v>0</v>
      </c>
      <c r="E87" s="2">
        <v>0</v>
      </c>
      <c r="F87" s="2">
        <v>0</v>
      </c>
      <c r="G87" s="2">
        <v>0</v>
      </c>
      <c r="H87" s="2">
        <v>0</v>
      </c>
      <c r="I87" s="2">
        <v>0.28571428571428598</v>
      </c>
      <c r="J87" s="2">
        <v>0.1</v>
      </c>
      <c r="K87" s="2">
        <v>0</v>
      </c>
      <c r="L87" s="3">
        <v>7.69230769230769E-2</v>
      </c>
      <c r="M87" s="3">
        <v>7.1428571428571397E-2</v>
      </c>
    </row>
    <row r="88" spans="1:13" x14ac:dyDescent="0.25">
      <c r="A88" s="8" t="s">
        <v>545</v>
      </c>
      <c r="B88" s="2">
        <v>0</v>
      </c>
      <c r="C88" s="2">
        <v>0</v>
      </c>
      <c r="D88" s="2">
        <v>0</v>
      </c>
      <c r="E88" s="2">
        <v>1</v>
      </c>
      <c r="F88" s="2">
        <v>1</v>
      </c>
      <c r="G88" s="2">
        <v>0.66666666666666696</v>
      </c>
      <c r="H88" s="2">
        <v>0.9</v>
      </c>
      <c r="I88" s="2">
        <v>0.57142857142857095</v>
      </c>
      <c r="J88" s="2">
        <v>0.7</v>
      </c>
      <c r="K88" s="2">
        <v>0.66666666666666696</v>
      </c>
      <c r="L88" s="3">
        <v>0.71794871794871795</v>
      </c>
      <c r="M88" s="3">
        <v>0.73809523809523803</v>
      </c>
    </row>
    <row r="89" spans="1:13" x14ac:dyDescent="0.25">
      <c r="A89" s="8" t="s">
        <v>546</v>
      </c>
      <c r="B89" s="2">
        <v>0</v>
      </c>
      <c r="C89" s="2">
        <v>0</v>
      </c>
      <c r="D89" s="2">
        <v>0</v>
      </c>
      <c r="E89" s="2">
        <v>0</v>
      </c>
      <c r="F89" s="2">
        <v>0</v>
      </c>
      <c r="G89" s="2">
        <v>0</v>
      </c>
      <c r="H89" s="2">
        <v>0</v>
      </c>
      <c r="I89" s="2">
        <v>0</v>
      </c>
      <c r="J89" s="2">
        <v>0</v>
      </c>
      <c r="K89" s="2">
        <v>0</v>
      </c>
      <c r="L89" s="3">
        <v>0</v>
      </c>
      <c r="M89" s="3">
        <v>0</v>
      </c>
    </row>
    <row r="90" spans="1:13" x14ac:dyDescent="0.25">
      <c r="A90" s="8" t="s">
        <v>547</v>
      </c>
      <c r="B90" s="2">
        <v>0</v>
      </c>
      <c r="C90" s="2">
        <v>0</v>
      </c>
      <c r="D90" s="2">
        <v>0</v>
      </c>
      <c r="E90" s="2">
        <v>0</v>
      </c>
      <c r="F90" s="2">
        <v>0</v>
      </c>
      <c r="G90" s="2">
        <v>0</v>
      </c>
      <c r="H90" s="2">
        <v>0</v>
      </c>
      <c r="I90" s="2">
        <v>0.2</v>
      </c>
      <c r="J90" s="2">
        <v>0</v>
      </c>
      <c r="K90" s="2">
        <v>0</v>
      </c>
      <c r="L90" s="3">
        <v>4.5454545454545497E-2</v>
      </c>
      <c r="M90" s="3">
        <v>4.1666666666666699E-2</v>
      </c>
    </row>
    <row r="91" spans="1:13" x14ac:dyDescent="0.25">
      <c r="A91" s="8" t="s">
        <v>548</v>
      </c>
      <c r="B91" s="2">
        <v>0</v>
      </c>
      <c r="C91" s="2">
        <v>0</v>
      </c>
      <c r="D91" s="2">
        <v>0</v>
      </c>
      <c r="E91" s="2">
        <v>0</v>
      </c>
      <c r="F91" s="2">
        <v>0</v>
      </c>
      <c r="G91" s="2">
        <v>0</v>
      </c>
      <c r="H91" s="2">
        <v>0</v>
      </c>
      <c r="I91" s="2">
        <v>0</v>
      </c>
      <c r="J91" s="2">
        <v>0</v>
      </c>
      <c r="K91" s="2">
        <v>0</v>
      </c>
      <c r="L91" s="3">
        <v>0</v>
      </c>
      <c r="M91" s="3">
        <v>0</v>
      </c>
    </row>
    <row r="92" spans="1:13" x14ac:dyDescent="0.25">
      <c r="A92" s="8" t="s">
        <v>549</v>
      </c>
      <c r="B92" s="2">
        <v>0</v>
      </c>
      <c r="C92" s="2">
        <v>0</v>
      </c>
      <c r="D92" s="2">
        <v>0</v>
      </c>
      <c r="E92" s="2">
        <v>0</v>
      </c>
      <c r="F92" s="2">
        <v>0</v>
      </c>
      <c r="G92" s="2">
        <v>0</v>
      </c>
      <c r="H92" s="2">
        <v>0.2</v>
      </c>
      <c r="I92" s="2">
        <v>0.2</v>
      </c>
      <c r="J92" s="2">
        <v>0</v>
      </c>
      <c r="K92" s="2">
        <v>0</v>
      </c>
      <c r="L92" s="3">
        <v>9.0909090909090898E-2</v>
      </c>
      <c r="M92" s="3">
        <v>8.3333333333333301E-2</v>
      </c>
    </row>
    <row r="93" spans="1:13" x14ac:dyDescent="0.25">
      <c r="A93" s="8" t="s">
        <v>550</v>
      </c>
      <c r="B93" s="2">
        <v>0</v>
      </c>
      <c r="C93" s="2">
        <v>0</v>
      </c>
      <c r="D93" s="2">
        <v>0</v>
      </c>
      <c r="E93" s="2">
        <v>1</v>
      </c>
      <c r="F93" s="2">
        <v>0</v>
      </c>
      <c r="G93" s="2">
        <v>0</v>
      </c>
      <c r="H93" s="2">
        <v>0</v>
      </c>
      <c r="I93" s="2">
        <v>0</v>
      </c>
      <c r="J93" s="2">
        <v>0</v>
      </c>
      <c r="K93" s="2">
        <v>0</v>
      </c>
      <c r="L93" s="3">
        <v>0</v>
      </c>
      <c r="M93" s="3">
        <v>2.0833333333333301E-2</v>
      </c>
    </row>
    <row r="94" spans="1:13" x14ac:dyDescent="0.25">
      <c r="A94" s="8" t="s">
        <v>551</v>
      </c>
      <c r="B94" s="2">
        <v>0</v>
      </c>
      <c r="C94" s="2">
        <v>0</v>
      </c>
      <c r="D94" s="2">
        <v>0</v>
      </c>
      <c r="E94" s="2">
        <v>0</v>
      </c>
      <c r="F94" s="2">
        <v>0.66666666666666696</v>
      </c>
      <c r="G94" s="2">
        <v>0</v>
      </c>
      <c r="H94" s="2">
        <v>0</v>
      </c>
      <c r="I94" s="2">
        <v>0</v>
      </c>
      <c r="J94" s="2">
        <v>0</v>
      </c>
      <c r="K94" s="2">
        <v>9.0909090909090898E-2</v>
      </c>
      <c r="L94" s="3">
        <v>2.27272727272727E-2</v>
      </c>
      <c r="M94" s="3">
        <v>6.25E-2</v>
      </c>
    </row>
    <row r="95" spans="1:13" x14ac:dyDescent="0.25">
      <c r="A95" s="8" t="s">
        <v>552</v>
      </c>
      <c r="B95" s="2">
        <v>0</v>
      </c>
      <c r="C95" s="2">
        <v>0</v>
      </c>
      <c r="D95" s="2">
        <v>0</v>
      </c>
      <c r="E95" s="2">
        <v>0</v>
      </c>
      <c r="F95" s="2">
        <v>0.33333333333333298</v>
      </c>
      <c r="G95" s="2">
        <v>1</v>
      </c>
      <c r="H95" s="2">
        <v>0.8</v>
      </c>
      <c r="I95" s="2">
        <v>0.6</v>
      </c>
      <c r="J95" s="2">
        <v>1</v>
      </c>
      <c r="K95" s="2">
        <v>0.90909090909090895</v>
      </c>
      <c r="L95" s="3">
        <v>0.84090909090909105</v>
      </c>
      <c r="M95" s="3">
        <v>0.79166666666666696</v>
      </c>
    </row>
    <row r="96" spans="1:13" x14ac:dyDescent="0.25">
      <c r="A96" s="8" t="s">
        <v>553</v>
      </c>
      <c r="B96" s="2">
        <v>0</v>
      </c>
      <c r="C96" s="2">
        <v>0</v>
      </c>
      <c r="D96" s="2">
        <v>0</v>
      </c>
      <c r="E96" s="2">
        <v>0</v>
      </c>
      <c r="F96" s="2">
        <v>0</v>
      </c>
      <c r="G96" s="2">
        <v>0</v>
      </c>
      <c r="H96" s="2">
        <v>0</v>
      </c>
      <c r="I96" s="2">
        <v>0</v>
      </c>
      <c r="J96" s="2">
        <v>0</v>
      </c>
      <c r="K96" s="2">
        <v>0</v>
      </c>
      <c r="L96" s="3">
        <v>0</v>
      </c>
      <c r="M96" s="3">
        <v>0</v>
      </c>
    </row>
    <row r="97" spans="1:13" x14ac:dyDescent="0.25">
      <c r="A97" s="8" t="s">
        <v>554</v>
      </c>
      <c r="B97" s="2">
        <v>0</v>
      </c>
      <c r="C97" s="2">
        <v>0</v>
      </c>
      <c r="D97" s="2">
        <v>0</v>
      </c>
      <c r="E97" s="2">
        <v>0</v>
      </c>
      <c r="F97" s="2">
        <v>0</v>
      </c>
      <c r="G97" s="2">
        <v>0</v>
      </c>
      <c r="H97" s="2">
        <v>0</v>
      </c>
      <c r="I97" s="2">
        <v>0</v>
      </c>
      <c r="J97" s="2">
        <v>0</v>
      </c>
      <c r="K97" s="2">
        <v>0</v>
      </c>
      <c r="L97" s="3">
        <v>0</v>
      </c>
      <c r="M97" s="3">
        <v>0</v>
      </c>
    </row>
    <row r="98" spans="1:13" x14ac:dyDescent="0.25">
      <c r="A98" s="8" t="s">
        <v>555</v>
      </c>
      <c r="B98" s="2">
        <v>0</v>
      </c>
      <c r="C98" s="2">
        <v>0</v>
      </c>
      <c r="D98" s="2">
        <v>0</v>
      </c>
      <c r="E98" s="2">
        <v>0</v>
      </c>
      <c r="F98" s="2">
        <v>0</v>
      </c>
      <c r="G98" s="2">
        <v>0</v>
      </c>
      <c r="H98" s="2">
        <v>0</v>
      </c>
      <c r="I98" s="2">
        <v>0</v>
      </c>
      <c r="J98" s="2">
        <v>0</v>
      </c>
      <c r="K98" s="2">
        <v>0</v>
      </c>
      <c r="L98" s="3">
        <v>0</v>
      </c>
      <c r="M98" s="3">
        <v>0</v>
      </c>
    </row>
    <row r="99" spans="1:13" x14ac:dyDescent="0.25">
      <c r="A99" s="8" t="s">
        <v>556</v>
      </c>
      <c r="B99" s="2">
        <v>0</v>
      </c>
      <c r="C99" s="2">
        <v>0</v>
      </c>
      <c r="D99" s="2">
        <v>0</v>
      </c>
      <c r="E99" s="2">
        <v>0</v>
      </c>
      <c r="F99" s="2">
        <v>0</v>
      </c>
      <c r="G99" s="2">
        <v>0</v>
      </c>
      <c r="H99" s="2">
        <v>0</v>
      </c>
      <c r="I99" s="2">
        <v>0</v>
      </c>
      <c r="J99" s="2">
        <v>0</v>
      </c>
      <c r="K99" s="2">
        <v>0</v>
      </c>
      <c r="L99" s="3">
        <v>0</v>
      </c>
      <c r="M99" s="3">
        <v>0</v>
      </c>
    </row>
    <row r="100" spans="1:13" x14ac:dyDescent="0.25">
      <c r="A100" s="8" t="s">
        <v>557</v>
      </c>
      <c r="B100" s="2">
        <v>0</v>
      </c>
      <c r="C100" s="2">
        <v>0</v>
      </c>
      <c r="D100" s="2">
        <v>0</v>
      </c>
      <c r="E100" s="2">
        <v>0</v>
      </c>
      <c r="F100" s="2">
        <v>0</v>
      </c>
      <c r="G100" s="2">
        <v>0</v>
      </c>
      <c r="H100" s="2">
        <v>0</v>
      </c>
      <c r="I100" s="2">
        <v>0</v>
      </c>
      <c r="J100" s="2">
        <v>0</v>
      </c>
      <c r="K100" s="2">
        <v>0</v>
      </c>
      <c r="L100" s="3">
        <v>0</v>
      </c>
      <c r="M100" s="3">
        <v>0</v>
      </c>
    </row>
    <row r="101" spans="1:13" x14ac:dyDescent="0.25">
      <c r="A101" s="8" t="s">
        <v>558</v>
      </c>
      <c r="B101" s="2">
        <v>0</v>
      </c>
      <c r="C101" s="2">
        <v>0</v>
      </c>
      <c r="D101" s="2">
        <v>0</v>
      </c>
      <c r="E101" s="2">
        <v>0</v>
      </c>
      <c r="F101" s="2">
        <v>0</v>
      </c>
      <c r="G101" s="2">
        <v>0.33333333333333298</v>
      </c>
      <c r="H101" s="2">
        <v>0</v>
      </c>
      <c r="I101" s="2">
        <v>0</v>
      </c>
      <c r="J101" s="2">
        <v>0</v>
      </c>
      <c r="K101" s="2">
        <v>0</v>
      </c>
      <c r="L101" s="3">
        <v>0.16666666666666699</v>
      </c>
      <c r="M101" s="3">
        <v>0.16666666666666699</v>
      </c>
    </row>
    <row r="102" spans="1:13" x14ac:dyDescent="0.25">
      <c r="A102" s="8" t="s">
        <v>559</v>
      </c>
      <c r="B102" s="2">
        <v>0</v>
      </c>
      <c r="C102" s="2">
        <v>0</v>
      </c>
      <c r="D102" s="2">
        <v>0</v>
      </c>
      <c r="E102" s="2">
        <v>0</v>
      </c>
      <c r="F102" s="2">
        <v>0</v>
      </c>
      <c r="G102" s="2">
        <v>0.66666666666666696</v>
      </c>
      <c r="H102" s="2">
        <v>1</v>
      </c>
      <c r="I102" s="2">
        <v>0</v>
      </c>
      <c r="J102" s="2">
        <v>0</v>
      </c>
      <c r="K102" s="2">
        <v>1</v>
      </c>
      <c r="L102" s="3">
        <v>0.83333333333333304</v>
      </c>
      <c r="M102" s="3">
        <v>0.83333333333333304</v>
      </c>
    </row>
    <row r="103" spans="1:13" x14ac:dyDescent="0.25">
      <c r="A103" s="8" t="s">
        <v>560</v>
      </c>
      <c r="B103" s="2">
        <v>0</v>
      </c>
      <c r="C103" s="2">
        <v>0</v>
      </c>
      <c r="D103" s="2">
        <v>0</v>
      </c>
      <c r="E103" s="2">
        <v>0</v>
      </c>
      <c r="F103" s="2">
        <v>0</v>
      </c>
      <c r="G103" s="2">
        <v>0</v>
      </c>
      <c r="H103" s="2">
        <v>0</v>
      </c>
      <c r="I103" s="2">
        <v>0</v>
      </c>
      <c r="J103" s="2">
        <v>0</v>
      </c>
      <c r="K103" s="2">
        <v>0</v>
      </c>
      <c r="L103" s="3">
        <v>0</v>
      </c>
      <c r="M103" s="3">
        <v>0</v>
      </c>
    </row>
    <row r="104" spans="1:13" x14ac:dyDescent="0.25">
      <c r="A104" s="8" t="s">
        <v>561</v>
      </c>
      <c r="B104" s="2">
        <v>0</v>
      </c>
      <c r="C104" s="2">
        <v>0</v>
      </c>
      <c r="D104" s="2">
        <v>0</v>
      </c>
      <c r="E104" s="2">
        <v>0</v>
      </c>
      <c r="F104" s="2">
        <v>0</v>
      </c>
      <c r="G104" s="2">
        <v>0</v>
      </c>
      <c r="H104" s="2">
        <v>0</v>
      </c>
      <c r="I104" s="2">
        <v>0</v>
      </c>
      <c r="J104" s="2">
        <v>0</v>
      </c>
      <c r="K104" s="2">
        <v>0</v>
      </c>
      <c r="L104" s="3">
        <v>0</v>
      </c>
      <c r="M104" s="3">
        <v>0</v>
      </c>
    </row>
    <row r="105" spans="1:13" x14ac:dyDescent="0.25">
      <c r="A105" s="8" t="s">
        <v>562</v>
      </c>
      <c r="B105" s="2">
        <v>0</v>
      </c>
      <c r="C105" s="2">
        <v>0</v>
      </c>
      <c r="D105" s="2">
        <v>0</v>
      </c>
      <c r="E105" s="2">
        <v>0</v>
      </c>
      <c r="F105" s="2">
        <v>0</v>
      </c>
      <c r="G105" s="2">
        <v>0</v>
      </c>
      <c r="H105" s="2">
        <v>0</v>
      </c>
      <c r="I105" s="2">
        <v>0</v>
      </c>
      <c r="J105" s="2">
        <v>0</v>
      </c>
      <c r="K105" s="2">
        <v>0</v>
      </c>
      <c r="L105" s="3">
        <v>0</v>
      </c>
      <c r="M105" s="3">
        <v>0</v>
      </c>
    </row>
    <row r="106" spans="1:13" x14ac:dyDescent="0.25">
      <c r="A106" s="8" t="s">
        <v>563</v>
      </c>
      <c r="B106" s="2">
        <v>0</v>
      </c>
      <c r="C106" s="2">
        <v>0</v>
      </c>
      <c r="D106" s="2">
        <v>0</v>
      </c>
      <c r="E106" s="2">
        <v>0</v>
      </c>
      <c r="F106" s="2">
        <v>0</v>
      </c>
      <c r="G106" s="2">
        <v>0</v>
      </c>
      <c r="H106" s="2">
        <v>0</v>
      </c>
      <c r="I106" s="2">
        <v>0</v>
      </c>
      <c r="J106" s="2">
        <v>0</v>
      </c>
      <c r="K106" s="2">
        <v>0</v>
      </c>
      <c r="L106" s="3">
        <v>0</v>
      </c>
      <c r="M106" s="3">
        <v>0</v>
      </c>
    </row>
    <row r="107" spans="1:13" x14ac:dyDescent="0.25">
      <c r="A107" s="8" t="s">
        <v>564</v>
      </c>
      <c r="B107" s="2">
        <v>0</v>
      </c>
      <c r="C107" s="2">
        <v>0</v>
      </c>
      <c r="D107" s="2">
        <v>0</v>
      </c>
      <c r="E107" s="2">
        <v>0</v>
      </c>
      <c r="F107" s="2">
        <v>0</v>
      </c>
      <c r="G107" s="2">
        <v>0</v>
      </c>
      <c r="H107" s="2">
        <v>0</v>
      </c>
      <c r="I107" s="2">
        <v>0</v>
      </c>
      <c r="J107" s="2">
        <v>0</v>
      </c>
      <c r="K107" s="2">
        <v>0</v>
      </c>
      <c r="L107" s="3">
        <v>0</v>
      </c>
      <c r="M107" s="3">
        <v>0</v>
      </c>
    </row>
    <row r="108" spans="1:13" x14ac:dyDescent="0.25">
      <c r="A108" s="8" t="s">
        <v>565</v>
      </c>
      <c r="B108" s="2">
        <v>0</v>
      </c>
      <c r="C108" s="2">
        <v>0</v>
      </c>
      <c r="D108" s="2">
        <v>0</v>
      </c>
      <c r="E108" s="2">
        <v>0</v>
      </c>
      <c r="F108" s="2">
        <v>0</v>
      </c>
      <c r="G108" s="2">
        <v>0</v>
      </c>
      <c r="H108" s="2">
        <v>0</v>
      </c>
      <c r="I108" s="2">
        <v>0</v>
      </c>
      <c r="J108" s="2">
        <v>0</v>
      </c>
      <c r="K108" s="2">
        <v>0</v>
      </c>
      <c r="L108" s="3">
        <v>0</v>
      </c>
      <c r="M108" s="3">
        <v>0</v>
      </c>
    </row>
    <row r="109" spans="1:13" x14ac:dyDescent="0.25">
      <c r="A109" s="8" t="s">
        <v>566</v>
      </c>
      <c r="B109" s="2">
        <v>0</v>
      </c>
      <c r="C109" s="2">
        <v>0</v>
      </c>
      <c r="D109" s="2">
        <v>0</v>
      </c>
      <c r="E109" s="2">
        <v>0</v>
      </c>
      <c r="F109" s="2">
        <v>0</v>
      </c>
      <c r="G109" s="2">
        <v>1</v>
      </c>
      <c r="H109" s="2">
        <v>1</v>
      </c>
      <c r="I109" s="2">
        <v>1</v>
      </c>
      <c r="J109" s="2">
        <v>0</v>
      </c>
      <c r="K109" s="2">
        <v>1</v>
      </c>
      <c r="L109" s="3">
        <v>1</v>
      </c>
      <c r="M109" s="3">
        <v>1</v>
      </c>
    </row>
    <row r="110" spans="1:13" x14ac:dyDescent="0.25">
      <c r="A110" s="8" t="s">
        <v>567</v>
      </c>
      <c r="B110" s="2">
        <v>0</v>
      </c>
      <c r="C110" s="2">
        <v>0</v>
      </c>
      <c r="D110" s="2">
        <v>0</v>
      </c>
      <c r="E110" s="2">
        <v>0</v>
      </c>
      <c r="F110" s="2">
        <v>0</v>
      </c>
      <c r="G110" s="2">
        <v>0</v>
      </c>
      <c r="H110" s="2">
        <v>0</v>
      </c>
      <c r="I110" s="2">
        <v>0</v>
      </c>
      <c r="J110" s="2">
        <v>0</v>
      </c>
      <c r="K110" s="2">
        <v>0</v>
      </c>
      <c r="L110" s="3">
        <v>0</v>
      </c>
      <c r="M110" s="3">
        <v>0</v>
      </c>
    </row>
    <row r="111" spans="1:13" x14ac:dyDescent="0.25">
      <c r="A111" s="8" t="s">
        <v>568</v>
      </c>
      <c r="B111" s="2">
        <v>0</v>
      </c>
      <c r="C111" s="2">
        <v>0</v>
      </c>
      <c r="D111" s="2">
        <v>0</v>
      </c>
      <c r="E111" s="2">
        <v>0</v>
      </c>
      <c r="F111" s="2">
        <v>0</v>
      </c>
      <c r="G111" s="2">
        <v>0</v>
      </c>
      <c r="H111" s="2">
        <v>0</v>
      </c>
      <c r="I111" s="2">
        <v>0</v>
      </c>
      <c r="J111" s="2">
        <v>0</v>
      </c>
      <c r="K111" s="2">
        <v>0</v>
      </c>
      <c r="L111" s="3">
        <v>0</v>
      </c>
      <c r="M111" s="3">
        <v>0</v>
      </c>
    </row>
    <row r="112" spans="1:13" x14ac:dyDescent="0.25">
      <c r="A112" s="8" t="s">
        <v>569</v>
      </c>
      <c r="B112" s="2">
        <v>0</v>
      </c>
      <c r="C112" s="2">
        <v>0</v>
      </c>
      <c r="D112" s="2">
        <v>0</v>
      </c>
      <c r="E112" s="2">
        <v>0</v>
      </c>
      <c r="F112" s="2">
        <v>0</v>
      </c>
      <c r="G112" s="2">
        <v>0</v>
      </c>
      <c r="H112" s="2">
        <v>0</v>
      </c>
      <c r="I112" s="2">
        <v>0</v>
      </c>
      <c r="J112" s="2">
        <v>0</v>
      </c>
      <c r="K112" s="2">
        <v>0</v>
      </c>
      <c r="L112" s="3">
        <v>0</v>
      </c>
      <c r="M112" s="3">
        <v>0</v>
      </c>
    </row>
    <row r="113" spans="1:13" x14ac:dyDescent="0.25">
      <c r="A113" s="8" t="s">
        <v>570</v>
      </c>
      <c r="B113" s="2">
        <v>0</v>
      </c>
      <c r="C113" s="2">
        <v>0</v>
      </c>
      <c r="D113" s="2">
        <v>0</v>
      </c>
      <c r="E113" s="2">
        <v>0</v>
      </c>
      <c r="F113" s="2">
        <v>0</v>
      </c>
      <c r="G113" s="2">
        <v>0</v>
      </c>
      <c r="H113" s="2">
        <v>0</v>
      </c>
      <c r="I113" s="2">
        <v>0</v>
      </c>
      <c r="J113" s="2">
        <v>0</v>
      </c>
      <c r="K113" s="2">
        <v>0</v>
      </c>
      <c r="L113" s="3">
        <v>0</v>
      </c>
      <c r="M113" s="3">
        <v>0</v>
      </c>
    </row>
    <row r="114" spans="1:13" x14ac:dyDescent="0.25">
      <c r="A114" s="8" t="s">
        <v>571</v>
      </c>
      <c r="B114" s="2">
        <v>0</v>
      </c>
      <c r="C114" s="2">
        <v>0</v>
      </c>
      <c r="D114" s="2">
        <v>0</v>
      </c>
      <c r="E114" s="2">
        <v>0</v>
      </c>
      <c r="F114" s="2">
        <v>0</v>
      </c>
      <c r="G114" s="2">
        <v>0</v>
      </c>
      <c r="H114" s="2">
        <v>0</v>
      </c>
      <c r="I114" s="2">
        <v>0</v>
      </c>
      <c r="J114" s="2">
        <v>0</v>
      </c>
      <c r="K114" s="2">
        <v>0</v>
      </c>
      <c r="L114" s="3">
        <v>0</v>
      </c>
      <c r="M114" s="3">
        <v>0</v>
      </c>
    </row>
    <row r="115" spans="1:13" x14ac:dyDescent="0.25">
      <c r="A115" s="8" t="s">
        <v>572</v>
      </c>
      <c r="B115" s="2">
        <v>0</v>
      </c>
      <c r="C115" s="2">
        <v>0</v>
      </c>
      <c r="D115" s="2">
        <v>0</v>
      </c>
      <c r="E115" s="2">
        <v>1</v>
      </c>
      <c r="F115" s="2">
        <v>1</v>
      </c>
      <c r="G115" s="2">
        <v>0.5</v>
      </c>
      <c r="H115" s="2">
        <v>0</v>
      </c>
      <c r="I115" s="2">
        <v>0</v>
      </c>
      <c r="J115" s="2">
        <v>0</v>
      </c>
      <c r="K115" s="2">
        <v>0</v>
      </c>
      <c r="L115" s="3">
        <v>0.16666666666666699</v>
      </c>
      <c r="M115" s="3">
        <v>0.44444444444444398</v>
      </c>
    </row>
    <row r="116" spans="1:13" x14ac:dyDescent="0.25">
      <c r="A116" s="8" t="s">
        <v>573</v>
      </c>
      <c r="B116" s="2">
        <v>0</v>
      </c>
      <c r="C116" s="2">
        <v>0</v>
      </c>
      <c r="D116" s="2">
        <v>0</v>
      </c>
      <c r="E116" s="2">
        <v>0</v>
      </c>
      <c r="F116" s="2">
        <v>0</v>
      </c>
      <c r="G116" s="2">
        <v>0.5</v>
      </c>
      <c r="H116" s="2">
        <v>1</v>
      </c>
      <c r="I116" s="2">
        <v>1</v>
      </c>
      <c r="J116" s="2">
        <v>0</v>
      </c>
      <c r="K116" s="2">
        <v>1</v>
      </c>
      <c r="L116" s="3">
        <v>0.83333333333333304</v>
      </c>
      <c r="M116" s="3">
        <v>0.55555555555555602</v>
      </c>
    </row>
    <row r="117" spans="1:13" x14ac:dyDescent="0.25">
      <c r="A117" s="8" t="s">
        <v>574</v>
      </c>
      <c r="B117" s="2">
        <v>0</v>
      </c>
      <c r="C117" s="2">
        <v>0</v>
      </c>
      <c r="D117" s="2">
        <v>0</v>
      </c>
      <c r="E117" s="2">
        <v>0</v>
      </c>
      <c r="F117" s="2">
        <v>0</v>
      </c>
      <c r="G117" s="2">
        <v>0</v>
      </c>
      <c r="H117" s="2">
        <v>0</v>
      </c>
      <c r="I117" s="2">
        <v>0</v>
      </c>
      <c r="J117" s="2">
        <v>0</v>
      </c>
      <c r="K117" s="2">
        <v>0</v>
      </c>
      <c r="L117" s="3">
        <v>0</v>
      </c>
      <c r="M117" s="3">
        <v>0</v>
      </c>
    </row>
    <row r="118" spans="1:13" x14ac:dyDescent="0.25">
      <c r="A118" s="8" t="s">
        <v>575</v>
      </c>
      <c r="B118" s="2">
        <v>0</v>
      </c>
      <c r="C118" s="2">
        <v>0</v>
      </c>
      <c r="D118" s="2">
        <v>0</v>
      </c>
      <c r="E118" s="2">
        <v>0</v>
      </c>
      <c r="F118" s="2">
        <v>0</v>
      </c>
      <c r="G118" s="2">
        <v>0</v>
      </c>
      <c r="H118" s="2">
        <v>0</v>
      </c>
      <c r="I118" s="2">
        <v>0</v>
      </c>
      <c r="J118" s="2">
        <v>0</v>
      </c>
      <c r="K118" s="2">
        <v>0.16666666666666699</v>
      </c>
      <c r="L118" s="3">
        <v>2.5000000000000001E-2</v>
      </c>
      <c r="M118" s="3">
        <v>2.4390243902439001E-2</v>
      </c>
    </row>
    <row r="119" spans="1:13" x14ac:dyDescent="0.25">
      <c r="A119" s="8" t="s">
        <v>576</v>
      </c>
      <c r="B119" s="2">
        <v>0</v>
      </c>
      <c r="C119" s="2">
        <v>0</v>
      </c>
      <c r="D119" s="2">
        <v>0</v>
      </c>
      <c r="E119" s="2">
        <v>0</v>
      </c>
      <c r="F119" s="2">
        <v>0</v>
      </c>
      <c r="G119" s="2">
        <v>0</v>
      </c>
      <c r="H119" s="2">
        <v>0</v>
      </c>
      <c r="I119" s="2">
        <v>0</v>
      </c>
      <c r="J119" s="2">
        <v>0</v>
      </c>
      <c r="K119" s="2">
        <v>0</v>
      </c>
      <c r="L119" s="3">
        <v>0</v>
      </c>
      <c r="M119" s="3">
        <v>0</v>
      </c>
    </row>
    <row r="120" spans="1:13" x14ac:dyDescent="0.25">
      <c r="A120" s="8" t="s">
        <v>577</v>
      </c>
      <c r="B120" s="2">
        <v>0</v>
      </c>
      <c r="C120" s="2">
        <v>0</v>
      </c>
      <c r="D120" s="2">
        <v>0</v>
      </c>
      <c r="E120" s="2">
        <v>0</v>
      </c>
      <c r="F120" s="2">
        <v>0</v>
      </c>
      <c r="G120" s="2">
        <v>0</v>
      </c>
      <c r="H120" s="2">
        <v>0</v>
      </c>
      <c r="I120" s="2">
        <v>0</v>
      </c>
      <c r="J120" s="2">
        <v>0.14285714285714299</v>
      </c>
      <c r="K120" s="2">
        <v>0</v>
      </c>
      <c r="L120" s="3">
        <v>2.5000000000000001E-2</v>
      </c>
      <c r="M120" s="3">
        <v>2.4390243902439001E-2</v>
      </c>
    </row>
    <row r="121" spans="1:13" x14ac:dyDescent="0.25">
      <c r="A121" s="8" t="s">
        <v>578</v>
      </c>
      <c r="B121" s="2">
        <v>0</v>
      </c>
      <c r="C121" s="2">
        <v>0</v>
      </c>
      <c r="D121" s="2">
        <v>0</v>
      </c>
      <c r="E121" s="2">
        <v>0</v>
      </c>
      <c r="F121" s="2">
        <v>0</v>
      </c>
      <c r="G121" s="2">
        <v>0</v>
      </c>
      <c r="H121" s="2">
        <v>9.0909090909090898E-2</v>
      </c>
      <c r="I121" s="2">
        <v>0.2</v>
      </c>
      <c r="J121" s="2">
        <v>0</v>
      </c>
      <c r="K121" s="2">
        <v>0.16666666666666699</v>
      </c>
      <c r="L121" s="3">
        <v>7.4999999999999997E-2</v>
      </c>
      <c r="M121" s="3">
        <v>7.3170731707317097E-2</v>
      </c>
    </row>
    <row r="122" spans="1:13" x14ac:dyDescent="0.25">
      <c r="A122" s="8" t="s">
        <v>579</v>
      </c>
      <c r="B122" s="2">
        <v>0</v>
      </c>
      <c r="C122" s="2">
        <v>0</v>
      </c>
      <c r="D122" s="2">
        <v>0</v>
      </c>
      <c r="E122" s="2">
        <v>0</v>
      </c>
      <c r="F122" s="2">
        <v>0</v>
      </c>
      <c r="G122" s="2">
        <v>0.18181818181818199</v>
      </c>
      <c r="H122" s="2">
        <v>9.0909090909090898E-2</v>
      </c>
      <c r="I122" s="2">
        <v>0</v>
      </c>
      <c r="J122" s="2">
        <v>0.14285714285714299</v>
      </c>
      <c r="K122" s="2">
        <v>0</v>
      </c>
      <c r="L122" s="3">
        <v>0.1</v>
      </c>
      <c r="M122" s="3">
        <v>9.7560975609756101E-2</v>
      </c>
    </row>
    <row r="123" spans="1:13" x14ac:dyDescent="0.25">
      <c r="A123" s="8" t="s">
        <v>580</v>
      </c>
      <c r="B123" s="2">
        <v>0</v>
      </c>
      <c r="C123" s="2">
        <v>0</v>
      </c>
      <c r="D123" s="2">
        <v>0</v>
      </c>
      <c r="E123" s="2">
        <v>0</v>
      </c>
      <c r="F123" s="2">
        <v>1</v>
      </c>
      <c r="G123" s="2">
        <v>0.81818181818181801</v>
      </c>
      <c r="H123" s="2">
        <v>0.81818181818181801</v>
      </c>
      <c r="I123" s="2">
        <v>0.8</v>
      </c>
      <c r="J123" s="2">
        <v>0.71428571428571397</v>
      </c>
      <c r="K123" s="2">
        <v>0.66666666666666696</v>
      </c>
      <c r="L123" s="3">
        <v>0.77500000000000002</v>
      </c>
      <c r="M123" s="3">
        <v>0.78048780487804903</v>
      </c>
    </row>
    <row r="124" spans="1:13" x14ac:dyDescent="0.25">
      <c r="A124" s="8" t="s">
        <v>581</v>
      </c>
      <c r="B124" s="2">
        <v>0</v>
      </c>
      <c r="C124" s="2">
        <v>0</v>
      </c>
      <c r="D124" s="2">
        <v>0</v>
      </c>
      <c r="E124" s="2">
        <v>0</v>
      </c>
      <c r="F124" s="2">
        <v>0</v>
      </c>
      <c r="G124" s="2">
        <v>0</v>
      </c>
      <c r="H124" s="2">
        <v>0</v>
      </c>
      <c r="I124" s="2">
        <v>0</v>
      </c>
      <c r="J124" s="2">
        <v>0</v>
      </c>
      <c r="K124" s="2">
        <v>0</v>
      </c>
      <c r="L124" s="3">
        <v>0</v>
      </c>
      <c r="M124" s="3">
        <v>0</v>
      </c>
    </row>
    <row r="125" spans="1:13" x14ac:dyDescent="0.25">
      <c r="A125" s="15"/>
    </row>
    <row r="126" spans="1:13" x14ac:dyDescent="0.25">
      <c r="A126" s="15"/>
    </row>
    <row r="127" spans="1:13" x14ac:dyDescent="0.25">
      <c r="A127" s="15"/>
      <c r="B127" s="23" t="s">
        <v>31</v>
      </c>
      <c r="C127" s="23"/>
      <c r="D127" s="23"/>
      <c r="E127" s="23"/>
      <c r="F127" s="23"/>
      <c r="G127" s="23"/>
      <c r="H127" s="23"/>
      <c r="I127" s="23"/>
      <c r="J127" s="23"/>
      <c r="K127" s="6" t="s">
        <v>58</v>
      </c>
      <c r="L127" s="6" t="s">
        <v>11</v>
      </c>
    </row>
    <row r="128" spans="1:13" x14ac:dyDescent="0.25">
      <c r="A128" s="9" t="s">
        <v>34</v>
      </c>
      <c r="B128" s="5" t="s">
        <v>15</v>
      </c>
      <c r="C128" s="5" t="s">
        <v>16</v>
      </c>
      <c r="D128" s="5" t="s">
        <v>17</v>
      </c>
      <c r="E128" s="5" t="s">
        <v>18</v>
      </c>
      <c r="F128" s="5" t="s">
        <v>19</v>
      </c>
      <c r="G128" s="5" t="s">
        <v>20</v>
      </c>
      <c r="H128" s="5" t="s">
        <v>21</v>
      </c>
      <c r="I128" s="5" t="s">
        <v>22</v>
      </c>
      <c r="J128" s="5" t="s">
        <v>23</v>
      </c>
      <c r="K128" s="5" t="s">
        <v>24</v>
      </c>
      <c r="L128" s="5" t="s">
        <v>25</v>
      </c>
    </row>
    <row r="129" spans="1:12" x14ac:dyDescent="0.25">
      <c r="A129" s="8" t="s">
        <v>526</v>
      </c>
      <c r="B129" s="2">
        <v>0</v>
      </c>
      <c r="C129" s="2">
        <v>0</v>
      </c>
      <c r="D129" s="2">
        <v>0</v>
      </c>
      <c r="E129" s="2">
        <v>0</v>
      </c>
      <c r="F129" s="2">
        <v>0</v>
      </c>
      <c r="G129" s="2">
        <v>0</v>
      </c>
      <c r="H129" s="2">
        <v>0</v>
      </c>
      <c r="I129" s="2">
        <v>-1</v>
      </c>
      <c r="J129" s="2">
        <v>0</v>
      </c>
      <c r="K129" s="3">
        <v>0</v>
      </c>
      <c r="L129" s="3">
        <v>0</v>
      </c>
    </row>
    <row r="130" spans="1:12" x14ac:dyDescent="0.25">
      <c r="A130" s="8" t="s">
        <v>527</v>
      </c>
      <c r="B130" s="2">
        <v>0</v>
      </c>
      <c r="C130" s="2">
        <v>0</v>
      </c>
      <c r="D130" s="2">
        <v>0</v>
      </c>
      <c r="E130" s="2">
        <v>0</v>
      </c>
      <c r="F130" s="2">
        <v>0</v>
      </c>
      <c r="G130" s="2">
        <v>0</v>
      </c>
      <c r="H130" s="2">
        <v>-0.66666666666666696</v>
      </c>
      <c r="I130" s="2">
        <v>-1</v>
      </c>
      <c r="J130" s="2">
        <v>0</v>
      </c>
      <c r="K130" s="3">
        <v>0</v>
      </c>
      <c r="L130" s="3">
        <v>0</v>
      </c>
    </row>
    <row r="131" spans="1:12" x14ac:dyDescent="0.25">
      <c r="A131" s="8" t="s">
        <v>528</v>
      </c>
      <c r="B131" s="2">
        <v>0</v>
      </c>
      <c r="C131" s="2">
        <v>0</v>
      </c>
      <c r="D131" s="2">
        <v>0</v>
      </c>
      <c r="E131" s="2">
        <v>0</v>
      </c>
      <c r="F131" s="2">
        <v>0</v>
      </c>
      <c r="G131" s="2">
        <v>-0.75</v>
      </c>
      <c r="H131" s="2">
        <v>0</v>
      </c>
      <c r="I131" s="2">
        <v>-1</v>
      </c>
      <c r="J131" s="2">
        <v>0</v>
      </c>
      <c r="K131" s="3">
        <v>-1</v>
      </c>
      <c r="L131" s="3">
        <v>0</v>
      </c>
    </row>
    <row r="132" spans="1:12" x14ac:dyDescent="0.25">
      <c r="A132" s="8" t="s">
        <v>529</v>
      </c>
      <c r="B132" s="2">
        <v>0</v>
      </c>
      <c r="C132" s="2">
        <v>0</v>
      </c>
      <c r="D132" s="2">
        <v>0</v>
      </c>
      <c r="E132" s="2">
        <v>0</v>
      </c>
      <c r="F132" s="2">
        <v>-0.66666666666666696</v>
      </c>
      <c r="G132" s="2">
        <v>2</v>
      </c>
      <c r="H132" s="2">
        <v>1</v>
      </c>
      <c r="I132" s="2">
        <v>-0.83333333333333304</v>
      </c>
      <c r="J132" s="2">
        <v>4</v>
      </c>
      <c r="K132" s="3">
        <v>4</v>
      </c>
      <c r="L132" s="3">
        <v>0</v>
      </c>
    </row>
    <row r="133" spans="1:12" x14ac:dyDescent="0.25">
      <c r="A133" s="8" t="s">
        <v>530</v>
      </c>
      <c r="B133" s="2">
        <v>0</v>
      </c>
      <c r="C133" s="2">
        <v>0</v>
      </c>
      <c r="D133" s="2">
        <v>0</v>
      </c>
      <c r="E133" s="2">
        <v>7</v>
      </c>
      <c r="F133" s="2">
        <v>0.45833333333333298</v>
      </c>
      <c r="G133" s="2">
        <v>-0.65714285714285703</v>
      </c>
      <c r="H133" s="2">
        <v>-0.25</v>
      </c>
      <c r="I133" s="2">
        <v>-0.66666666666666696</v>
      </c>
      <c r="J133" s="2">
        <v>3</v>
      </c>
      <c r="K133" s="3">
        <v>-0.65714285714285703</v>
      </c>
      <c r="L133" s="3">
        <v>0</v>
      </c>
    </row>
    <row r="134" spans="1:12" x14ac:dyDescent="0.25">
      <c r="A134" s="8" t="s">
        <v>531</v>
      </c>
      <c r="B134" s="2">
        <v>0</v>
      </c>
      <c r="C134" s="2">
        <v>0</v>
      </c>
      <c r="D134" s="2">
        <v>0</v>
      </c>
      <c r="E134" s="2">
        <v>1.7222222222222201</v>
      </c>
      <c r="F134" s="2">
        <v>1.6122448979591799</v>
      </c>
      <c r="G134" s="2">
        <v>-0.2109375</v>
      </c>
      <c r="H134" s="2">
        <v>-0.16831683168316799</v>
      </c>
      <c r="I134" s="2">
        <v>-0.15476190476190499</v>
      </c>
      <c r="J134" s="2">
        <v>-0.12676056338028199</v>
      </c>
      <c r="K134" s="3">
        <v>-0.515625</v>
      </c>
      <c r="L134" s="3">
        <v>0</v>
      </c>
    </row>
    <row r="135" spans="1:12" x14ac:dyDescent="0.25">
      <c r="A135" s="8" t="s">
        <v>532</v>
      </c>
      <c r="B135" s="2">
        <v>0</v>
      </c>
      <c r="C135" s="2">
        <v>0</v>
      </c>
      <c r="D135" s="2">
        <v>0</v>
      </c>
      <c r="E135" s="2">
        <v>0</v>
      </c>
      <c r="F135" s="2">
        <v>0</v>
      </c>
      <c r="G135" s="2">
        <v>0</v>
      </c>
      <c r="H135" s="2">
        <v>0</v>
      </c>
      <c r="I135" s="2">
        <v>0</v>
      </c>
      <c r="J135" s="2">
        <v>0</v>
      </c>
      <c r="K135" s="3">
        <v>0</v>
      </c>
      <c r="L135" s="3">
        <v>0</v>
      </c>
    </row>
    <row r="136" spans="1:12" x14ac:dyDescent="0.25">
      <c r="A136" s="8" t="s">
        <v>533</v>
      </c>
      <c r="B136" s="2">
        <v>0</v>
      </c>
      <c r="C136" s="2">
        <v>0</v>
      </c>
      <c r="D136" s="2">
        <v>0</v>
      </c>
      <c r="E136" s="2">
        <v>0</v>
      </c>
      <c r="F136" s="2">
        <v>0</v>
      </c>
      <c r="G136" s="2">
        <v>0</v>
      </c>
      <c r="H136" s="2">
        <v>0</v>
      </c>
      <c r="I136" s="2">
        <v>0</v>
      </c>
      <c r="J136" s="2">
        <v>0</v>
      </c>
      <c r="K136" s="3">
        <v>0</v>
      </c>
      <c r="L136" s="3">
        <v>0</v>
      </c>
    </row>
    <row r="137" spans="1:12" x14ac:dyDescent="0.25">
      <c r="A137" s="8" t="s">
        <v>534</v>
      </c>
      <c r="B137" s="2">
        <v>0</v>
      </c>
      <c r="C137" s="2">
        <v>0</v>
      </c>
      <c r="D137" s="2">
        <v>0</v>
      </c>
      <c r="E137" s="2">
        <v>0</v>
      </c>
      <c r="F137" s="2">
        <v>0</v>
      </c>
      <c r="G137" s="2">
        <v>0</v>
      </c>
      <c r="H137" s="2">
        <v>0</v>
      </c>
      <c r="I137" s="2">
        <v>0</v>
      </c>
      <c r="J137" s="2">
        <v>0</v>
      </c>
      <c r="K137" s="3">
        <v>0</v>
      </c>
      <c r="L137" s="3">
        <v>0</v>
      </c>
    </row>
    <row r="138" spans="1:12" x14ac:dyDescent="0.25">
      <c r="A138" s="8" t="s">
        <v>535</v>
      </c>
      <c r="B138" s="2">
        <v>0</v>
      </c>
      <c r="C138" s="2">
        <v>0</v>
      </c>
      <c r="D138" s="2">
        <v>0</v>
      </c>
      <c r="E138" s="2">
        <v>0</v>
      </c>
      <c r="F138" s="2">
        <v>0</v>
      </c>
      <c r="G138" s="2">
        <v>0</v>
      </c>
      <c r="H138" s="2">
        <v>-1</v>
      </c>
      <c r="I138" s="2">
        <v>0</v>
      </c>
      <c r="J138" s="2">
        <v>0</v>
      </c>
      <c r="K138" s="3">
        <v>0</v>
      </c>
      <c r="L138" s="3">
        <v>0</v>
      </c>
    </row>
    <row r="139" spans="1:12" x14ac:dyDescent="0.25">
      <c r="A139" s="8" t="s">
        <v>536</v>
      </c>
      <c r="B139" s="2">
        <v>0</v>
      </c>
      <c r="C139" s="2">
        <v>0</v>
      </c>
      <c r="D139" s="2">
        <v>0</v>
      </c>
      <c r="E139" s="2">
        <v>0</v>
      </c>
      <c r="F139" s="2">
        <v>0</v>
      </c>
      <c r="G139" s="2">
        <v>0</v>
      </c>
      <c r="H139" s="2">
        <v>0</v>
      </c>
      <c r="I139" s="2">
        <v>0</v>
      </c>
      <c r="J139" s="2">
        <v>0</v>
      </c>
      <c r="K139" s="3">
        <v>0</v>
      </c>
      <c r="L139" s="3">
        <v>0</v>
      </c>
    </row>
    <row r="140" spans="1:12" x14ac:dyDescent="0.25">
      <c r="A140" s="8" t="s">
        <v>537</v>
      </c>
      <c r="B140" s="2">
        <v>0</v>
      </c>
      <c r="C140" s="2">
        <v>0</v>
      </c>
      <c r="D140" s="2">
        <v>0</v>
      </c>
      <c r="E140" s="2">
        <v>0</v>
      </c>
      <c r="F140" s="2">
        <v>0</v>
      </c>
      <c r="G140" s="2">
        <v>0</v>
      </c>
      <c r="H140" s="2">
        <v>0</v>
      </c>
      <c r="I140" s="2">
        <v>0</v>
      </c>
      <c r="J140" s="2">
        <v>0</v>
      </c>
      <c r="K140" s="3">
        <v>0</v>
      </c>
      <c r="L140" s="3">
        <v>0</v>
      </c>
    </row>
    <row r="141" spans="1:12" x14ac:dyDescent="0.25">
      <c r="A141" s="8" t="s">
        <v>538</v>
      </c>
      <c r="B141" s="2">
        <v>0</v>
      </c>
      <c r="C141" s="2">
        <v>0</v>
      </c>
      <c r="D141" s="2">
        <v>0</v>
      </c>
      <c r="E141" s="2">
        <v>0</v>
      </c>
      <c r="F141" s="2">
        <v>-1</v>
      </c>
      <c r="G141" s="2">
        <v>0</v>
      </c>
      <c r="H141" s="2">
        <v>-0.75</v>
      </c>
      <c r="I141" s="2">
        <v>1</v>
      </c>
      <c r="J141" s="2">
        <v>1</v>
      </c>
      <c r="K141" s="3">
        <v>0</v>
      </c>
      <c r="L141" s="3">
        <v>0</v>
      </c>
    </row>
    <row r="142" spans="1:12" x14ac:dyDescent="0.25">
      <c r="A142" s="8" t="s">
        <v>539</v>
      </c>
      <c r="B142" s="2">
        <v>0</v>
      </c>
      <c r="C142" s="2">
        <v>0</v>
      </c>
      <c r="D142" s="2">
        <v>0</v>
      </c>
      <c r="E142" s="2">
        <v>0</v>
      </c>
      <c r="F142" s="2">
        <v>0</v>
      </c>
      <c r="G142" s="2">
        <v>0</v>
      </c>
      <c r="H142" s="2">
        <v>0</v>
      </c>
      <c r="I142" s="2">
        <v>0</v>
      </c>
      <c r="J142" s="2">
        <v>0</v>
      </c>
      <c r="K142" s="3">
        <v>0</v>
      </c>
      <c r="L142" s="3">
        <v>0</v>
      </c>
    </row>
    <row r="143" spans="1:12" x14ac:dyDescent="0.25">
      <c r="A143" s="8" t="s">
        <v>540</v>
      </c>
      <c r="B143" s="2">
        <v>0</v>
      </c>
      <c r="C143" s="2">
        <v>0</v>
      </c>
      <c r="D143" s="2">
        <v>0</v>
      </c>
      <c r="E143" s="2">
        <v>0</v>
      </c>
      <c r="F143" s="2">
        <v>0</v>
      </c>
      <c r="G143" s="2">
        <v>0</v>
      </c>
      <c r="H143" s="2">
        <v>0</v>
      </c>
      <c r="I143" s="2">
        <v>0</v>
      </c>
      <c r="J143" s="2">
        <v>0</v>
      </c>
      <c r="K143" s="3">
        <v>0</v>
      </c>
      <c r="L143" s="3">
        <v>0</v>
      </c>
    </row>
    <row r="144" spans="1:12" x14ac:dyDescent="0.25">
      <c r="A144" s="8" t="s">
        <v>541</v>
      </c>
      <c r="B144" s="2">
        <v>0</v>
      </c>
      <c r="C144" s="2">
        <v>0</v>
      </c>
      <c r="D144" s="2">
        <v>0</v>
      </c>
      <c r="E144" s="2">
        <v>0</v>
      </c>
      <c r="F144" s="2">
        <v>0</v>
      </c>
      <c r="G144" s="2">
        <v>0</v>
      </c>
      <c r="H144" s="2">
        <v>0</v>
      </c>
      <c r="I144" s="2">
        <v>0</v>
      </c>
      <c r="J144" s="2">
        <v>0</v>
      </c>
      <c r="K144" s="3">
        <v>0</v>
      </c>
      <c r="L144" s="3">
        <v>0</v>
      </c>
    </row>
    <row r="145" spans="1:12" x14ac:dyDescent="0.25">
      <c r="A145" s="8" t="s">
        <v>542</v>
      </c>
      <c r="B145" s="2">
        <v>0</v>
      </c>
      <c r="C145" s="2">
        <v>0</v>
      </c>
      <c r="D145" s="2">
        <v>0</v>
      </c>
      <c r="E145" s="2">
        <v>0</v>
      </c>
      <c r="F145" s="2">
        <v>0</v>
      </c>
      <c r="G145" s="2">
        <v>0</v>
      </c>
      <c r="H145" s="2">
        <v>0</v>
      </c>
      <c r="I145" s="2">
        <v>0</v>
      </c>
      <c r="J145" s="2">
        <v>2</v>
      </c>
      <c r="K145" s="3">
        <v>0</v>
      </c>
      <c r="L145" s="3">
        <v>0</v>
      </c>
    </row>
    <row r="146" spans="1:12" x14ac:dyDescent="0.25">
      <c r="A146" s="8" t="s">
        <v>543</v>
      </c>
      <c r="B146" s="2">
        <v>0</v>
      </c>
      <c r="C146" s="2">
        <v>0</v>
      </c>
      <c r="D146" s="2">
        <v>0</v>
      </c>
      <c r="E146" s="2">
        <v>0</v>
      </c>
      <c r="F146" s="2">
        <v>0</v>
      </c>
      <c r="G146" s="2">
        <v>-1</v>
      </c>
      <c r="H146" s="2">
        <v>0</v>
      </c>
      <c r="I146" s="2">
        <v>0</v>
      </c>
      <c r="J146" s="2">
        <v>-1</v>
      </c>
      <c r="K146" s="3">
        <v>-1</v>
      </c>
      <c r="L146" s="3">
        <v>0</v>
      </c>
    </row>
    <row r="147" spans="1:12" x14ac:dyDescent="0.25">
      <c r="A147" s="8" t="s">
        <v>544</v>
      </c>
      <c r="B147" s="2">
        <v>0</v>
      </c>
      <c r="C147" s="2">
        <v>0</v>
      </c>
      <c r="D147" s="2">
        <v>0</v>
      </c>
      <c r="E147" s="2">
        <v>0</v>
      </c>
      <c r="F147" s="2">
        <v>0</v>
      </c>
      <c r="G147" s="2">
        <v>0</v>
      </c>
      <c r="H147" s="2">
        <v>0</v>
      </c>
      <c r="I147" s="2">
        <v>-0.5</v>
      </c>
      <c r="J147" s="2">
        <v>-1</v>
      </c>
      <c r="K147" s="3">
        <v>0</v>
      </c>
      <c r="L147" s="3">
        <v>0</v>
      </c>
    </row>
    <row r="148" spans="1:12" x14ac:dyDescent="0.25">
      <c r="A148" s="8" t="s">
        <v>545</v>
      </c>
      <c r="B148" s="2">
        <v>0</v>
      </c>
      <c r="C148" s="2">
        <v>0</v>
      </c>
      <c r="D148" s="2">
        <v>0</v>
      </c>
      <c r="E148" s="2">
        <v>1</v>
      </c>
      <c r="F148" s="2">
        <v>0</v>
      </c>
      <c r="G148" s="2">
        <v>3.5</v>
      </c>
      <c r="H148" s="2">
        <v>-0.55555555555555602</v>
      </c>
      <c r="I148" s="2">
        <v>0.75</v>
      </c>
      <c r="J148" s="2">
        <v>-0.14285714285714299</v>
      </c>
      <c r="K148" s="3">
        <v>2</v>
      </c>
      <c r="L148" s="3">
        <v>0</v>
      </c>
    </row>
    <row r="149" spans="1:12" x14ac:dyDescent="0.25">
      <c r="A149" s="8" t="s">
        <v>546</v>
      </c>
      <c r="B149" s="2">
        <v>0</v>
      </c>
      <c r="C149" s="2">
        <v>0</v>
      </c>
      <c r="D149" s="2">
        <v>0</v>
      </c>
      <c r="E149" s="2">
        <v>0</v>
      </c>
      <c r="F149" s="2">
        <v>0</v>
      </c>
      <c r="G149" s="2">
        <v>0</v>
      </c>
      <c r="H149" s="2">
        <v>0</v>
      </c>
      <c r="I149" s="2">
        <v>0</v>
      </c>
      <c r="J149" s="2">
        <v>0</v>
      </c>
      <c r="K149" s="3">
        <v>0</v>
      </c>
      <c r="L149" s="3">
        <v>0</v>
      </c>
    </row>
    <row r="150" spans="1:12" x14ac:dyDescent="0.25">
      <c r="A150" s="8" t="s">
        <v>547</v>
      </c>
      <c r="B150" s="2">
        <v>0</v>
      </c>
      <c r="C150" s="2">
        <v>0</v>
      </c>
      <c r="D150" s="2">
        <v>0</v>
      </c>
      <c r="E150" s="2">
        <v>0</v>
      </c>
      <c r="F150" s="2">
        <v>0</v>
      </c>
      <c r="G150" s="2">
        <v>0</v>
      </c>
      <c r="H150" s="2">
        <v>0</v>
      </c>
      <c r="I150" s="2">
        <v>-1</v>
      </c>
      <c r="J150" s="2">
        <v>0</v>
      </c>
      <c r="K150" s="3">
        <v>0</v>
      </c>
      <c r="L150" s="3">
        <v>0</v>
      </c>
    </row>
    <row r="151" spans="1:12" x14ac:dyDescent="0.25">
      <c r="A151" s="8" t="s">
        <v>548</v>
      </c>
      <c r="B151" s="2">
        <v>0</v>
      </c>
      <c r="C151" s="2">
        <v>0</v>
      </c>
      <c r="D151" s="2">
        <v>0</v>
      </c>
      <c r="E151" s="2">
        <v>0</v>
      </c>
      <c r="F151" s="2">
        <v>0</v>
      </c>
      <c r="G151" s="2">
        <v>0</v>
      </c>
      <c r="H151" s="2">
        <v>0</v>
      </c>
      <c r="I151" s="2">
        <v>0</v>
      </c>
      <c r="J151" s="2">
        <v>0</v>
      </c>
      <c r="K151" s="3">
        <v>0</v>
      </c>
      <c r="L151" s="3">
        <v>0</v>
      </c>
    </row>
    <row r="152" spans="1:12" x14ac:dyDescent="0.25">
      <c r="A152" s="8" t="s">
        <v>549</v>
      </c>
      <c r="B152" s="2">
        <v>0</v>
      </c>
      <c r="C152" s="2">
        <v>0</v>
      </c>
      <c r="D152" s="2">
        <v>0</v>
      </c>
      <c r="E152" s="2">
        <v>0</v>
      </c>
      <c r="F152" s="2">
        <v>0</v>
      </c>
      <c r="G152" s="2">
        <v>0</v>
      </c>
      <c r="H152" s="2">
        <v>0</v>
      </c>
      <c r="I152" s="2">
        <v>-1</v>
      </c>
      <c r="J152" s="2">
        <v>0</v>
      </c>
      <c r="K152" s="3">
        <v>0</v>
      </c>
      <c r="L152" s="3">
        <v>0</v>
      </c>
    </row>
    <row r="153" spans="1:12" x14ac:dyDescent="0.25">
      <c r="A153" s="8" t="s">
        <v>550</v>
      </c>
      <c r="B153" s="2">
        <v>0</v>
      </c>
      <c r="C153" s="2">
        <v>0</v>
      </c>
      <c r="D153" s="2">
        <v>0</v>
      </c>
      <c r="E153" s="2">
        <v>-1</v>
      </c>
      <c r="F153" s="2">
        <v>0</v>
      </c>
      <c r="G153" s="2">
        <v>0</v>
      </c>
      <c r="H153" s="2">
        <v>0</v>
      </c>
      <c r="I153" s="2">
        <v>0</v>
      </c>
      <c r="J153" s="2">
        <v>0</v>
      </c>
      <c r="K153" s="3">
        <v>0</v>
      </c>
      <c r="L153" s="3">
        <v>0</v>
      </c>
    </row>
    <row r="154" spans="1:12" x14ac:dyDescent="0.25">
      <c r="A154" s="8" t="s">
        <v>551</v>
      </c>
      <c r="B154" s="2">
        <v>0</v>
      </c>
      <c r="C154" s="2">
        <v>0</v>
      </c>
      <c r="D154" s="2">
        <v>0</v>
      </c>
      <c r="E154" s="2">
        <v>0</v>
      </c>
      <c r="F154" s="2">
        <v>-1</v>
      </c>
      <c r="G154" s="2">
        <v>0</v>
      </c>
      <c r="H154" s="2">
        <v>0</v>
      </c>
      <c r="I154" s="2">
        <v>0</v>
      </c>
      <c r="J154" s="2">
        <v>0</v>
      </c>
      <c r="K154" s="3">
        <v>0</v>
      </c>
      <c r="L154" s="3">
        <v>0</v>
      </c>
    </row>
    <row r="155" spans="1:12" x14ac:dyDescent="0.25">
      <c r="A155" s="8" t="s">
        <v>552</v>
      </c>
      <c r="B155" s="2">
        <v>0</v>
      </c>
      <c r="C155" s="2">
        <v>0</v>
      </c>
      <c r="D155" s="2">
        <v>0</v>
      </c>
      <c r="E155" s="2">
        <v>0</v>
      </c>
      <c r="F155" s="2">
        <v>5</v>
      </c>
      <c r="G155" s="2">
        <v>0.33333333333333298</v>
      </c>
      <c r="H155" s="2">
        <v>-0.25</v>
      </c>
      <c r="I155" s="2">
        <v>0.16666666666666699</v>
      </c>
      <c r="J155" s="2">
        <v>0.42857142857142899</v>
      </c>
      <c r="K155" s="3">
        <v>0.66666666666666696</v>
      </c>
      <c r="L155" s="3">
        <v>0</v>
      </c>
    </row>
    <row r="156" spans="1:12" x14ac:dyDescent="0.25">
      <c r="A156" s="8" t="s">
        <v>553</v>
      </c>
      <c r="B156" s="2">
        <v>0</v>
      </c>
      <c r="C156" s="2">
        <v>0</v>
      </c>
      <c r="D156" s="2">
        <v>0</v>
      </c>
      <c r="E156" s="2">
        <v>0</v>
      </c>
      <c r="F156" s="2">
        <v>0</v>
      </c>
      <c r="G156" s="2">
        <v>0</v>
      </c>
      <c r="H156" s="2">
        <v>0</v>
      </c>
      <c r="I156" s="2">
        <v>0</v>
      </c>
      <c r="J156" s="2">
        <v>0</v>
      </c>
      <c r="K156" s="3">
        <v>0</v>
      </c>
      <c r="L156" s="3">
        <v>0</v>
      </c>
    </row>
    <row r="157" spans="1:12" x14ac:dyDescent="0.25">
      <c r="A157" s="8" t="s">
        <v>554</v>
      </c>
      <c r="B157" s="2">
        <v>0</v>
      </c>
      <c r="C157" s="2">
        <v>0</v>
      </c>
      <c r="D157" s="2">
        <v>0</v>
      </c>
      <c r="E157" s="2">
        <v>0</v>
      </c>
      <c r="F157" s="2">
        <v>0</v>
      </c>
      <c r="G157" s="2">
        <v>0</v>
      </c>
      <c r="H157" s="2">
        <v>0</v>
      </c>
      <c r="I157" s="2">
        <v>0</v>
      </c>
      <c r="J157" s="2">
        <v>0</v>
      </c>
      <c r="K157" s="3">
        <v>0</v>
      </c>
      <c r="L157" s="3">
        <v>0</v>
      </c>
    </row>
    <row r="158" spans="1:12" x14ac:dyDescent="0.25">
      <c r="A158" s="8" t="s">
        <v>555</v>
      </c>
      <c r="B158" s="2">
        <v>0</v>
      </c>
      <c r="C158" s="2">
        <v>0</v>
      </c>
      <c r="D158" s="2">
        <v>0</v>
      </c>
      <c r="E158" s="2">
        <v>0</v>
      </c>
      <c r="F158" s="2">
        <v>0</v>
      </c>
      <c r="G158" s="2">
        <v>0</v>
      </c>
      <c r="H158" s="2">
        <v>0</v>
      </c>
      <c r="I158" s="2">
        <v>0</v>
      </c>
      <c r="J158" s="2">
        <v>0</v>
      </c>
      <c r="K158" s="3">
        <v>0</v>
      </c>
      <c r="L158" s="3">
        <v>0</v>
      </c>
    </row>
    <row r="159" spans="1:12" x14ac:dyDescent="0.25">
      <c r="A159" s="8" t="s">
        <v>556</v>
      </c>
      <c r="B159" s="2">
        <v>0</v>
      </c>
      <c r="C159" s="2">
        <v>0</v>
      </c>
      <c r="D159" s="2">
        <v>0</v>
      </c>
      <c r="E159" s="2">
        <v>0</v>
      </c>
      <c r="F159" s="2">
        <v>0</v>
      </c>
      <c r="G159" s="2">
        <v>0</v>
      </c>
      <c r="H159" s="2">
        <v>0</v>
      </c>
      <c r="I159" s="2">
        <v>0</v>
      </c>
      <c r="J159" s="2">
        <v>0</v>
      </c>
      <c r="K159" s="3">
        <v>0</v>
      </c>
      <c r="L159" s="3">
        <v>0</v>
      </c>
    </row>
    <row r="160" spans="1:12" x14ac:dyDescent="0.25">
      <c r="A160" s="8" t="s">
        <v>557</v>
      </c>
      <c r="B160" s="2">
        <v>0</v>
      </c>
      <c r="C160" s="2">
        <v>0</v>
      </c>
      <c r="D160" s="2">
        <v>0</v>
      </c>
      <c r="E160" s="2">
        <v>0</v>
      </c>
      <c r="F160" s="2">
        <v>0</v>
      </c>
      <c r="G160" s="2">
        <v>0</v>
      </c>
      <c r="H160" s="2">
        <v>0</v>
      </c>
      <c r="I160" s="2">
        <v>0</v>
      </c>
      <c r="J160" s="2">
        <v>0</v>
      </c>
      <c r="K160" s="3">
        <v>0</v>
      </c>
      <c r="L160" s="3">
        <v>0</v>
      </c>
    </row>
    <row r="161" spans="1:12" x14ac:dyDescent="0.25">
      <c r="A161" s="8" t="s">
        <v>558</v>
      </c>
      <c r="B161" s="2">
        <v>0</v>
      </c>
      <c r="C161" s="2">
        <v>0</v>
      </c>
      <c r="D161" s="2">
        <v>0</v>
      </c>
      <c r="E161" s="2">
        <v>0</v>
      </c>
      <c r="F161" s="2">
        <v>0</v>
      </c>
      <c r="G161" s="2">
        <v>-1</v>
      </c>
      <c r="H161" s="2">
        <v>0</v>
      </c>
      <c r="I161" s="2">
        <v>0</v>
      </c>
      <c r="J161" s="2">
        <v>0</v>
      </c>
      <c r="K161" s="3">
        <v>-1</v>
      </c>
      <c r="L161" s="3">
        <v>0</v>
      </c>
    </row>
    <row r="162" spans="1:12" x14ac:dyDescent="0.25">
      <c r="A162" s="8" t="s">
        <v>559</v>
      </c>
      <c r="B162" s="2">
        <v>0</v>
      </c>
      <c r="C162" s="2">
        <v>0</v>
      </c>
      <c r="D162" s="2">
        <v>0</v>
      </c>
      <c r="E162" s="2">
        <v>0</v>
      </c>
      <c r="F162" s="2">
        <v>0</v>
      </c>
      <c r="G162" s="2">
        <v>-0.5</v>
      </c>
      <c r="H162" s="2">
        <v>-1</v>
      </c>
      <c r="I162" s="2">
        <v>0</v>
      </c>
      <c r="J162" s="2">
        <v>0</v>
      </c>
      <c r="K162" s="3">
        <v>0</v>
      </c>
      <c r="L162" s="3">
        <v>0</v>
      </c>
    </row>
    <row r="163" spans="1:12" x14ac:dyDescent="0.25">
      <c r="A163" s="8" t="s">
        <v>560</v>
      </c>
      <c r="B163" s="2">
        <v>0</v>
      </c>
      <c r="C163" s="2">
        <v>0</v>
      </c>
      <c r="D163" s="2">
        <v>0</v>
      </c>
      <c r="E163" s="2">
        <v>0</v>
      </c>
      <c r="F163" s="2">
        <v>0</v>
      </c>
      <c r="G163" s="2">
        <v>0</v>
      </c>
      <c r="H163" s="2">
        <v>0</v>
      </c>
      <c r="I163" s="2">
        <v>0</v>
      </c>
      <c r="J163" s="2">
        <v>0</v>
      </c>
      <c r="K163" s="3">
        <v>0</v>
      </c>
      <c r="L163" s="3">
        <v>0</v>
      </c>
    </row>
    <row r="164" spans="1:12" x14ac:dyDescent="0.25">
      <c r="A164" s="8" t="s">
        <v>561</v>
      </c>
      <c r="B164" s="2">
        <v>0</v>
      </c>
      <c r="C164" s="2">
        <v>0</v>
      </c>
      <c r="D164" s="2">
        <v>0</v>
      </c>
      <c r="E164" s="2">
        <v>0</v>
      </c>
      <c r="F164" s="2">
        <v>0</v>
      </c>
      <c r="G164" s="2">
        <v>0</v>
      </c>
      <c r="H164" s="2">
        <v>0</v>
      </c>
      <c r="I164" s="2">
        <v>0</v>
      </c>
      <c r="J164" s="2">
        <v>0</v>
      </c>
      <c r="K164" s="3">
        <v>0</v>
      </c>
      <c r="L164" s="3">
        <v>0</v>
      </c>
    </row>
    <row r="165" spans="1:12" x14ac:dyDescent="0.25">
      <c r="A165" s="8" t="s">
        <v>562</v>
      </c>
      <c r="B165" s="2">
        <v>0</v>
      </c>
      <c r="C165" s="2">
        <v>0</v>
      </c>
      <c r="D165" s="2">
        <v>0</v>
      </c>
      <c r="E165" s="2">
        <v>0</v>
      </c>
      <c r="F165" s="2">
        <v>0</v>
      </c>
      <c r="G165" s="2">
        <v>0</v>
      </c>
      <c r="H165" s="2">
        <v>0</v>
      </c>
      <c r="I165" s="2">
        <v>0</v>
      </c>
      <c r="J165" s="2">
        <v>0</v>
      </c>
      <c r="K165" s="3">
        <v>0</v>
      </c>
      <c r="L165" s="3">
        <v>0</v>
      </c>
    </row>
    <row r="166" spans="1:12" x14ac:dyDescent="0.25">
      <c r="A166" s="8" t="s">
        <v>563</v>
      </c>
      <c r="B166" s="2">
        <v>0</v>
      </c>
      <c r="C166" s="2">
        <v>0</v>
      </c>
      <c r="D166" s="2">
        <v>0</v>
      </c>
      <c r="E166" s="2">
        <v>0</v>
      </c>
      <c r="F166" s="2">
        <v>0</v>
      </c>
      <c r="G166" s="2">
        <v>0</v>
      </c>
      <c r="H166" s="2">
        <v>0</v>
      </c>
      <c r="I166" s="2">
        <v>0</v>
      </c>
      <c r="J166" s="2">
        <v>0</v>
      </c>
      <c r="K166" s="3">
        <v>0</v>
      </c>
      <c r="L166" s="3">
        <v>0</v>
      </c>
    </row>
    <row r="167" spans="1:12" x14ac:dyDescent="0.25">
      <c r="A167" s="8" t="s">
        <v>564</v>
      </c>
      <c r="B167" s="2">
        <v>0</v>
      </c>
      <c r="C167" s="2">
        <v>0</v>
      </c>
      <c r="D167" s="2">
        <v>0</v>
      </c>
      <c r="E167" s="2">
        <v>0</v>
      </c>
      <c r="F167" s="2">
        <v>0</v>
      </c>
      <c r="G167" s="2">
        <v>0</v>
      </c>
      <c r="H167" s="2">
        <v>0</v>
      </c>
      <c r="I167" s="2">
        <v>0</v>
      </c>
      <c r="J167" s="2">
        <v>0</v>
      </c>
      <c r="K167" s="3">
        <v>0</v>
      </c>
      <c r="L167" s="3">
        <v>0</v>
      </c>
    </row>
    <row r="168" spans="1:12" x14ac:dyDescent="0.25">
      <c r="A168" s="8" t="s">
        <v>565</v>
      </c>
      <c r="B168" s="2">
        <v>0</v>
      </c>
      <c r="C168" s="2">
        <v>0</v>
      </c>
      <c r="D168" s="2">
        <v>0</v>
      </c>
      <c r="E168" s="2">
        <v>0</v>
      </c>
      <c r="F168" s="2">
        <v>0</v>
      </c>
      <c r="G168" s="2">
        <v>0</v>
      </c>
      <c r="H168" s="2">
        <v>0</v>
      </c>
      <c r="I168" s="2">
        <v>0</v>
      </c>
      <c r="J168" s="2">
        <v>0</v>
      </c>
      <c r="K168" s="3">
        <v>0</v>
      </c>
      <c r="L168" s="3">
        <v>0</v>
      </c>
    </row>
    <row r="169" spans="1:12" x14ac:dyDescent="0.25">
      <c r="A169" s="8" t="s">
        <v>566</v>
      </c>
      <c r="B169" s="2">
        <v>0</v>
      </c>
      <c r="C169" s="2">
        <v>0</v>
      </c>
      <c r="D169" s="2">
        <v>0</v>
      </c>
      <c r="E169" s="2">
        <v>0</v>
      </c>
      <c r="F169" s="2">
        <v>0</v>
      </c>
      <c r="G169" s="2">
        <v>0</v>
      </c>
      <c r="H169" s="2">
        <v>1</v>
      </c>
      <c r="I169" s="2">
        <v>-1</v>
      </c>
      <c r="J169" s="2">
        <v>0</v>
      </c>
      <c r="K169" s="3">
        <v>0</v>
      </c>
      <c r="L169" s="3">
        <v>0</v>
      </c>
    </row>
    <row r="170" spans="1:12" x14ac:dyDescent="0.25">
      <c r="A170" s="8" t="s">
        <v>567</v>
      </c>
      <c r="B170" s="2">
        <v>0</v>
      </c>
      <c r="C170" s="2">
        <v>0</v>
      </c>
      <c r="D170" s="2">
        <v>0</v>
      </c>
      <c r="E170" s="2">
        <v>0</v>
      </c>
      <c r="F170" s="2">
        <v>0</v>
      </c>
      <c r="G170" s="2">
        <v>0</v>
      </c>
      <c r="H170" s="2">
        <v>0</v>
      </c>
      <c r="I170" s="2">
        <v>0</v>
      </c>
      <c r="J170" s="2">
        <v>0</v>
      </c>
      <c r="K170" s="3">
        <v>0</v>
      </c>
      <c r="L170" s="3">
        <v>0</v>
      </c>
    </row>
    <row r="171" spans="1:12" x14ac:dyDescent="0.25">
      <c r="A171" s="8" t="s">
        <v>568</v>
      </c>
      <c r="B171" s="2">
        <v>0</v>
      </c>
      <c r="C171" s="2">
        <v>0</v>
      </c>
      <c r="D171" s="2">
        <v>0</v>
      </c>
      <c r="E171" s="2">
        <v>0</v>
      </c>
      <c r="F171" s="2">
        <v>0</v>
      </c>
      <c r="G171" s="2">
        <v>0</v>
      </c>
      <c r="H171" s="2">
        <v>0</v>
      </c>
      <c r="I171" s="2">
        <v>0</v>
      </c>
      <c r="J171" s="2">
        <v>0</v>
      </c>
      <c r="K171" s="3">
        <v>0</v>
      </c>
      <c r="L171" s="3">
        <v>0</v>
      </c>
    </row>
    <row r="172" spans="1:12" x14ac:dyDescent="0.25">
      <c r="A172" s="8" t="s">
        <v>569</v>
      </c>
      <c r="B172" s="2">
        <v>0</v>
      </c>
      <c r="C172" s="2">
        <v>0</v>
      </c>
      <c r="D172" s="2">
        <v>0</v>
      </c>
      <c r="E172" s="2">
        <v>0</v>
      </c>
      <c r="F172" s="2">
        <v>0</v>
      </c>
      <c r="G172" s="2">
        <v>0</v>
      </c>
      <c r="H172" s="2">
        <v>0</v>
      </c>
      <c r="I172" s="2">
        <v>0</v>
      </c>
      <c r="J172" s="2">
        <v>0</v>
      </c>
      <c r="K172" s="3">
        <v>0</v>
      </c>
      <c r="L172" s="3">
        <v>0</v>
      </c>
    </row>
    <row r="173" spans="1:12" x14ac:dyDescent="0.25">
      <c r="A173" s="8" t="s">
        <v>570</v>
      </c>
      <c r="B173" s="2">
        <v>0</v>
      </c>
      <c r="C173" s="2">
        <v>0</v>
      </c>
      <c r="D173" s="2">
        <v>0</v>
      </c>
      <c r="E173" s="2">
        <v>0</v>
      </c>
      <c r="F173" s="2">
        <v>0</v>
      </c>
      <c r="G173" s="2">
        <v>0</v>
      </c>
      <c r="H173" s="2">
        <v>0</v>
      </c>
      <c r="I173" s="2">
        <v>0</v>
      </c>
      <c r="J173" s="2">
        <v>0</v>
      </c>
      <c r="K173" s="3">
        <v>0</v>
      </c>
      <c r="L173" s="3">
        <v>0</v>
      </c>
    </row>
    <row r="174" spans="1:12" x14ac:dyDescent="0.25">
      <c r="A174" s="8" t="s">
        <v>571</v>
      </c>
      <c r="B174" s="2">
        <v>0</v>
      </c>
      <c r="C174" s="2">
        <v>0</v>
      </c>
      <c r="D174" s="2">
        <v>0</v>
      </c>
      <c r="E174" s="2">
        <v>0</v>
      </c>
      <c r="F174" s="2">
        <v>0</v>
      </c>
      <c r="G174" s="2">
        <v>0</v>
      </c>
      <c r="H174" s="2">
        <v>0</v>
      </c>
      <c r="I174" s="2">
        <v>0</v>
      </c>
      <c r="J174" s="2">
        <v>0</v>
      </c>
      <c r="K174" s="3">
        <v>0</v>
      </c>
      <c r="L174" s="3">
        <v>0</v>
      </c>
    </row>
    <row r="175" spans="1:12" x14ac:dyDescent="0.25">
      <c r="A175" s="8" t="s">
        <v>572</v>
      </c>
      <c r="B175" s="2">
        <v>0</v>
      </c>
      <c r="C175" s="2">
        <v>0</v>
      </c>
      <c r="D175" s="2">
        <v>0</v>
      </c>
      <c r="E175" s="2">
        <v>1</v>
      </c>
      <c r="F175" s="2">
        <v>-0.5</v>
      </c>
      <c r="G175" s="2">
        <v>-1</v>
      </c>
      <c r="H175" s="2">
        <v>0</v>
      </c>
      <c r="I175" s="2">
        <v>0</v>
      </c>
      <c r="J175" s="2">
        <v>0</v>
      </c>
      <c r="K175" s="3">
        <v>-1</v>
      </c>
      <c r="L175" s="3">
        <v>0</v>
      </c>
    </row>
    <row r="176" spans="1:12" x14ac:dyDescent="0.25">
      <c r="A176" s="8" t="s">
        <v>573</v>
      </c>
      <c r="B176" s="2">
        <v>0</v>
      </c>
      <c r="C176" s="2">
        <v>0</v>
      </c>
      <c r="D176" s="2">
        <v>0</v>
      </c>
      <c r="E176" s="2">
        <v>0</v>
      </c>
      <c r="F176" s="2">
        <v>0</v>
      </c>
      <c r="G176" s="2">
        <v>0</v>
      </c>
      <c r="H176" s="2">
        <v>0</v>
      </c>
      <c r="I176" s="2">
        <v>-1</v>
      </c>
      <c r="J176" s="2">
        <v>0</v>
      </c>
      <c r="K176" s="3">
        <v>1</v>
      </c>
      <c r="L176" s="3">
        <v>0</v>
      </c>
    </row>
    <row r="177" spans="1:12" x14ac:dyDescent="0.25">
      <c r="A177" s="8" t="s">
        <v>574</v>
      </c>
      <c r="B177" s="2">
        <v>0</v>
      </c>
      <c r="C177" s="2">
        <v>0</v>
      </c>
      <c r="D177" s="2">
        <v>0</v>
      </c>
      <c r="E177" s="2">
        <v>0</v>
      </c>
      <c r="F177" s="2">
        <v>0</v>
      </c>
      <c r="G177" s="2">
        <v>0</v>
      </c>
      <c r="H177" s="2">
        <v>0</v>
      </c>
      <c r="I177" s="2">
        <v>0</v>
      </c>
      <c r="J177" s="2">
        <v>0</v>
      </c>
      <c r="K177" s="3">
        <v>0</v>
      </c>
      <c r="L177" s="3">
        <v>0</v>
      </c>
    </row>
    <row r="178" spans="1:12" x14ac:dyDescent="0.25">
      <c r="A178" s="8" t="s">
        <v>575</v>
      </c>
      <c r="B178" s="2">
        <v>0</v>
      </c>
      <c r="C178" s="2">
        <v>0</v>
      </c>
      <c r="D178" s="2">
        <v>0</v>
      </c>
      <c r="E178" s="2">
        <v>0</v>
      </c>
      <c r="F178" s="2">
        <v>0</v>
      </c>
      <c r="G178" s="2">
        <v>0</v>
      </c>
      <c r="H178" s="2">
        <v>0</v>
      </c>
      <c r="I178" s="2">
        <v>0</v>
      </c>
      <c r="J178" s="2">
        <v>0</v>
      </c>
      <c r="K178" s="3">
        <v>0</v>
      </c>
      <c r="L178" s="3">
        <v>0</v>
      </c>
    </row>
    <row r="179" spans="1:12" x14ac:dyDescent="0.25">
      <c r="A179" s="8" t="s">
        <v>576</v>
      </c>
      <c r="B179" s="2">
        <v>0</v>
      </c>
      <c r="C179" s="2">
        <v>0</v>
      </c>
      <c r="D179" s="2">
        <v>0</v>
      </c>
      <c r="E179" s="2">
        <v>0</v>
      </c>
      <c r="F179" s="2">
        <v>0</v>
      </c>
      <c r="G179" s="2">
        <v>0</v>
      </c>
      <c r="H179" s="2">
        <v>0</v>
      </c>
      <c r="I179" s="2">
        <v>0</v>
      </c>
      <c r="J179" s="2">
        <v>0</v>
      </c>
      <c r="K179" s="3">
        <v>0</v>
      </c>
      <c r="L179" s="3">
        <v>0</v>
      </c>
    </row>
    <row r="180" spans="1:12" x14ac:dyDescent="0.25">
      <c r="A180" s="8" t="s">
        <v>577</v>
      </c>
      <c r="B180" s="2">
        <v>0</v>
      </c>
      <c r="C180" s="2">
        <v>0</v>
      </c>
      <c r="D180" s="2">
        <v>0</v>
      </c>
      <c r="E180" s="2">
        <v>0</v>
      </c>
      <c r="F180" s="2">
        <v>0</v>
      </c>
      <c r="G180" s="2">
        <v>0</v>
      </c>
      <c r="H180" s="2">
        <v>0</v>
      </c>
      <c r="I180" s="2">
        <v>0</v>
      </c>
      <c r="J180" s="2">
        <v>-1</v>
      </c>
      <c r="K180" s="3">
        <v>0</v>
      </c>
      <c r="L180" s="3">
        <v>0</v>
      </c>
    </row>
    <row r="181" spans="1:12" x14ac:dyDescent="0.25">
      <c r="A181" s="8" t="s">
        <v>578</v>
      </c>
      <c r="B181" s="2">
        <v>0</v>
      </c>
      <c r="C181" s="2">
        <v>0</v>
      </c>
      <c r="D181" s="2">
        <v>0</v>
      </c>
      <c r="E181" s="2">
        <v>0</v>
      </c>
      <c r="F181" s="2">
        <v>0</v>
      </c>
      <c r="G181" s="2">
        <v>0</v>
      </c>
      <c r="H181" s="2">
        <v>0</v>
      </c>
      <c r="I181" s="2">
        <v>-1</v>
      </c>
      <c r="J181" s="2">
        <v>0</v>
      </c>
      <c r="K181" s="3">
        <v>0</v>
      </c>
      <c r="L181" s="3">
        <v>0</v>
      </c>
    </row>
    <row r="182" spans="1:12" x14ac:dyDescent="0.25">
      <c r="A182" s="8" t="s">
        <v>579</v>
      </c>
      <c r="B182" s="2">
        <v>0</v>
      </c>
      <c r="C182" s="2">
        <v>0</v>
      </c>
      <c r="D182" s="2">
        <v>0</v>
      </c>
      <c r="E182" s="2">
        <v>0</v>
      </c>
      <c r="F182" s="2">
        <v>0</v>
      </c>
      <c r="G182" s="2">
        <v>-0.5</v>
      </c>
      <c r="H182" s="2">
        <v>-1</v>
      </c>
      <c r="I182" s="2">
        <v>0</v>
      </c>
      <c r="J182" s="2">
        <v>-1</v>
      </c>
      <c r="K182" s="3">
        <v>-1</v>
      </c>
      <c r="L182" s="3">
        <v>0</v>
      </c>
    </row>
    <row r="183" spans="1:12" x14ac:dyDescent="0.25">
      <c r="A183" s="8" t="s">
        <v>580</v>
      </c>
      <c r="B183" s="2">
        <v>0</v>
      </c>
      <c r="C183" s="2">
        <v>0</v>
      </c>
      <c r="D183" s="2">
        <v>0</v>
      </c>
      <c r="E183" s="2">
        <v>0</v>
      </c>
      <c r="F183" s="2">
        <v>8</v>
      </c>
      <c r="G183" s="2">
        <v>0</v>
      </c>
      <c r="H183" s="2">
        <v>-0.55555555555555602</v>
      </c>
      <c r="I183" s="2">
        <v>0.25</v>
      </c>
      <c r="J183" s="2">
        <v>-0.2</v>
      </c>
      <c r="K183" s="3">
        <v>-0.55555555555555602</v>
      </c>
      <c r="L183" s="3">
        <v>0</v>
      </c>
    </row>
    <row r="184" spans="1:12" x14ac:dyDescent="0.25">
      <c r="A184" s="8" t="s">
        <v>581</v>
      </c>
      <c r="B184" s="2">
        <v>0</v>
      </c>
      <c r="C184" s="2">
        <v>0</v>
      </c>
      <c r="D184" s="2">
        <v>0</v>
      </c>
      <c r="E184" s="2">
        <v>0</v>
      </c>
      <c r="F184" s="2">
        <v>0</v>
      </c>
      <c r="G184" s="2">
        <v>0</v>
      </c>
      <c r="H184" s="2">
        <v>0</v>
      </c>
      <c r="I184" s="2">
        <v>0</v>
      </c>
      <c r="J184" s="2">
        <v>0</v>
      </c>
      <c r="K184" s="3">
        <v>0</v>
      </c>
      <c r="L184" s="3">
        <v>0</v>
      </c>
    </row>
    <row r="185" spans="1:12" x14ac:dyDescent="0.25">
      <c r="A185" s="11" t="s">
        <v>14</v>
      </c>
      <c r="B185" s="3">
        <v>0</v>
      </c>
      <c r="C185" s="3">
        <v>0</v>
      </c>
      <c r="D185" s="3">
        <v>0</v>
      </c>
      <c r="E185" s="3">
        <v>2.5833333333333299</v>
      </c>
      <c r="F185" s="3">
        <v>1.2558139534883701</v>
      </c>
      <c r="G185" s="3">
        <v>-0.180412371134021</v>
      </c>
      <c r="H185" s="3">
        <v>-0.18867924528301899</v>
      </c>
      <c r="I185" s="3">
        <v>-0.217054263565891</v>
      </c>
      <c r="J185" s="3">
        <v>0.16831683168316799</v>
      </c>
      <c r="K185" s="3">
        <v>-0.39175257731958801</v>
      </c>
      <c r="L185" s="3">
        <v>0</v>
      </c>
    </row>
    <row r="186" spans="1:12" x14ac:dyDescent="0.25">
      <c r="A186" s="15"/>
    </row>
    <row r="187" spans="1:12" x14ac:dyDescent="0.25">
      <c r="A187" s="13" t="s">
        <v>35</v>
      </c>
    </row>
    <row r="188" spans="1:12" x14ac:dyDescent="0.25">
      <c r="A188" s="14" t="s">
        <v>36</v>
      </c>
    </row>
    <row r="189" spans="1:12" x14ac:dyDescent="0.25">
      <c r="A189" s="14" t="s">
        <v>37</v>
      </c>
    </row>
    <row r="190" spans="1:12" x14ac:dyDescent="0.25">
      <c r="A190" s="14" t="s">
        <v>69</v>
      </c>
    </row>
    <row r="191" spans="1:12" x14ac:dyDescent="0.25">
      <c r="A191" s="14" t="s">
        <v>672</v>
      </c>
    </row>
    <row r="192" spans="1:12" x14ac:dyDescent="0.25">
      <c r="A192" s="14" t="s">
        <v>39</v>
      </c>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67:K67"/>
    <mergeCell ref="B127:J12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677</v>
      </c>
    </row>
    <row r="2" spans="1:13" ht="15" x14ac:dyDescent="0.25">
      <c r="A2" s="12" t="s">
        <v>671</v>
      </c>
    </row>
    <row r="3" spans="1:13" ht="15" x14ac:dyDescent="0.25">
      <c r="A3" s="12" t="s">
        <v>519</v>
      </c>
    </row>
    <row r="4" spans="1:13" ht="15" x14ac:dyDescent="0.25">
      <c r="A4" s="12" t="s">
        <v>662</v>
      </c>
    </row>
    <row r="5" spans="1:13" x14ac:dyDescent="0.25">
      <c r="A5" s="19" t="str">
        <f>HYPERLINK("#'Table of contents'!A22",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584</v>
      </c>
      <c r="B8" s="1">
        <v>8</v>
      </c>
      <c r="C8" s="1">
        <v>7</v>
      </c>
      <c r="D8" s="1">
        <v>5</v>
      </c>
      <c r="E8" s="1">
        <v>9</v>
      </c>
      <c r="F8" s="1">
        <v>7</v>
      </c>
      <c r="G8" s="1">
        <v>5</v>
      </c>
      <c r="H8" s="1">
        <v>3</v>
      </c>
      <c r="I8" s="1">
        <v>6</v>
      </c>
      <c r="J8" s="1">
        <v>4</v>
      </c>
      <c r="K8" s="1">
        <v>9</v>
      </c>
      <c r="L8" s="4">
        <v>27</v>
      </c>
      <c r="M8" s="4">
        <v>63</v>
      </c>
    </row>
    <row r="9" spans="1:13" x14ac:dyDescent="0.25">
      <c r="A9" s="16" t="s">
        <v>585</v>
      </c>
      <c r="B9" s="1">
        <v>6</v>
      </c>
      <c r="C9" s="1">
        <v>16</v>
      </c>
      <c r="D9" s="1">
        <v>17</v>
      </c>
      <c r="E9" s="1">
        <v>18</v>
      </c>
      <c r="F9" s="1">
        <v>15</v>
      </c>
      <c r="G9" s="1">
        <v>9</v>
      </c>
      <c r="H9" s="1">
        <v>8</v>
      </c>
      <c r="I9" s="1">
        <v>17</v>
      </c>
      <c r="J9" s="1">
        <v>8</v>
      </c>
      <c r="K9" s="1">
        <v>16</v>
      </c>
      <c r="L9" s="4">
        <v>58</v>
      </c>
      <c r="M9" s="4">
        <v>130</v>
      </c>
    </row>
    <row r="10" spans="1:13" x14ac:dyDescent="0.25">
      <c r="A10" s="16" t="s">
        <v>586</v>
      </c>
      <c r="B10" s="1">
        <v>100</v>
      </c>
      <c r="C10" s="1">
        <v>107</v>
      </c>
      <c r="D10" s="1">
        <v>87</v>
      </c>
      <c r="E10" s="1">
        <v>93</v>
      </c>
      <c r="F10" s="1">
        <v>87</v>
      </c>
      <c r="G10" s="1">
        <v>62</v>
      </c>
      <c r="H10" s="1">
        <v>54</v>
      </c>
      <c r="I10" s="1">
        <v>53</v>
      </c>
      <c r="J10" s="1">
        <v>47</v>
      </c>
      <c r="K10" s="1">
        <v>51</v>
      </c>
      <c r="L10" s="4">
        <v>267</v>
      </c>
      <c r="M10" s="4">
        <v>741</v>
      </c>
    </row>
    <row r="11" spans="1:13" x14ac:dyDescent="0.25">
      <c r="A11" s="16" t="s">
        <v>587</v>
      </c>
      <c r="B11" s="1">
        <v>5</v>
      </c>
      <c r="C11" s="1">
        <v>6</v>
      </c>
      <c r="D11" s="1">
        <v>5</v>
      </c>
      <c r="E11" s="1">
        <v>3</v>
      </c>
      <c r="F11" s="1">
        <v>2</v>
      </c>
      <c r="G11" s="1">
        <v>7</v>
      </c>
      <c r="H11" s="1">
        <v>27</v>
      </c>
      <c r="I11" s="1">
        <v>34</v>
      </c>
      <c r="J11" s="1">
        <v>22</v>
      </c>
      <c r="K11" s="1">
        <v>50</v>
      </c>
      <c r="L11" s="4">
        <v>140</v>
      </c>
      <c r="M11" s="4">
        <v>161</v>
      </c>
    </row>
    <row r="12" spans="1:13" x14ac:dyDescent="0.25">
      <c r="A12" s="16" t="s">
        <v>588</v>
      </c>
      <c r="B12" s="1">
        <v>37</v>
      </c>
      <c r="C12" s="1">
        <v>6</v>
      </c>
      <c r="D12" s="1">
        <v>14</v>
      </c>
      <c r="E12" s="1">
        <v>10</v>
      </c>
      <c r="F12" s="1">
        <v>10</v>
      </c>
      <c r="G12" s="1">
        <v>7</v>
      </c>
      <c r="H12" s="1">
        <v>1</v>
      </c>
      <c r="I12" s="1">
        <v>1</v>
      </c>
      <c r="J12" s="1">
        <v>1</v>
      </c>
      <c r="K12" s="1">
        <v>3</v>
      </c>
      <c r="L12" s="4">
        <v>13</v>
      </c>
      <c r="M12" s="4">
        <v>90</v>
      </c>
    </row>
    <row r="13" spans="1:13" x14ac:dyDescent="0.25">
      <c r="A13" s="16" t="s">
        <v>589</v>
      </c>
      <c r="B13" s="1">
        <v>67</v>
      </c>
      <c r="C13" s="1">
        <v>119</v>
      </c>
      <c r="D13" s="1">
        <v>90</v>
      </c>
      <c r="E13" s="1">
        <v>102</v>
      </c>
      <c r="F13" s="1">
        <v>72</v>
      </c>
      <c r="G13" s="1">
        <v>54</v>
      </c>
      <c r="H13" s="1">
        <v>45</v>
      </c>
      <c r="I13" s="1">
        <v>48</v>
      </c>
      <c r="J13" s="1">
        <v>53</v>
      </c>
      <c r="K13" s="1">
        <v>47</v>
      </c>
      <c r="L13" s="4">
        <v>247</v>
      </c>
      <c r="M13" s="4">
        <v>697</v>
      </c>
    </row>
    <row r="14" spans="1:13" x14ac:dyDescent="0.25">
      <c r="A14" s="16" t="s">
        <v>591</v>
      </c>
      <c r="B14" s="1">
        <v>18</v>
      </c>
      <c r="C14" s="1">
        <v>19</v>
      </c>
      <c r="D14" s="1">
        <v>24</v>
      </c>
      <c r="E14" s="1">
        <v>38</v>
      </c>
      <c r="F14" s="1">
        <v>22</v>
      </c>
      <c r="G14" s="1">
        <v>80</v>
      </c>
      <c r="H14" s="1">
        <v>22</v>
      </c>
      <c r="I14" s="1">
        <v>15</v>
      </c>
      <c r="J14" s="1">
        <v>17</v>
      </c>
      <c r="K14" s="1">
        <v>18</v>
      </c>
      <c r="L14" s="4">
        <v>152</v>
      </c>
      <c r="M14" s="4">
        <v>273</v>
      </c>
    </row>
    <row r="15" spans="1:13" x14ac:dyDescent="0.25">
      <c r="A15" s="16" t="s">
        <v>592</v>
      </c>
      <c r="B15" s="1">
        <v>7</v>
      </c>
      <c r="C15" s="1">
        <v>19</v>
      </c>
      <c r="D15" s="1">
        <v>21</v>
      </c>
      <c r="E15" s="1">
        <v>14</v>
      </c>
      <c r="F15" s="1">
        <v>14</v>
      </c>
      <c r="G15" s="1">
        <v>18</v>
      </c>
      <c r="H15" s="1">
        <v>26</v>
      </c>
      <c r="I15" s="1">
        <v>12</v>
      </c>
      <c r="J15" s="1">
        <v>11</v>
      </c>
      <c r="K15" s="1">
        <v>18</v>
      </c>
      <c r="L15" s="4">
        <v>85</v>
      </c>
      <c r="M15" s="4">
        <v>160</v>
      </c>
    </row>
    <row r="16" spans="1:13" x14ac:dyDescent="0.25">
      <c r="A16" s="16" t="s">
        <v>593</v>
      </c>
      <c r="B16" s="1">
        <v>4</v>
      </c>
      <c r="C16" s="1">
        <v>9</v>
      </c>
      <c r="D16" s="1">
        <v>6</v>
      </c>
      <c r="E16" s="1">
        <v>1</v>
      </c>
      <c r="F16" s="1">
        <v>3</v>
      </c>
      <c r="G16" s="1">
        <v>3</v>
      </c>
      <c r="H16" s="1">
        <v>3</v>
      </c>
      <c r="I16" s="1">
        <v>1</v>
      </c>
      <c r="J16" s="1">
        <v>1</v>
      </c>
      <c r="K16" s="1">
        <v>0</v>
      </c>
      <c r="L16" s="4">
        <v>8</v>
      </c>
      <c r="M16" s="4">
        <v>31</v>
      </c>
    </row>
    <row r="17" spans="1:13" x14ac:dyDescent="0.25">
      <c r="A17" s="16" t="s">
        <v>594</v>
      </c>
      <c r="B17" s="1">
        <v>83</v>
      </c>
      <c r="C17" s="1">
        <v>61</v>
      </c>
      <c r="D17" s="1">
        <v>58</v>
      </c>
      <c r="E17" s="1">
        <v>57</v>
      </c>
      <c r="F17" s="1">
        <v>38</v>
      </c>
      <c r="G17" s="1">
        <v>50</v>
      </c>
      <c r="H17" s="1">
        <v>22</v>
      </c>
      <c r="I17" s="1">
        <v>19</v>
      </c>
      <c r="J17" s="1">
        <v>19</v>
      </c>
      <c r="K17" s="1">
        <v>28</v>
      </c>
      <c r="L17" s="4">
        <v>138</v>
      </c>
      <c r="M17" s="4">
        <v>435</v>
      </c>
    </row>
    <row r="18" spans="1:13" x14ac:dyDescent="0.25">
      <c r="A18" s="16" t="s">
        <v>595</v>
      </c>
      <c r="B18" s="1">
        <v>76</v>
      </c>
      <c r="C18" s="1">
        <v>26</v>
      </c>
      <c r="D18" s="1">
        <v>31</v>
      </c>
      <c r="E18" s="1">
        <v>53</v>
      </c>
      <c r="F18" s="1">
        <v>34</v>
      </c>
      <c r="G18" s="1">
        <v>25</v>
      </c>
      <c r="H18" s="1">
        <v>4</v>
      </c>
      <c r="I18" s="1">
        <v>4</v>
      </c>
      <c r="J18" s="1">
        <v>3</v>
      </c>
      <c r="K18" s="1">
        <v>4</v>
      </c>
      <c r="L18" s="4">
        <v>40</v>
      </c>
      <c r="M18" s="4">
        <v>260</v>
      </c>
    </row>
    <row r="19" spans="1:13" x14ac:dyDescent="0.25">
      <c r="A19" s="16" t="s">
        <v>596</v>
      </c>
      <c r="B19" s="1">
        <v>63</v>
      </c>
      <c r="C19" s="1">
        <v>151</v>
      </c>
      <c r="D19" s="1">
        <v>119</v>
      </c>
      <c r="E19" s="1">
        <v>120</v>
      </c>
      <c r="F19" s="1">
        <v>113</v>
      </c>
      <c r="G19" s="1">
        <v>123</v>
      </c>
      <c r="H19" s="1">
        <v>108</v>
      </c>
      <c r="I19" s="1">
        <v>167</v>
      </c>
      <c r="J19" s="1">
        <v>107</v>
      </c>
      <c r="K19" s="1">
        <v>140</v>
      </c>
      <c r="L19" s="4">
        <v>645</v>
      </c>
      <c r="M19" s="4">
        <v>1211</v>
      </c>
    </row>
    <row r="20" spans="1:13" x14ac:dyDescent="0.25">
      <c r="A20" s="16" t="s">
        <v>598</v>
      </c>
      <c r="B20" s="1">
        <v>8</v>
      </c>
      <c r="C20" s="1">
        <v>11</v>
      </c>
      <c r="D20" s="1">
        <v>18</v>
      </c>
      <c r="E20" s="1">
        <v>12</v>
      </c>
      <c r="F20" s="1">
        <v>9</v>
      </c>
      <c r="G20" s="1">
        <v>16</v>
      </c>
      <c r="H20" s="1">
        <v>14</v>
      </c>
      <c r="I20" s="1">
        <v>21</v>
      </c>
      <c r="J20" s="1">
        <v>11</v>
      </c>
      <c r="K20" s="1">
        <v>11</v>
      </c>
      <c r="L20" s="4">
        <v>73</v>
      </c>
      <c r="M20" s="4">
        <v>131</v>
      </c>
    </row>
    <row r="21" spans="1:13" x14ac:dyDescent="0.25">
      <c r="A21" s="16" t="s">
        <v>599</v>
      </c>
      <c r="B21" s="1">
        <v>12</v>
      </c>
      <c r="C21" s="1">
        <v>19</v>
      </c>
      <c r="D21" s="1">
        <v>19</v>
      </c>
      <c r="E21" s="1">
        <v>16</v>
      </c>
      <c r="F21" s="1">
        <v>19</v>
      </c>
      <c r="G21" s="1">
        <v>12</v>
      </c>
      <c r="H21" s="1">
        <v>26</v>
      </c>
      <c r="I21" s="1">
        <v>36</v>
      </c>
      <c r="J21" s="1">
        <v>15</v>
      </c>
      <c r="K21" s="1">
        <v>25</v>
      </c>
      <c r="L21" s="4">
        <v>114</v>
      </c>
      <c r="M21" s="4">
        <v>199</v>
      </c>
    </row>
    <row r="22" spans="1:13" x14ac:dyDescent="0.25">
      <c r="A22" s="16" t="s">
        <v>600</v>
      </c>
      <c r="B22" s="1">
        <v>2</v>
      </c>
      <c r="C22" s="1">
        <v>1</v>
      </c>
      <c r="D22" s="1">
        <v>3</v>
      </c>
      <c r="E22" s="1">
        <v>4</v>
      </c>
      <c r="F22" s="1">
        <v>8</v>
      </c>
      <c r="G22" s="1">
        <v>4</v>
      </c>
      <c r="H22" s="1">
        <v>2</v>
      </c>
      <c r="I22" s="1">
        <v>3</v>
      </c>
      <c r="J22" s="1">
        <v>1</v>
      </c>
      <c r="K22" s="1">
        <v>1</v>
      </c>
      <c r="L22" s="4">
        <v>11</v>
      </c>
      <c r="M22" s="4">
        <v>29</v>
      </c>
    </row>
    <row r="23" spans="1:13" x14ac:dyDescent="0.25">
      <c r="A23" s="16" t="s">
        <v>601</v>
      </c>
      <c r="B23" s="1">
        <v>20</v>
      </c>
      <c r="C23" s="1">
        <v>16</v>
      </c>
      <c r="D23" s="1">
        <v>17</v>
      </c>
      <c r="E23" s="1">
        <v>29</v>
      </c>
      <c r="F23" s="1">
        <v>13</v>
      </c>
      <c r="G23" s="1">
        <v>23</v>
      </c>
      <c r="H23" s="1">
        <v>5</v>
      </c>
      <c r="I23" s="1">
        <v>8</v>
      </c>
      <c r="J23" s="1">
        <v>8</v>
      </c>
      <c r="K23" s="1">
        <v>9</v>
      </c>
      <c r="L23" s="4">
        <v>53</v>
      </c>
      <c r="M23" s="4">
        <v>148</v>
      </c>
    </row>
    <row r="24" spans="1:13" x14ac:dyDescent="0.25">
      <c r="A24" s="16" t="s">
        <v>602</v>
      </c>
      <c r="B24" s="1">
        <v>117</v>
      </c>
      <c r="C24" s="1">
        <v>30</v>
      </c>
      <c r="D24" s="1">
        <v>36</v>
      </c>
      <c r="E24" s="1">
        <v>50</v>
      </c>
      <c r="F24" s="1">
        <v>52</v>
      </c>
      <c r="G24" s="1">
        <v>41</v>
      </c>
      <c r="H24" s="1">
        <v>7</v>
      </c>
      <c r="I24" s="1">
        <v>7</v>
      </c>
      <c r="J24" s="1">
        <v>3</v>
      </c>
      <c r="K24" s="1">
        <v>6</v>
      </c>
      <c r="L24" s="4">
        <v>64</v>
      </c>
      <c r="M24" s="4">
        <v>349</v>
      </c>
    </row>
    <row r="25" spans="1:13" x14ac:dyDescent="0.25">
      <c r="A25" s="16" t="s">
        <v>603</v>
      </c>
      <c r="B25" s="1">
        <v>179</v>
      </c>
      <c r="C25" s="1">
        <v>264</v>
      </c>
      <c r="D25" s="1">
        <v>202</v>
      </c>
      <c r="E25" s="1">
        <v>171</v>
      </c>
      <c r="F25" s="1">
        <v>131</v>
      </c>
      <c r="G25" s="1">
        <v>145</v>
      </c>
      <c r="H25" s="1">
        <v>145</v>
      </c>
      <c r="I25" s="1">
        <v>129</v>
      </c>
      <c r="J25" s="1">
        <v>142</v>
      </c>
      <c r="K25" s="1">
        <v>143</v>
      </c>
      <c r="L25" s="4">
        <v>704</v>
      </c>
      <c r="M25" s="4">
        <v>1651</v>
      </c>
    </row>
    <row r="26" spans="1:13" x14ac:dyDescent="0.25">
      <c r="A26" s="16" t="s">
        <v>605</v>
      </c>
      <c r="B26" s="1">
        <v>4</v>
      </c>
      <c r="C26" s="1">
        <v>9</v>
      </c>
      <c r="D26" s="1">
        <v>13</v>
      </c>
      <c r="E26" s="1">
        <v>12</v>
      </c>
      <c r="F26" s="1">
        <v>9</v>
      </c>
      <c r="G26" s="1">
        <v>6</v>
      </c>
      <c r="H26" s="1">
        <v>6</v>
      </c>
      <c r="I26" s="1">
        <v>8</v>
      </c>
      <c r="J26" s="1">
        <v>2</v>
      </c>
      <c r="K26" s="1">
        <v>5</v>
      </c>
      <c r="L26" s="4">
        <v>27</v>
      </c>
      <c r="M26" s="4">
        <v>74</v>
      </c>
    </row>
    <row r="27" spans="1:13" x14ac:dyDescent="0.25">
      <c r="A27" s="16" t="s">
        <v>606</v>
      </c>
      <c r="B27" s="1">
        <v>8</v>
      </c>
      <c r="C27" s="1">
        <v>8</v>
      </c>
      <c r="D27" s="1">
        <v>9</v>
      </c>
      <c r="E27" s="1">
        <v>11</v>
      </c>
      <c r="F27" s="1">
        <v>11</v>
      </c>
      <c r="G27" s="1">
        <v>16</v>
      </c>
      <c r="H27" s="1">
        <v>16</v>
      </c>
      <c r="I27" s="1">
        <v>16</v>
      </c>
      <c r="J27" s="1">
        <v>7</v>
      </c>
      <c r="K27" s="1">
        <v>22</v>
      </c>
      <c r="L27" s="4">
        <v>77</v>
      </c>
      <c r="M27" s="4">
        <v>124</v>
      </c>
    </row>
    <row r="28" spans="1:13" x14ac:dyDescent="0.25">
      <c r="A28" s="16" t="s">
        <v>607</v>
      </c>
      <c r="B28" s="1">
        <v>0</v>
      </c>
      <c r="C28" s="1">
        <v>8</v>
      </c>
      <c r="D28" s="1">
        <v>7</v>
      </c>
      <c r="E28" s="1">
        <v>5</v>
      </c>
      <c r="F28" s="1">
        <v>5</v>
      </c>
      <c r="G28" s="1">
        <v>4</v>
      </c>
      <c r="H28" s="1">
        <v>5</v>
      </c>
      <c r="I28" s="1">
        <v>3</v>
      </c>
      <c r="J28" s="1">
        <v>0</v>
      </c>
      <c r="K28" s="1">
        <v>3</v>
      </c>
      <c r="L28" s="4">
        <v>15</v>
      </c>
      <c r="M28" s="4">
        <v>40</v>
      </c>
    </row>
    <row r="29" spans="1:13" x14ac:dyDescent="0.25">
      <c r="A29" s="16" t="s">
        <v>608</v>
      </c>
      <c r="B29" s="1">
        <v>4</v>
      </c>
      <c r="C29" s="1">
        <v>5</v>
      </c>
      <c r="D29" s="1">
        <v>12</v>
      </c>
      <c r="E29" s="1">
        <v>9</v>
      </c>
      <c r="F29" s="1">
        <v>4</v>
      </c>
      <c r="G29" s="1">
        <v>8</v>
      </c>
      <c r="H29" s="1">
        <v>6</v>
      </c>
      <c r="I29" s="1">
        <v>13</v>
      </c>
      <c r="J29" s="1">
        <v>3</v>
      </c>
      <c r="K29" s="1">
        <v>11</v>
      </c>
      <c r="L29" s="4">
        <v>41</v>
      </c>
      <c r="M29" s="4">
        <v>75</v>
      </c>
    </row>
    <row r="30" spans="1:13" x14ac:dyDescent="0.25">
      <c r="A30" s="16" t="s">
        <v>609</v>
      </c>
      <c r="B30" s="1">
        <v>43</v>
      </c>
      <c r="C30" s="1">
        <v>17</v>
      </c>
      <c r="D30" s="1">
        <v>23</v>
      </c>
      <c r="E30" s="1">
        <v>41</v>
      </c>
      <c r="F30" s="1">
        <v>32</v>
      </c>
      <c r="G30" s="1">
        <v>19</v>
      </c>
      <c r="H30" s="1">
        <v>4</v>
      </c>
      <c r="I30" s="1">
        <v>4</v>
      </c>
      <c r="J30" s="1">
        <v>6</v>
      </c>
      <c r="K30" s="1">
        <v>4</v>
      </c>
      <c r="L30" s="4">
        <v>37</v>
      </c>
      <c r="M30" s="4">
        <v>193</v>
      </c>
    </row>
    <row r="31" spans="1:13" x14ac:dyDescent="0.25">
      <c r="A31" s="16" t="s">
        <v>610</v>
      </c>
      <c r="B31" s="1">
        <v>119</v>
      </c>
      <c r="C31" s="1">
        <v>237</v>
      </c>
      <c r="D31" s="1">
        <v>140</v>
      </c>
      <c r="E31" s="1">
        <v>156</v>
      </c>
      <c r="F31" s="1">
        <v>122</v>
      </c>
      <c r="G31" s="1">
        <v>87</v>
      </c>
      <c r="H31" s="1">
        <v>82</v>
      </c>
      <c r="I31" s="1">
        <v>97</v>
      </c>
      <c r="J31" s="1">
        <v>102</v>
      </c>
      <c r="K31" s="1">
        <v>82</v>
      </c>
      <c r="L31" s="4">
        <v>450</v>
      </c>
      <c r="M31" s="4">
        <v>1224</v>
      </c>
    </row>
    <row r="32" spans="1:13" x14ac:dyDescent="0.25">
      <c r="A32" s="16" t="s">
        <v>612</v>
      </c>
      <c r="B32" s="1">
        <v>2</v>
      </c>
      <c r="C32" s="1">
        <v>1</v>
      </c>
      <c r="D32" s="1">
        <v>0</v>
      </c>
      <c r="E32" s="1">
        <v>2</v>
      </c>
      <c r="F32" s="1">
        <v>5</v>
      </c>
      <c r="G32" s="1">
        <v>1</v>
      </c>
      <c r="H32" s="1">
        <v>3</v>
      </c>
      <c r="I32" s="1">
        <v>4</v>
      </c>
      <c r="J32" s="1">
        <v>4</v>
      </c>
      <c r="K32" s="1">
        <v>3</v>
      </c>
      <c r="L32" s="4">
        <v>15</v>
      </c>
      <c r="M32" s="4">
        <v>25</v>
      </c>
    </row>
    <row r="33" spans="1:13" x14ac:dyDescent="0.25">
      <c r="A33" s="16" t="s">
        <v>613</v>
      </c>
      <c r="B33" s="1">
        <v>4</v>
      </c>
      <c r="C33" s="1">
        <v>5</v>
      </c>
      <c r="D33" s="1">
        <v>3</v>
      </c>
      <c r="E33" s="1">
        <v>5</v>
      </c>
      <c r="F33" s="1">
        <v>5</v>
      </c>
      <c r="G33" s="1">
        <v>2</v>
      </c>
      <c r="H33" s="1">
        <v>3</v>
      </c>
      <c r="I33" s="1">
        <v>3</v>
      </c>
      <c r="J33" s="1">
        <v>0</v>
      </c>
      <c r="K33" s="1">
        <v>3</v>
      </c>
      <c r="L33" s="4">
        <v>11</v>
      </c>
      <c r="M33" s="4">
        <v>33</v>
      </c>
    </row>
    <row r="34" spans="1:13" x14ac:dyDescent="0.25">
      <c r="A34" s="16" t="s">
        <v>614</v>
      </c>
      <c r="B34" s="1">
        <v>3</v>
      </c>
      <c r="C34" s="1">
        <v>3</v>
      </c>
      <c r="D34" s="1">
        <v>4</v>
      </c>
      <c r="E34" s="1">
        <v>4</v>
      </c>
      <c r="F34" s="1">
        <v>1</v>
      </c>
      <c r="G34" s="1">
        <v>4</v>
      </c>
      <c r="H34" s="1">
        <v>1</v>
      </c>
      <c r="I34" s="1">
        <v>0</v>
      </c>
      <c r="J34" s="1">
        <v>0</v>
      </c>
      <c r="K34" s="1">
        <v>0</v>
      </c>
      <c r="L34" s="4">
        <v>5</v>
      </c>
      <c r="M34" s="4">
        <v>20</v>
      </c>
    </row>
    <row r="35" spans="1:13" x14ac:dyDescent="0.25">
      <c r="A35" s="16" t="s">
        <v>615</v>
      </c>
      <c r="B35" s="1">
        <v>2</v>
      </c>
      <c r="C35" s="1">
        <v>4</v>
      </c>
      <c r="D35" s="1">
        <v>2</v>
      </c>
      <c r="E35" s="1">
        <v>2</v>
      </c>
      <c r="F35" s="1">
        <v>1</v>
      </c>
      <c r="G35" s="1">
        <v>4</v>
      </c>
      <c r="H35" s="1">
        <v>1</v>
      </c>
      <c r="I35" s="1">
        <v>2</v>
      </c>
      <c r="J35" s="1">
        <v>1</v>
      </c>
      <c r="K35" s="1">
        <v>1</v>
      </c>
      <c r="L35" s="4">
        <v>9</v>
      </c>
      <c r="M35" s="4">
        <v>20</v>
      </c>
    </row>
    <row r="36" spans="1:13" x14ac:dyDescent="0.25">
      <c r="A36" s="16" t="s">
        <v>616</v>
      </c>
      <c r="B36" s="1">
        <v>19</v>
      </c>
      <c r="C36" s="1">
        <v>9</v>
      </c>
      <c r="D36" s="1">
        <v>7</v>
      </c>
      <c r="E36" s="1">
        <v>8</v>
      </c>
      <c r="F36" s="1">
        <v>8</v>
      </c>
      <c r="G36" s="1">
        <v>7</v>
      </c>
      <c r="H36" s="1">
        <v>5</v>
      </c>
      <c r="I36" s="1">
        <v>2</v>
      </c>
      <c r="J36" s="1">
        <v>0</v>
      </c>
      <c r="K36" s="1">
        <v>4</v>
      </c>
      <c r="L36" s="4">
        <v>18</v>
      </c>
      <c r="M36" s="4">
        <v>69</v>
      </c>
    </row>
    <row r="37" spans="1:13" x14ac:dyDescent="0.25">
      <c r="A37" s="16" t="s">
        <v>617</v>
      </c>
      <c r="B37" s="1">
        <v>47</v>
      </c>
      <c r="C37" s="1">
        <v>82</v>
      </c>
      <c r="D37" s="1">
        <v>72</v>
      </c>
      <c r="E37" s="1">
        <v>61</v>
      </c>
      <c r="F37" s="1">
        <v>45</v>
      </c>
      <c r="G37" s="1">
        <v>31</v>
      </c>
      <c r="H37" s="1">
        <v>32</v>
      </c>
      <c r="I37" s="1">
        <v>45</v>
      </c>
      <c r="J37" s="1">
        <v>37</v>
      </c>
      <c r="K37" s="1">
        <v>32</v>
      </c>
      <c r="L37" s="4">
        <v>177</v>
      </c>
      <c r="M37" s="4">
        <v>484</v>
      </c>
    </row>
    <row r="38" spans="1:13" x14ac:dyDescent="0.25">
      <c r="A38" s="16" t="s">
        <v>619</v>
      </c>
      <c r="B38" s="1">
        <v>6</v>
      </c>
      <c r="C38" s="1">
        <v>1</v>
      </c>
      <c r="D38" s="1">
        <v>3</v>
      </c>
      <c r="E38" s="1">
        <v>4</v>
      </c>
      <c r="F38" s="1">
        <v>3</v>
      </c>
      <c r="G38" s="1">
        <v>0</v>
      </c>
      <c r="H38" s="1">
        <v>3</v>
      </c>
      <c r="I38" s="1">
        <v>1</v>
      </c>
      <c r="J38" s="1">
        <v>0</v>
      </c>
      <c r="K38" s="1">
        <v>4</v>
      </c>
      <c r="L38" s="4">
        <v>8</v>
      </c>
      <c r="M38" s="4">
        <v>25</v>
      </c>
    </row>
    <row r="39" spans="1:13" x14ac:dyDescent="0.25">
      <c r="A39" s="16" t="s">
        <v>620</v>
      </c>
      <c r="B39" s="1">
        <v>2</v>
      </c>
      <c r="C39" s="1">
        <v>3</v>
      </c>
      <c r="D39" s="1">
        <v>1</v>
      </c>
      <c r="E39" s="1">
        <v>0</v>
      </c>
      <c r="F39" s="1">
        <v>2</v>
      </c>
      <c r="G39" s="1">
        <v>1</v>
      </c>
      <c r="H39" s="1">
        <v>2</v>
      </c>
      <c r="I39" s="1">
        <v>2</v>
      </c>
      <c r="J39" s="1">
        <v>1</v>
      </c>
      <c r="K39" s="1">
        <v>1</v>
      </c>
      <c r="L39" s="4">
        <v>7</v>
      </c>
      <c r="M39" s="4">
        <v>15</v>
      </c>
    </row>
    <row r="40" spans="1:13" x14ac:dyDescent="0.25">
      <c r="A40" s="16" t="s">
        <v>621</v>
      </c>
      <c r="B40" s="1">
        <v>8</v>
      </c>
      <c r="C40" s="1">
        <v>8</v>
      </c>
      <c r="D40" s="1">
        <v>2</v>
      </c>
      <c r="E40" s="1">
        <v>5</v>
      </c>
      <c r="F40" s="1">
        <v>2</v>
      </c>
      <c r="G40" s="1">
        <v>6</v>
      </c>
      <c r="H40" s="1">
        <v>2</v>
      </c>
      <c r="I40" s="1">
        <v>0</v>
      </c>
      <c r="J40" s="1">
        <v>2</v>
      </c>
      <c r="K40" s="1">
        <v>1</v>
      </c>
      <c r="L40" s="4">
        <v>11</v>
      </c>
      <c r="M40" s="4">
        <v>36</v>
      </c>
    </row>
    <row r="41" spans="1:13" x14ac:dyDescent="0.25">
      <c r="A41" s="16" t="s">
        <v>622</v>
      </c>
      <c r="B41" s="1">
        <v>16</v>
      </c>
      <c r="C41" s="1">
        <v>14</v>
      </c>
      <c r="D41" s="1">
        <v>12</v>
      </c>
      <c r="E41" s="1">
        <v>10</v>
      </c>
      <c r="F41" s="1">
        <v>6</v>
      </c>
      <c r="G41" s="1">
        <v>5</v>
      </c>
      <c r="H41" s="1">
        <v>0</v>
      </c>
      <c r="I41" s="1">
        <v>7</v>
      </c>
      <c r="J41" s="1">
        <v>2</v>
      </c>
      <c r="K41" s="1">
        <v>4</v>
      </c>
      <c r="L41" s="4">
        <v>18</v>
      </c>
      <c r="M41" s="4">
        <v>76</v>
      </c>
    </row>
    <row r="42" spans="1:13" x14ac:dyDescent="0.25">
      <c r="A42" s="16" t="s">
        <v>623</v>
      </c>
      <c r="B42" s="1">
        <v>158</v>
      </c>
      <c r="C42" s="1">
        <v>29</v>
      </c>
      <c r="D42" s="1">
        <v>26</v>
      </c>
      <c r="E42" s="1">
        <v>51</v>
      </c>
      <c r="F42" s="1">
        <v>32</v>
      </c>
      <c r="G42" s="1">
        <v>30</v>
      </c>
      <c r="H42" s="1">
        <v>8</v>
      </c>
      <c r="I42" s="1">
        <v>2</v>
      </c>
      <c r="J42" s="1">
        <v>2</v>
      </c>
      <c r="K42" s="1">
        <v>2</v>
      </c>
      <c r="L42" s="4">
        <v>44</v>
      </c>
      <c r="M42" s="4">
        <v>340</v>
      </c>
    </row>
    <row r="43" spans="1:13" x14ac:dyDescent="0.25">
      <c r="A43" s="16" t="s">
        <v>624</v>
      </c>
      <c r="B43" s="1">
        <v>575</v>
      </c>
      <c r="C43" s="1">
        <v>699</v>
      </c>
      <c r="D43" s="1">
        <v>603</v>
      </c>
      <c r="E43" s="1">
        <v>511</v>
      </c>
      <c r="F43" s="1">
        <v>268</v>
      </c>
      <c r="G43" s="1">
        <v>235</v>
      </c>
      <c r="H43" s="1">
        <v>167</v>
      </c>
      <c r="I43" s="1">
        <v>131</v>
      </c>
      <c r="J43" s="1">
        <v>120</v>
      </c>
      <c r="K43" s="1">
        <v>79</v>
      </c>
      <c r="L43" s="4">
        <v>732</v>
      </c>
      <c r="M43" s="4">
        <v>3388</v>
      </c>
    </row>
    <row r="44" spans="1:13" x14ac:dyDescent="0.25">
      <c r="A44" s="16" t="s">
        <v>626</v>
      </c>
      <c r="B44" s="1">
        <v>0</v>
      </c>
      <c r="C44" s="1">
        <v>2</v>
      </c>
      <c r="D44" s="1">
        <v>1</v>
      </c>
      <c r="E44" s="1">
        <v>4</v>
      </c>
      <c r="F44" s="1">
        <v>7</v>
      </c>
      <c r="G44" s="1">
        <v>0</v>
      </c>
      <c r="H44" s="1">
        <v>0</v>
      </c>
      <c r="I44" s="1">
        <v>0</v>
      </c>
      <c r="J44" s="1">
        <v>1</v>
      </c>
      <c r="K44" s="1">
        <v>3</v>
      </c>
      <c r="L44" s="4">
        <v>4</v>
      </c>
      <c r="M44" s="4">
        <v>18</v>
      </c>
    </row>
    <row r="45" spans="1:13" x14ac:dyDescent="0.25">
      <c r="A45" s="16" t="s">
        <v>627</v>
      </c>
      <c r="B45" s="1">
        <v>2</v>
      </c>
      <c r="C45" s="1">
        <v>1</v>
      </c>
      <c r="D45" s="1">
        <v>0</v>
      </c>
      <c r="E45" s="1">
        <v>0</v>
      </c>
      <c r="F45" s="1">
        <v>0</v>
      </c>
      <c r="G45" s="1">
        <v>1</v>
      </c>
      <c r="H45" s="1">
        <v>2</v>
      </c>
      <c r="I45" s="1">
        <v>9</v>
      </c>
      <c r="J45" s="1">
        <v>0</v>
      </c>
      <c r="K45" s="1">
        <v>0</v>
      </c>
      <c r="L45" s="4">
        <v>12</v>
      </c>
      <c r="M45" s="4">
        <v>15</v>
      </c>
    </row>
    <row r="46" spans="1:13" x14ac:dyDescent="0.25">
      <c r="A46" s="16" t="s">
        <v>628</v>
      </c>
      <c r="B46" s="1">
        <v>3</v>
      </c>
      <c r="C46" s="1">
        <v>5</v>
      </c>
      <c r="D46" s="1">
        <v>0</v>
      </c>
      <c r="E46" s="1">
        <v>3</v>
      </c>
      <c r="F46" s="1">
        <v>2</v>
      </c>
      <c r="G46" s="1">
        <v>1</v>
      </c>
      <c r="H46" s="1">
        <v>2</v>
      </c>
      <c r="I46" s="1">
        <v>1</v>
      </c>
      <c r="J46" s="1">
        <v>0</v>
      </c>
      <c r="K46" s="1">
        <v>1</v>
      </c>
      <c r="L46" s="4">
        <v>5</v>
      </c>
      <c r="M46" s="4">
        <v>18</v>
      </c>
    </row>
    <row r="47" spans="1:13" x14ac:dyDescent="0.25">
      <c r="A47" s="16" t="s">
        <v>629</v>
      </c>
      <c r="B47" s="1">
        <v>7</v>
      </c>
      <c r="C47" s="1">
        <v>2</v>
      </c>
      <c r="D47" s="1">
        <v>1</v>
      </c>
      <c r="E47" s="1">
        <v>2</v>
      </c>
      <c r="F47" s="1">
        <v>7</v>
      </c>
      <c r="G47" s="1">
        <v>1</v>
      </c>
      <c r="H47" s="1">
        <v>0</v>
      </c>
      <c r="I47" s="1">
        <v>1</v>
      </c>
      <c r="J47" s="1">
        <v>3</v>
      </c>
      <c r="K47" s="1">
        <v>2</v>
      </c>
      <c r="L47" s="4">
        <v>7</v>
      </c>
      <c r="M47" s="4">
        <v>26</v>
      </c>
    </row>
    <row r="48" spans="1:13" x14ac:dyDescent="0.25">
      <c r="A48" s="16" t="s">
        <v>630</v>
      </c>
      <c r="B48" s="1">
        <v>84</v>
      </c>
      <c r="C48" s="1">
        <v>6</v>
      </c>
      <c r="D48" s="1">
        <v>18</v>
      </c>
      <c r="E48" s="1">
        <v>24</v>
      </c>
      <c r="F48" s="1">
        <v>22</v>
      </c>
      <c r="G48" s="1">
        <v>11</v>
      </c>
      <c r="H48" s="1">
        <v>8</v>
      </c>
      <c r="I48" s="1">
        <v>5</v>
      </c>
      <c r="J48" s="1">
        <v>2</v>
      </c>
      <c r="K48" s="1">
        <v>5</v>
      </c>
      <c r="L48" s="4">
        <v>31</v>
      </c>
      <c r="M48" s="4">
        <v>185</v>
      </c>
    </row>
    <row r="49" spans="1:13" x14ac:dyDescent="0.25">
      <c r="A49" s="16" t="s">
        <v>631</v>
      </c>
      <c r="B49" s="1">
        <v>444</v>
      </c>
      <c r="C49" s="1">
        <v>448</v>
      </c>
      <c r="D49" s="1">
        <v>463</v>
      </c>
      <c r="E49" s="1">
        <v>453</v>
      </c>
      <c r="F49" s="1">
        <v>244</v>
      </c>
      <c r="G49" s="1">
        <v>121</v>
      </c>
      <c r="H49" s="1">
        <v>102</v>
      </c>
      <c r="I49" s="1">
        <v>83</v>
      </c>
      <c r="J49" s="1">
        <v>96</v>
      </c>
      <c r="K49" s="1">
        <v>53</v>
      </c>
      <c r="L49" s="4">
        <v>455</v>
      </c>
      <c r="M49" s="4">
        <v>2507</v>
      </c>
    </row>
    <row r="50" spans="1:13" x14ac:dyDescent="0.25">
      <c r="A50" s="16" t="s">
        <v>633</v>
      </c>
      <c r="B50" s="1">
        <v>3</v>
      </c>
      <c r="C50" s="1">
        <v>0</v>
      </c>
      <c r="D50" s="1">
        <v>0</v>
      </c>
      <c r="E50" s="1">
        <v>5</v>
      </c>
      <c r="F50" s="1">
        <v>5</v>
      </c>
      <c r="G50" s="1">
        <v>1</v>
      </c>
      <c r="H50" s="1">
        <v>1</v>
      </c>
      <c r="I50" s="1">
        <v>2</v>
      </c>
      <c r="J50" s="1">
        <v>0</v>
      </c>
      <c r="K50" s="1">
        <v>1</v>
      </c>
      <c r="L50" s="4">
        <v>5</v>
      </c>
      <c r="M50" s="4">
        <v>18</v>
      </c>
    </row>
    <row r="51" spans="1:13" x14ac:dyDescent="0.25">
      <c r="A51" s="16" t="s">
        <v>634</v>
      </c>
      <c r="B51" s="1">
        <v>3</v>
      </c>
      <c r="C51" s="1">
        <v>1</v>
      </c>
      <c r="D51" s="1">
        <v>4</v>
      </c>
      <c r="E51" s="1">
        <v>6</v>
      </c>
      <c r="F51" s="1">
        <v>5</v>
      </c>
      <c r="G51" s="1">
        <v>1</v>
      </c>
      <c r="H51" s="1">
        <v>1</v>
      </c>
      <c r="I51" s="1">
        <v>4</v>
      </c>
      <c r="J51" s="1">
        <v>2</v>
      </c>
      <c r="K51" s="1">
        <v>1</v>
      </c>
      <c r="L51" s="4">
        <v>9</v>
      </c>
      <c r="M51" s="4">
        <v>28</v>
      </c>
    </row>
    <row r="52" spans="1:13" x14ac:dyDescent="0.25">
      <c r="A52" s="16" t="s">
        <v>635</v>
      </c>
      <c r="B52" s="1">
        <v>2</v>
      </c>
      <c r="C52" s="1">
        <v>0</v>
      </c>
      <c r="D52" s="1">
        <v>0</v>
      </c>
      <c r="E52" s="1">
        <v>0</v>
      </c>
      <c r="F52" s="1">
        <v>2</v>
      </c>
      <c r="G52" s="1">
        <v>2</v>
      </c>
      <c r="H52" s="1">
        <v>0</v>
      </c>
      <c r="I52" s="1">
        <v>2</v>
      </c>
      <c r="J52" s="1">
        <v>0</v>
      </c>
      <c r="K52" s="1">
        <v>0</v>
      </c>
      <c r="L52" s="4">
        <v>4</v>
      </c>
      <c r="M52" s="4">
        <v>8</v>
      </c>
    </row>
    <row r="53" spans="1:13" x14ac:dyDescent="0.25">
      <c r="A53" s="16" t="s">
        <v>636</v>
      </c>
      <c r="B53" s="1">
        <v>2</v>
      </c>
      <c r="C53" s="1">
        <v>6</v>
      </c>
      <c r="D53" s="1">
        <v>4</v>
      </c>
      <c r="E53" s="1">
        <v>1</v>
      </c>
      <c r="F53" s="1">
        <v>1</v>
      </c>
      <c r="G53" s="1">
        <v>3</v>
      </c>
      <c r="H53" s="1">
        <v>2</v>
      </c>
      <c r="I53" s="1">
        <v>3</v>
      </c>
      <c r="J53" s="1">
        <v>1</v>
      </c>
      <c r="K53" s="1">
        <v>1</v>
      </c>
      <c r="L53" s="4">
        <v>10</v>
      </c>
      <c r="M53" s="4">
        <v>24</v>
      </c>
    </row>
    <row r="54" spans="1:13" x14ac:dyDescent="0.25">
      <c r="A54" s="16" t="s">
        <v>637</v>
      </c>
      <c r="B54" s="1">
        <v>23</v>
      </c>
      <c r="C54" s="1">
        <v>2</v>
      </c>
      <c r="D54" s="1">
        <v>8</v>
      </c>
      <c r="E54" s="1">
        <v>10</v>
      </c>
      <c r="F54" s="1">
        <v>8</v>
      </c>
      <c r="G54" s="1">
        <v>6</v>
      </c>
      <c r="H54" s="1">
        <v>3</v>
      </c>
      <c r="I54" s="1">
        <v>1</v>
      </c>
      <c r="J54" s="1">
        <v>0</v>
      </c>
      <c r="K54" s="1">
        <v>1</v>
      </c>
      <c r="L54" s="4">
        <v>11</v>
      </c>
      <c r="M54" s="4">
        <v>62</v>
      </c>
    </row>
    <row r="55" spans="1:13" x14ac:dyDescent="0.25">
      <c r="A55" s="16" t="s">
        <v>638</v>
      </c>
      <c r="B55" s="1">
        <v>181</v>
      </c>
      <c r="C55" s="1">
        <v>271</v>
      </c>
      <c r="D55" s="1">
        <v>195</v>
      </c>
      <c r="E55" s="1">
        <v>146</v>
      </c>
      <c r="F55" s="1">
        <v>105</v>
      </c>
      <c r="G55" s="1">
        <v>140</v>
      </c>
      <c r="H55" s="1">
        <v>152</v>
      </c>
      <c r="I55" s="1">
        <v>123</v>
      </c>
      <c r="J55" s="1">
        <v>94</v>
      </c>
      <c r="K55" s="1">
        <v>77</v>
      </c>
      <c r="L55" s="4">
        <v>586</v>
      </c>
      <c r="M55" s="4">
        <v>1484</v>
      </c>
    </row>
    <row r="56" spans="1:13" x14ac:dyDescent="0.25">
      <c r="A56" s="16" t="s">
        <v>640</v>
      </c>
      <c r="B56" s="1">
        <v>10</v>
      </c>
      <c r="C56" s="1">
        <v>12</v>
      </c>
      <c r="D56" s="1">
        <v>8</v>
      </c>
      <c r="E56" s="1">
        <v>5</v>
      </c>
      <c r="F56" s="1">
        <v>12</v>
      </c>
      <c r="G56" s="1">
        <v>7</v>
      </c>
      <c r="H56" s="1">
        <v>9</v>
      </c>
      <c r="I56" s="1">
        <v>6</v>
      </c>
      <c r="J56" s="1">
        <v>7</v>
      </c>
      <c r="K56" s="1">
        <v>2</v>
      </c>
      <c r="L56" s="4">
        <v>31</v>
      </c>
      <c r="M56" s="4">
        <v>78</v>
      </c>
    </row>
    <row r="57" spans="1:13" x14ac:dyDescent="0.25">
      <c r="A57" s="16" t="s">
        <v>641</v>
      </c>
      <c r="B57" s="1">
        <v>6</v>
      </c>
      <c r="C57" s="1">
        <v>6</v>
      </c>
      <c r="D57" s="1">
        <v>7</v>
      </c>
      <c r="E57" s="1">
        <v>6</v>
      </c>
      <c r="F57" s="1">
        <v>11</v>
      </c>
      <c r="G57" s="1">
        <v>10</v>
      </c>
      <c r="H57" s="1">
        <v>7</v>
      </c>
      <c r="I57" s="1">
        <v>11</v>
      </c>
      <c r="J57" s="1">
        <v>1</v>
      </c>
      <c r="K57" s="1">
        <v>9</v>
      </c>
      <c r="L57" s="4">
        <v>38</v>
      </c>
      <c r="M57" s="4">
        <v>74</v>
      </c>
    </row>
    <row r="58" spans="1:13" x14ac:dyDescent="0.25">
      <c r="A58" s="16" t="s">
        <v>642</v>
      </c>
      <c r="B58" s="1">
        <v>30</v>
      </c>
      <c r="C58" s="1">
        <v>50</v>
      </c>
      <c r="D58" s="1">
        <v>42</v>
      </c>
      <c r="E58" s="1">
        <v>35</v>
      </c>
      <c r="F58" s="1">
        <v>26</v>
      </c>
      <c r="G58" s="1">
        <v>30</v>
      </c>
      <c r="H58" s="1">
        <v>35</v>
      </c>
      <c r="I58" s="1">
        <v>14</v>
      </c>
      <c r="J58" s="1">
        <v>8</v>
      </c>
      <c r="K58" s="1">
        <v>8</v>
      </c>
      <c r="L58" s="4">
        <v>95</v>
      </c>
      <c r="M58" s="4">
        <v>278</v>
      </c>
    </row>
    <row r="59" spans="1:13" x14ac:dyDescent="0.25">
      <c r="A59" s="16" t="s">
        <v>643</v>
      </c>
      <c r="B59" s="1">
        <v>25</v>
      </c>
      <c r="C59" s="1">
        <v>23</v>
      </c>
      <c r="D59" s="1">
        <v>11</v>
      </c>
      <c r="E59" s="1">
        <v>18</v>
      </c>
      <c r="F59" s="1">
        <v>15</v>
      </c>
      <c r="G59" s="1">
        <v>12</v>
      </c>
      <c r="H59" s="1">
        <v>11</v>
      </c>
      <c r="I59" s="1">
        <v>13</v>
      </c>
      <c r="J59" s="1">
        <v>11</v>
      </c>
      <c r="K59" s="1">
        <v>9</v>
      </c>
      <c r="L59" s="4">
        <v>56</v>
      </c>
      <c r="M59" s="4">
        <v>148</v>
      </c>
    </row>
    <row r="60" spans="1:13" x14ac:dyDescent="0.25">
      <c r="A60" s="16" t="s">
        <v>644</v>
      </c>
      <c r="B60" s="1">
        <v>248</v>
      </c>
      <c r="C60" s="1">
        <v>68</v>
      </c>
      <c r="D60" s="1">
        <v>85</v>
      </c>
      <c r="E60" s="1">
        <v>108</v>
      </c>
      <c r="F60" s="1">
        <v>105</v>
      </c>
      <c r="G60" s="1">
        <v>60</v>
      </c>
      <c r="H60" s="1">
        <v>19</v>
      </c>
      <c r="I60" s="1">
        <v>16</v>
      </c>
      <c r="J60" s="1">
        <v>10</v>
      </c>
      <c r="K60" s="1">
        <v>10</v>
      </c>
      <c r="L60" s="4">
        <v>115</v>
      </c>
      <c r="M60" s="4">
        <v>729</v>
      </c>
    </row>
    <row r="61" spans="1:13" x14ac:dyDescent="0.25">
      <c r="A61" s="16" t="s">
        <v>645</v>
      </c>
      <c r="B61" s="1">
        <v>380</v>
      </c>
      <c r="C61" s="1">
        <v>536</v>
      </c>
      <c r="D61" s="1">
        <v>564</v>
      </c>
      <c r="E61" s="1">
        <v>580</v>
      </c>
      <c r="F61" s="1">
        <v>418</v>
      </c>
      <c r="G61" s="1">
        <v>374</v>
      </c>
      <c r="H61" s="1">
        <v>330</v>
      </c>
      <c r="I61" s="1">
        <v>272</v>
      </c>
      <c r="J61" s="1">
        <v>232</v>
      </c>
      <c r="K61" s="1">
        <v>200</v>
      </c>
      <c r="L61" s="4">
        <v>1408</v>
      </c>
      <c r="M61" s="4">
        <v>3886</v>
      </c>
    </row>
    <row r="62" spans="1:13" x14ac:dyDescent="0.25">
      <c r="A62" s="16" t="s">
        <v>647</v>
      </c>
      <c r="B62" s="1">
        <v>3</v>
      </c>
      <c r="C62" s="1">
        <v>5</v>
      </c>
      <c r="D62" s="1">
        <v>10</v>
      </c>
      <c r="E62" s="1">
        <v>13</v>
      </c>
      <c r="F62" s="1">
        <v>14</v>
      </c>
      <c r="G62" s="1">
        <v>9</v>
      </c>
      <c r="H62" s="1">
        <v>10</v>
      </c>
      <c r="I62" s="1">
        <v>3</v>
      </c>
      <c r="J62" s="1">
        <v>0</v>
      </c>
      <c r="K62" s="1">
        <v>7</v>
      </c>
      <c r="L62" s="4">
        <v>29</v>
      </c>
      <c r="M62" s="4">
        <v>74</v>
      </c>
    </row>
    <row r="63" spans="1:13" x14ac:dyDescent="0.25">
      <c r="A63" s="16" t="s">
        <v>648</v>
      </c>
      <c r="B63" s="1">
        <v>13</v>
      </c>
      <c r="C63" s="1">
        <v>8</v>
      </c>
      <c r="D63" s="1">
        <v>4</v>
      </c>
      <c r="E63" s="1">
        <v>17</v>
      </c>
      <c r="F63" s="1">
        <v>18</v>
      </c>
      <c r="G63" s="1">
        <v>11</v>
      </c>
      <c r="H63" s="1">
        <v>14</v>
      </c>
      <c r="I63" s="1">
        <v>13</v>
      </c>
      <c r="J63" s="1">
        <v>8</v>
      </c>
      <c r="K63" s="1">
        <v>13</v>
      </c>
      <c r="L63" s="4">
        <v>59</v>
      </c>
      <c r="M63" s="4">
        <v>119</v>
      </c>
    </row>
    <row r="64" spans="1:13" x14ac:dyDescent="0.25">
      <c r="A64" s="16" t="s">
        <v>649</v>
      </c>
      <c r="B64" s="1">
        <v>5</v>
      </c>
      <c r="C64" s="1">
        <v>10</v>
      </c>
      <c r="D64" s="1">
        <v>5</v>
      </c>
      <c r="E64" s="1">
        <v>12</v>
      </c>
      <c r="F64" s="1">
        <v>16</v>
      </c>
      <c r="G64" s="1">
        <v>11</v>
      </c>
      <c r="H64" s="1">
        <v>16</v>
      </c>
      <c r="I64" s="1">
        <v>5</v>
      </c>
      <c r="J64" s="1">
        <v>10</v>
      </c>
      <c r="K64" s="1">
        <v>4</v>
      </c>
      <c r="L64" s="4">
        <v>46</v>
      </c>
      <c r="M64" s="4">
        <v>94</v>
      </c>
    </row>
    <row r="65" spans="1:13" x14ac:dyDescent="0.25">
      <c r="A65" s="16" t="s">
        <v>650</v>
      </c>
      <c r="B65" s="1">
        <v>8</v>
      </c>
      <c r="C65" s="1">
        <v>11</v>
      </c>
      <c r="D65" s="1">
        <v>12</v>
      </c>
      <c r="E65" s="1">
        <v>7</v>
      </c>
      <c r="F65" s="1">
        <v>9</v>
      </c>
      <c r="G65" s="1">
        <v>6</v>
      </c>
      <c r="H65" s="1">
        <v>3</v>
      </c>
      <c r="I65" s="1">
        <v>5</v>
      </c>
      <c r="J65" s="1">
        <v>5</v>
      </c>
      <c r="K65" s="1">
        <v>9</v>
      </c>
      <c r="L65" s="4">
        <v>28</v>
      </c>
      <c r="M65" s="4">
        <v>75</v>
      </c>
    </row>
    <row r="66" spans="1:13" x14ac:dyDescent="0.25">
      <c r="A66" s="16" t="s">
        <v>651</v>
      </c>
      <c r="B66" s="1">
        <v>45</v>
      </c>
      <c r="C66" s="1">
        <v>19</v>
      </c>
      <c r="D66" s="1">
        <v>16</v>
      </c>
      <c r="E66" s="1">
        <v>30</v>
      </c>
      <c r="F66" s="1">
        <v>32</v>
      </c>
      <c r="G66" s="1">
        <v>18</v>
      </c>
      <c r="H66" s="1">
        <v>9</v>
      </c>
      <c r="I66" s="1">
        <v>7</v>
      </c>
      <c r="J66" s="1">
        <v>7</v>
      </c>
      <c r="K66" s="1">
        <v>10</v>
      </c>
      <c r="L66" s="4">
        <v>51</v>
      </c>
      <c r="M66" s="4">
        <v>193</v>
      </c>
    </row>
    <row r="67" spans="1:13" x14ac:dyDescent="0.25">
      <c r="A67" s="16" t="s">
        <v>652</v>
      </c>
      <c r="B67" s="1">
        <v>182</v>
      </c>
      <c r="C67" s="1">
        <v>167</v>
      </c>
      <c r="D67" s="1">
        <v>162</v>
      </c>
      <c r="E67" s="1">
        <v>206</v>
      </c>
      <c r="F67" s="1">
        <v>170</v>
      </c>
      <c r="G67" s="1">
        <v>99</v>
      </c>
      <c r="H67" s="1">
        <v>90</v>
      </c>
      <c r="I67" s="1">
        <v>96</v>
      </c>
      <c r="J67" s="1">
        <v>106</v>
      </c>
      <c r="K67" s="1">
        <v>102</v>
      </c>
      <c r="L67" s="4">
        <v>493</v>
      </c>
      <c r="M67" s="4">
        <v>1380</v>
      </c>
    </row>
    <row r="68" spans="1:13" x14ac:dyDescent="0.25">
      <c r="A68" s="16" t="s">
        <v>654</v>
      </c>
      <c r="B68" s="1">
        <v>0</v>
      </c>
      <c r="C68" s="1">
        <v>0</v>
      </c>
      <c r="D68" s="1">
        <v>0</v>
      </c>
      <c r="E68" s="1">
        <v>0</v>
      </c>
      <c r="F68" s="1">
        <v>0</v>
      </c>
      <c r="G68" s="1">
        <v>0</v>
      </c>
      <c r="H68" s="1">
        <v>0</v>
      </c>
      <c r="I68" s="1">
        <v>0</v>
      </c>
      <c r="J68" s="1">
        <v>0</v>
      </c>
      <c r="K68" s="1">
        <v>0</v>
      </c>
      <c r="L68" s="4">
        <v>0</v>
      </c>
      <c r="M68" s="4">
        <v>0</v>
      </c>
    </row>
    <row r="69" spans="1:13" x14ac:dyDescent="0.25">
      <c r="A69" s="16" t="s">
        <v>655</v>
      </c>
      <c r="B69" s="1">
        <v>1</v>
      </c>
      <c r="C69" s="1">
        <v>0</v>
      </c>
      <c r="D69" s="1">
        <v>0</v>
      </c>
      <c r="E69" s="1">
        <v>0</v>
      </c>
      <c r="F69" s="1">
        <v>2</v>
      </c>
      <c r="G69" s="1">
        <v>0</v>
      </c>
      <c r="H69" s="1">
        <v>0</v>
      </c>
      <c r="I69" s="1">
        <v>0</v>
      </c>
      <c r="J69" s="1">
        <v>1</v>
      </c>
      <c r="K69" s="1">
        <v>0</v>
      </c>
      <c r="L69" s="4">
        <v>1</v>
      </c>
      <c r="M69" s="4">
        <v>4</v>
      </c>
    </row>
    <row r="70" spans="1:13" x14ac:dyDescent="0.25">
      <c r="A70" s="16" t="s">
        <v>656</v>
      </c>
      <c r="B70" s="1">
        <v>1</v>
      </c>
      <c r="C70" s="1">
        <v>4</v>
      </c>
      <c r="D70" s="1">
        <v>1</v>
      </c>
      <c r="E70" s="1">
        <v>0</v>
      </c>
      <c r="F70" s="1">
        <v>0</v>
      </c>
      <c r="G70" s="1">
        <v>0</v>
      </c>
      <c r="H70" s="1">
        <v>0</v>
      </c>
      <c r="I70" s="1">
        <v>0</v>
      </c>
      <c r="J70" s="1">
        <v>0</v>
      </c>
      <c r="K70" s="1">
        <v>0</v>
      </c>
      <c r="L70" s="4">
        <v>0</v>
      </c>
      <c r="M70" s="4">
        <v>6</v>
      </c>
    </row>
    <row r="71" spans="1:13" x14ac:dyDescent="0.25">
      <c r="A71" s="16" t="s">
        <v>657</v>
      </c>
      <c r="B71" s="1">
        <v>0</v>
      </c>
      <c r="C71" s="1">
        <v>0</v>
      </c>
      <c r="D71" s="1">
        <v>0</v>
      </c>
      <c r="E71" s="1">
        <v>0</v>
      </c>
      <c r="F71" s="1">
        <v>0</v>
      </c>
      <c r="G71" s="1">
        <v>0</v>
      </c>
      <c r="H71" s="1">
        <v>0</v>
      </c>
      <c r="I71" s="1">
        <v>0</v>
      </c>
      <c r="J71" s="1">
        <v>0</v>
      </c>
      <c r="K71" s="1">
        <v>1</v>
      </c>
      <c r="L71" s="4">
        <v>1</v>
      </c>
      <c r="M71" s="4">
        <v>1</v>
      </c>
    </row>
    <row r="72" spans="1:13" x14ac:dyDescent="0.25">
      <c r="A72" s="16" t="s">
        <v>658</v>
      </c>
      <c r="B72" s="1">
        <v>0</v>
      </c>
      <c r="C72" s="1">
        <v>0</v>
      </c>
      <c r="D72" s="1">
        <v>0</v>
      </c>
      <c r="E72" s="1">
        <v>0</v>
      </c>
      <c r="F72" s="1">
        <v>0</v>
      </c>
      <c r="G72" s="1">
        <v>0</v>
      </c>
      <c r="H72" s="1">
        <v>0</v>
      </c>
      <c r="I72" s="1">
        <v>0</v>
      </c>
      <c r="J72" s="1">
        <v>0</v>
      </c>
      <c r="K72" s="1">
        <v>0</v>
      </c>
      <c r="L72" s="4">
        <v>0</v>
      </c>
      <c r="M72" s="4">
        <v>0</v>
      </c>
    </row>
    <row r="73" spans="1:13" x14ac:dyDescent="0.25">
      <c r="A73" s="16" t="s">
        <v>659</v>
      </c>
      <c r="B73" s="1">
        <v>8</v>
      </c>
      <c r="C73" s="1">
        <v>9</v>
      </c>
      <c r="D73" s="1">
        <v>5</v>
      </c>
      <c r="E73" s="1">
        <v>4</v>
      </c>
      <c r="F73" s="1">
        <v>6</v>
      </c>
      <c r="G73" s="1">
        <v>0</v>
      </c>
      <c r="H73" s="1">
        <v>12</v>
      </c>
      <c r="I73" s="1">
        <v>4</v>
      </c>
      <c r="J73" s="1">
        <v>3</v>
      </c>
      <c r="K73" s="1">
        <v>4</v>
      </c>
      <c r="L73" s="4">
        <v>23</v>
      </c>
      <c r="M73" s="4">
        <v>55</v>
      </c>
    </row>
    <row r="74" spans="1:13" x14ac:dyDescent="0.25">
      <c r="A74" s="10" t="s">
        <v>14</v>
      </c>
      <c r="B74" s="4">
        <v>3551</v>
      </c>
      <c r="C74" s="4">
        <v>3701</v>
      </c>
      <c r="D74" s="4">
        <v>3337</v>
      </c>
      <c r="E74" s="4">
        <v>3392</v>
      </c>
      <c r="F74" s="4">
        <v>2472</v>
      </c>
      <c r="G74" s="4">
        <v>2085</v>
      </c>
      <c r="H74" s="4">
        <v>1706</v>
      </c>
      <c r="I74" s="4">
        <v>1620</v>
      </c>
      <c r="J74" s="4">
        <v>1370</v>
      </c>
      <c r="K74" s="4">
        <v>1373</v>
      </c>
      <c r="L74" s="4">
        <v>8154</v>
      </c>
      <c r="M74" s="4">
        <v>24607</v>
      </c>
    </row>
    <row r="75" spans="1:13" x14ac:dyDescent="0.25">
      <c r="A75" s="15"/>
    </row>
    <row r="76" spans="1:13" x14ac:dyDescent="0.25">
      <c r="A76" s="15"/>
    </row>
    <row r="77" spans="1:13" x14ac:dyDescent="0.25">
      <c r="A77" s="15"/>
      <c r="B77" s="23" t="s">
        <v>521</v>
      </c>
      <c r="C77" s="24"/>
      <c r="D77" s="24"/>
      <c r="E77" s="24"/>
      <c r="F77" s="24"/>
      <c r="G77" s="24"/>
      <c r="H77" s="24"/>
      <c r="I77" s="24"/>
      <c r="J77" s="24"/>
      <c r="K77" s="24"/>
      <c r="L77" s="6" t="s">
        <v>10</v>
      </c>
      <c r="M77" s="6" t="s">
        <v>11</v>
      </c>
    </row>
    <row r="78" spans="1:13" x14ac:dyDescent="0.25">
      <c r="A78" s="9" t="s">
        <v>34</v>
      </c>
      <c r="B78" s="5" t="s">
        <v>0</v>
      </c>
      <c r="C78" s="5" t="s">
        <v>1</v>
      </c>
      <c r="D78" s="5" t="s">
        <v>2</v>
      </c>
      <c r="E78" s="5" t="s">
        <v>3</v>
      </c>
      <c r="F78" s="5" t="s">
        <v>4</v>
      </c>
      <c r="G78" s="5" t="s">
        <v>5</v>
      </c>
      <c r="H78" s="5" t="s">
        <v>6</v>
      </c>
      <c r="I78" s="5" t="s">
        <v>7</v>
      </c>
      <c r="J78" s="5" t="s">
        <v>8</v>
      </c>
      <c r="K78" s="5" t="s">
        <v>9</v>
      </c>
      <c r="L78" s="5" t="s">
        <v>32</v>
      </c>
      <c r="M78" s="5" t="s">
        <v>33</v>
      </c>
    </row>
    <row r="79" spans="1:13" x14ac:dyDescent="0.25">
      <c r="A79" s="8" t="s">
        <v>584</v>
      </c>
      <c r="B79" s="2">
        <v>3.5874439461883401E-2</v>
      </c>
      <c r="C79" s="2">
        <v>2.68199233716475E-2</v>
      </c>
      <c r="D79" s="2">
        <v>2.2935779816513801E-2</v>
      </c>
      <c r="E79" s="2">
        <v>3.8297872340425497E-2</v>
      </c>
      <c r="F79" s="2">
        <v>3.6269430051813503E-2</v>
      </c>
      <c r="G79" s="2">
        <v>3.4722222222222203E-2</v>
      </c>
      <c r="H79" s="2">
        <v>2.1739130434782601E-2</v>
      </c>
      <c r="I79" s="2">
        <v>3.77358490566038E-2</v>
      </c>
      <c r="J79" s="2">
        <v>2.96296296296296E-2</v>
      </c>
      <c r="K79" s="2">
        <v>5.1136363636363598E-2</v>
      </c>
      <c r="L79" s="3">
        <v>3.5904255319148898E-2</v>
      </c>
      <c r="M79" s="3">
        <v>3.34750265674814E-2</v>
      </c>
    </row>
    <row r="80" spans="1:13" x14ac:dyDescent="0.25">
      <c r="A80" s="8" t="s">
        <v>585</v>
      </c>
      <c r="B80" s="2">
        <v>2.6905829596412599E-2</v>
      </c>
      <c r="C80" s="2">
        <v>6.1302681992337203E-2</v>
      </c>
      <c r="D80" s="2">
        <v>7.7981651376146793E-2</v>
      </c>
      <c r="E80" s="2">
        <v>7.6595744680851105E-2</v>
      </c>
      <c r="F80" s="2">
        <v>7.7720207253885995E-2</v>
      </c>
      <c r="G80" s="2">
        <v>6.25E-2</v>
      </c>
      <c r="H80" s="2">
        <v>5.7971014492753603E-2</v>
      </c>
      <c r="I80" s="2">
        <v>0.106918238993711</v>
      </c>
      <c r="J80" s="2">
        <v>5.9259259259259303E-2</v>
      </c>
      <c r="K80" s="2">
        <v>9.0909090909090898E-2</v>
      </c>
      <c r="L80" s="3">
        <v>7.7127659574468099E-2</v>
      </c>
      <c r="M80" s="3">
        <v>6.9075451647183803E-2</v>
      </c>
    </row>
    <row r="81" spans="1:13" x14ac:dyDescent="0.25">
      <c r="A81" s="8" t="s">
        <v>586</v>
      </c>
      <c r="B81" s="2">
        <v>0.44843049327354301</v>
      </c>
      <c r="C81" s="2">
        <v>0.40996168582375497</v>
      </c>
      <c r="D81" s="2">
        <v>0.399082568807339</v>
      </c>
      <c r="E81" s="2">
        <v>0.39574468085106401</v>
      </c>
      <c r="F81" s="2">
        <v>0.45077720207253902</v>
      </c>
      <c r="G81" s="2">
        <v>0.43055555555555602</v>
      </c>
      <c r="H81" s="2">
        <v>0.39130434782608697</v>
      </c>
      <c r="I81" s="2">
        <v>0.33333333333333298</v>
      </c>
      <c r="J81" s="2">
        <v>0.34814814814814798</v>
      </c>
      <c r="K81" s="2">
        <v>0.28977272727272702</v>
      </c>
      <c r="L81" s="3">
        <v>0.35505319148936199</v>
      </c>
      <c r="M81" s="3">
        <v>0.39373007438894803</v>
      </c>
    </row>
    <row r="82" spans="1:13" x14ac:dyDescent="0.25">
      <c r="A82" s="8" t="s">
        <v>587</v>
      </c>
      <c r="B82" s="2">
        <v>2.2421524663677101E-2</v>
      </c>
      <c r="C82" s="2">
        <v>2.2988505747126398E-2</v>
      </c>
      <c r="D82" s="2">
        <v>2.2935779816513801E-2</v>
      </c>
      <c r="E82" s="2">
        <v>1.27659574468085E-2</v>
      </c>
      <c r="F82" s="2">
        <v>1.03626943005181E-2</v>
      </c>
      <c r="G82" s="2">
        <v>4.8611111111111098E-2</v>
      </c>
      <c r="H82" s="2">
        <v>0.19565217391304299</v>
      </c>
      <c r="I82" s="2">
        <v>0.213836477987421</v>
      </c>
      <c r="J82" s="2">
        <v>0.162962962962963</v>
      </c>
      <c r="K82" s="2">
        <v>0.28409090909090901</v>
      </c>
      <c r="L82" s="3">
        <v>0.18617021276595699</v>
      </c>
      <c r="M82" s="3">
        <v>8.5547290116896907E-2</v>
      </c>
    </row>
    <row r="83" spans="1:13" x14ac:dyDescent="0.25">
      <c r="A83" s="8" t="s">
        <v>588</v>
      </c>
      <c r="B83" s="2">
        <v>0.16591928251121099</v>
      </c>
      <c r="C83" s="2">
        <v>2.2988505747126398E-2</v>
      </c>
      <c r="D83" s="2">
        <v>6.4220183486238494E-2</v>
      </c>
      <c r="E83" s="2">
        <v>4.2553191489361701E-2</v>
      </c>
      <c r="F83" s="2">
        <v>5.1813471502590698E-2</v>
      </c>
      <c r="G83" s="2">
        <v>4.8611111111111098E-2</v>
      </c>
      <c r="H83" s="2">
        <v>7.2463768115942004E-3</v>
      </c>
      <c r="I83" s="2">
        <v>6.2893081761006301E-3</v>
      </c>
      <c r="J83" s="2">
        <v>7.4074074074074103E-3</v>
      </c>
      <c r="K83" s="2">
        <v>1.7045454545454499E-2</v>
      </c>
      <c r="L83" s="3">
        <v>1.7287234042553199E-2</v>
      </c>
      <c r="M83" s="3">
        <v>4.7821466524973398E-2</v>
      </c>
    </row>
    <row r="84" spans="1:13" x14ac:dyDescent="0.25">
      <c r="A84" s="8" t="s">
        <v>589</v>
      </c>
      <c r="B84" s="2">
        <v>0.30044843049327402</v>
      </c>
      <c r="C84" s="2">
        <v>0.45593869731800801</v>
      </c>
      <c r="D84" s="2">
        <v>0.41284403669724801</v>
      </c>
      <c r="E84" s="2">
        <v>0.43404255319148899</v>
      </c>
      <c r="F84" s="2">
        <v>0.37305699481865301</v>
      </c>
      <c r="G84" s="2">
        <v>0.375</v>
      </c>
      <c r="H84" s="2">
        <v>0.32608695652173902</v>
      </c>
      <c r="I84" s="2">
        <v>0.30188679245283001</v>
      </c>
      <c r="J84" s="2">
        <v>0.39259259259259299</v>
      </c>
      <c r="K84" s="2">
        <v>0.26704545454545497</v>
      </c>
      <c r="L84" s="3">
        <v>0.32845744680851102</v>
      </c>
      <c r="M84" s="3">
        <v>0.37035069075451599</v>
      </c>
    </row>
    <row r="85" spans="1:13" x14ac:dyDescent="0.25">
      <c r="A85" s="8" t="s">
        <v>591</v>
      </c>
      <c r="B85" s="2">
        <v>7.1713147410358599E-2</v>
      </c>
      <c r="C85" s="2">
        <v>6.6666666666666693E-2</v>
      </c>
      <c r="D85" s="2">
        <v>9.2664092664092701E-2</v>
      </c>
      <c r="E85" s="2">
        <v>0.13427561837455801</v>
      </c>
      <c r="F85" s="2">
        <v>9.8214285714285698E-2</v>
      </c>
      <c r="G85" s="2">
        <v>0.26755852842809402</v>
      </c>
      <c r="H85" s="2">
        <v>0.11891891891891899</v>
      </c>
      <c r="I85" s="2">
        <v>6.8807339449541302E-2</v>
      </c>
      <c r="J85" s="2">
        <v>0.107594936708861</v>
      </c>
      <c r="K85" s="2">
        <v>8.6538461538461495E-2</v>
      </c>
      <c r="L85" s="3">
        <v>0.142322097378277</v>
      </c>
      <c r="M85" s="3">
        <v>0.11518987341772199</v>
      </c>
    </row>
    <row r="86" spans="1:13" x14ac:dyDescent="0.25">
      <c r="A86" s="8" t="s">
        <v>592</v>
      </c>
      <c r="B86" s="2">
        <v>2.78884462151394E-2</v>
      </c>
      <c r="C86" s="2">
        <v>6.6666666666666693E-2</v>
      </c>
      <c r="D86" s="2">
        <v>8.1081081081081099E-2</v>
      </c>
      <c r="E86" s="2">
        <v>4.9469964664311E-2</v>
      </c>
      <c r="F86" s="2">
        <v>6.25E-2</v>
      </c>
      <c r="G86" s="2">
        <v>6.02006688963211E-2</v>
      </c>
      <c r="H86" s="2">
        <v>0.14054054054054099</v>
      </c>
      <c r="I86" s="2">
        <v>5.5045871559633003E-2</v>
      </c>
      <c r="J86" s="2">
        <v>6.9620253164557E-2</v>
      </c>
      <c r="K86" s="2">
        <v>8.6538461538461495E-2</v>
      </c>
      <c r="L86" s="3">
        <v>7.9588014981273394E-2</v>
      </c>
      <c r="M86" s="3">
        <v>6.7510548523206704E-2</v>
      </c>
    </row>
    <row r="87" spans="1:13" x14ac:dyDescent="0.25">
      <c r="A87" s="8" t="s">
        <v>593</v>
      </c>
      <c r="B87" s="2">
        <v>1.5936254980079698E-2</v>
      </c>
      <c r="C87" s="2">
        <v>3.1578947368421102E-2</v>
      </c>
      <c r="D87" s="2">
        <v>2.31660231660232E-2</v>
      </c>
      <c r="E87" s="2">
        <v>3.53356890459364E-3</v>
      </c>
      <c r="F87" s="2">
        <v>1.33928571428571E-2</v>
      </c>
      <c r="G87" s="2">
        <v>1.00334448160535E-2</v>
      </c>
      <c r="H87" s="2">
        <v>1.62162162162162E-2</v>
      </c>
      <c r="I87" s="2">
        <v>4.5871559633027499E-3</v>
      </c>
      <c r="J87" s="2">
        <v>6.3291139240506302E-3</v>
      </c>
      <c r="K87" s="2">
        <v>0</v>
      </c>
      <c r="L87" s="3">
        <v>7.4906367041198503E-3</v>
      </c>
      <c r="M87" s="3">
        <v>1.30801687763713E-2</v>
      </c>
    </row>
    <row r="88" spans="1:13" x14ac:dyDescent="0.25">
      <c r="A88" s="8" t="s">
        <v>594</v>
      </c>
      <c r="B88" s="2">
        <v>0.33067729083665298</v>
      </c>
      <c r="C88" s="2">
        <v>0.214035087719298</v>
      </c>
      <c r="D88" s="2">
        <v>0.22393822393822399</v>
      </c>
      <c r="E88" s="2">
        <v>0.201413427561837</v>
      </c>
      <c r="F88" s="2">
        <v>0.16964285714285701</v>
      </c>
      <c r="G88" s="2">
        <v>0.167224080267559</v>
      </c>
      <c r="H88" s="2">
        <v>0.11891891891891899</v>
      </c>
      <c r="I88" s="2">
        <v>8.7155963302752298E-2</v>
      </c>
      <c r="J88" s="2">
        <v>0.120253164556962</v>
      </c>
      <c r="K88" s="2">
        <v>0.134615384615385</v>
      </c>
      <c r="L88" s="3">
        <v>0.12921348314606701</v>
      </c>
      <c r="M88" s="3">
        <v>0.183544303797468</v>
      </c>
    </row>
    <row r="89" spans="1:13" x14ac:dyDescent="0.25">
      <c r="A89" s="8" t="s">
        <v>595</v>
      </c>
      <c r="B89" s="2">
        <v>0.30278884462151401</v>
      </c>
      <c r="C89" s="2">
        <v>9.1228070175438603E-2</v>
      </c>
      <c r="D89" s="2">
        <v>0.11969111969111999</v>
      </c>
      <c r="E89" s="2">
        <v>0.18727915194346301</v>
      </c>
      <c r="F89" s="2">
        <v>0.151785714285714</v>
      </c>
      <c r="G89" s="2">
        <v>8.3612040133779306E-2</v>
      </c>
      <c r="H89" s="2">
        <v>2.1621621621621599E-2</v>
      </c>
      <c r="I89" s="2">
        <v>1.8348623853211E-2</v>
      </c>
      <c r="J89" s="2">
        <v>1.8987341772151899E-2</v>
      </c>
      <c r="K89" s="2">
        <v>1.9230769230769201E-2</v>
      </c>
      <c r="L89" s="3">
        <v>3.7453183520599301E-2</v>
      </c>
      <c r="M89" s="3">
        <v>0.109704641350211</v>
      </c>
    </row>
    <row r="90" spans="1:13" x14ac:dyDescent="0.25">
      <c r="A90" s="8" t="s">
        <v>596</v>
      </c>
      <c r="B90" s="2">
        <v>0.25099601593625498</v>
      </c>
      <c r="C90" s="2">
        <v>0.52982456140350898</v>
      </c>
      <c r="D90" s="2">
        <v>0.45945945945945899</v>
      </c>
      <c r="E90" s="2">
        <v>0.42402826855123699</v>
      </c>
      <c r="F90" s="2">
        <v>0.50446428571428603</v>
      </c>
      <c r="G90" s="2">
        <v>0.41137123745819398</v>
      </c>
      <c r="H90" s="2">
        <v>0.58378378378378404</v>
      </c>
      <c r="I90" s="2">
        <v>0.76605504587156004</v>
      </c>
      <c r="J90" s="2">
        <v>0.677215189873418</v>
      </c>
      <c r="K90" s="2">
        <v>0.67307692307692302</v>
      </c>
      <c r="L90" s="3">
        <v>0.60393258426966301</v>
      </c>
      <c r="M90" s="3">
        <v>0.51097046413502101</v>
      </c>
    </row>
    <row r="91" spans="1:13" x14ac:dyDescent="0.25">
      <c r="A91" s="8" t="s">
        <v>598</v>
      </c>
      <c r="B91" s="2">
        <v>2.3668639053254399E-2</v>
      </c>
      <c r="C91" s="2">
        <v>3.2258064516128997E-2</v>
      </c>
      <c r="D91" s="2">
        <v>6.1016949152542403E-2</v>
      </c>
      <c r="E91" s="2">
        <v>4.2553191489361701E-2</v>
      </c>
      <c r="F91" s="2">
        <v>3.8793103448275898E-2</v>
      </c>
      <c r="G91" s="2">
        <v>6.6390041493775906E-2</v>
      </c>
      <c r="H91" s="2">
        <v>7.0351758793969807E-2</v>
      </c>
      <c r="I91" s="2">
        <v>0.10294117647058799</v>
      </c>
      <c r="J91" s="2">
        <v>6.1111111111111102E-2</v>
      </c>
      <c r="K91" s="2">
        <v>5.6410256410256397E-2</v>
      </c>
      <c r="L91" s="3">
        <v>7.1638861629048103E-2</v>
      </c>
      <c r="M91" s="3">
        <v>5.2253689668927003E-2</v>
      </c>
    </row>
    <row r="92" spans="1:13" x14ac:dyDescent="0.25">
      <c r="A92" s="8" t="s">
        <v>599</v>
      </c>
      <c r="B92" s="2">
        <v>3.5502958579881699E-2</v>
      </c>
      <c r="C92" s="2">
        <v>5.5718475073313803E-2</v>
      </c>
      <c r="D92" s="2">
        <v>6.4406779661016905E-2</v>
      </c>
      <c r="E92" s="2">
        <v>5.6737588652482303E-2</v>
      </c>
      <c r="F92" s="2">
        <v>8.18965517241379E-2</v>
      </c>
      <c r="G92" s="2">
        <v>4.9792531120331898E-2</v>
      </c>
      <c r="H92" s="2">
        <v>0.130653266331658</v>
      </c>
      <c r="I92" s="2">
        <v>0.17647058823529399</v>
      </c>
      <c r="J92" s="2">
        <v>8.3333333333333301E-2</v>
      </c>
      <c r="K92" s="2">
        <v>0.128205128205128</v>
      </c>
      <c r="L92" s="3">
        <v>0.111874386653582</v>
      </c>
      <c r="M92" s="3">
        <v>7.93777423214998E-2</v>
      </c>
    </row>
    <row r="93" spans="1:13" x14ac:dyDescent="0.25">
      <c r="A93" s="8" t="s">
        <v>600</v>
      </c>
      <c r="B93" s="2">
        <v>5.9171597633136102E-3</v>
      </c>
      <c r="C93" s="2">
        <v>2.9325513196480899E-3</v>
      </c>
      <c r="D93" s="2">
        <v>1.01694915254237E-2</v>
      </c>
      <c r="E93" s="2">
        <v>1.41843971631206E-2</v>
      </c>
      <c r="F93" s="2">
        <v>3.4482758620689703E-2</v>
      </c>
      <c r="G93" s="2">
        <v>1.6597510373444001E-2</v>
      </c>
      <c r="H93" s="2">
        <v>1.00502512562814E-2</v>
      </c>
      <c r="I93" s="2">
        <v>1.4705882352941201E-2</v>
      </c>
      <c r="J93" s="2">
        <v>5.5555555555555601E-3</v>
      </c>
      <c r="K93" s="2">
        <v>5.1282051282051299E-3</v>
      </c>
      <c r="L93" s="3">
        <v>1.07948969578018E-2</v>
      </c>
      <c r="M93" s="3">
        <v>1.1567610690067801E-2</v>
      </c>
    </row>
    <row r="94" spans="1:13" x14ac:dyDescent="0.25">
      <c r="A94" s="8" t="s">
        <v>601</v>
      </c>
      <c r="B94" s="2">
        <v>5.9171597633136098E-2</v>
      </c>
      <c r="C94" s="2">
        <v>4.6920821114369501E-2</v>
      </c>
      <c r="D94" s="2">
        <v>5.7627118644067797E-2</v>
      </c>
      <c r="E94" s="2">
        <v>0.102836879432624</v>
      </c>
      <c r="F94" s="2">
        <v>5.6034482758620698E-2</v>
      </c>
      <c r="G94" s="2">
        <v>9.5435684647302899E-2</v>
      </c>
      <c r="H94" s="2">
        <v>2.5125628140703501E-2</v>
      </c>
      <c r="I94" s="2">
        <v>3.9215686274509803E-2</v>
      </c>
      <c r="J94" s="2">
        <v>4.4444444444444398E-2</v>
      </c>
      <c r="K94" s="2">
        <v>4.6153846153846198E-2</v>
      </c>
      <c r="L94" s="3">
        <v>5.2011776251226702E-2</v>
      </c>
      <c r="M94" s="3">
        <v>5.9034702832070199E-2</v>
      </c>
    </row>
    <row r="95" spans="1:13" x14ac:dyDescent="0.25">
      <c r="A95" s="8" t="s">
        <v>602</v>
      </c>
      <c r="B95" s="2">
        <v>0.34615384615384598</v>
      </c>
      <c r="C95" s="2">
        <v>8.7976539589442806E-2</v>
      </c>
      <c r="D95" s="2">
        <v>0.122033898305085</v>
      </c>
      <c r="E95" s="2">
        <v>0.17730496453900699</v>
      </c>
      <c r="F95" s="2">
        <v>0.22413793103448301</v>
      </c>
      <c r="G95" s="2">
        <v>0.170124481327801</v>
      </c>
      <c r="H95" s="2">
        <v>3.5175879396984903E-2</v>
      </c>
      <c r="I95" s="2">
        <v>3.4313725490196102E-2</v>
      </c>
      <c r="J95" s="2">
        <v>1.6666666666666701E-2</v>
      </c>
      <c r="K95" s="2">
        <v>3.0769230769230799E-2</v>
      </c>
      <c r="L95" s="3">
        <v>6.2806673209028496E-2</v>
      </c>
      <c r="M95" s="3">
        <v>0.13921021140805701</v>
      </c>
    </row>
    <row r="96" spans="1:13" x14ac:dyDescent="0.25">
      <c r="A96" s="8" t="s">
        <v>603</v>
      </c>
      <c r="B96" s="2">
        <v>0.52958579881656798</v>
      </c>
      <c r="C96" s="2">
        <v>0.77419354838709697</v>
      </c>
      <c r="D96" s="2">
        <v>0.68474576271186405</v>
      </c>
      <c r="E96" s="2">
        <v>0.60638297872340396</v>
      </c>
      <c r="F96" s="2">
        <v>0.56465517241379304</v>
      </c>
      <c r="G96" s="2">
        <v>0.60165975103734404</v>
      </c>
      <c r="H96" s="2">
        <v>0.72864321608040195</v>
      </c>
      <c r="I96" s="2">
        <v>0.63235294117647101</v>
      </c>
      <c r="J96" s="2">
        <v>0.78888888888888897</v>
      </c>
      <c r="K96" s="2">
        <v>0.73333333333333295</v>
      </c>
      <c r="L96" s="3">
        <v>0.69087340529931296</v>
      </c>
      <c r="M96" s="3">
        <v>0.65855604307937798</v>
      </c>
    </row>
    <row r="97" spans="1:13" x14ac:dyDescent="0.25">
      <c r="A97" s="8" t="s">
        <v>605</v>
      </c>
      <c r="B97" s="2">
        <v>2.2471910112359501E-2</v>
      </c>
      <c r="C97" s="2">
        <v>3.1690140845070401E-2</v>
      </c>
      <c r="D97" s="2">
        <v>6.3725490196078399E-2</v>
      </c>
      <c r="E97" s="2">
        <v>5.1282051282051301E-2</v>
      </c>
      <c r="F97" s="2">
        <v>4.91803278688525E-2</v>
      </c>
      <c r="G97" s="2">
        <v>4.2857142857142899E-2</v>
      </c>
      <c r="H97" s="2">
        <v>5.0420168067226899E-2</v>
      </c>
      <c r="I97" s="2">
        <v>5.6737588652482303E-2</v>
      </c>
      <c r="J97" s="2">
        <v>1.6666666666666701E-2</v>
      </c>
      <c r="K97" s="2">
        <v>3.9370078740157501E-2</v>
      </c>
      <c r="L97" s="3">
        <v>4.1731066460587302E-2</v>
      </c>
      <c r="M97" s="3">
        <v>4.2774566473988397E-2</v>
      </c>
    </row>
    <row r="98" spans="1:13" x14ac:dyDescent="0.25">
      <c r="A98" s="8" t="s">
        <v>606</v>
      </c>
      <c r="B98" s="2">
        <v>4.49438202247191E-2</v>
      </c>
      <c r="C98" s="2">
        <v>2.8169014084507001E-2</v>
      </c>
      <c r="D98" s="2">
        <v>4.4117647058823498E-2</v>
      </c>
      <c r="E98" s="2">
        <v>4.7008547008547001E-2</v>
      </c>
      <c r="F98" s="2">
        <v>6.0109289617486301E-2</v>
      </c>
      <c r="G98" s="2">
        <v>0.114285714285714</v>
      </c>
      <c r="H98" s="2">
        <v>0.13445378151260501</v>
      </c>
      <c r="I98" s="2">
        <v>0.11347517730496499</v>
      </c>
      <c r="J98" s="2">
        <v>5.83333333333333E-2</v>
      </c>
      <c r="K98" s="2">
        <v>0.17322834645669299</v>
      </c>
      <c r="L98" s="3">
        <v>0.11901081916537901</v>
      </c>
      <c r="M98" s="3">
        <v>7.1676300578034702E-2</v>
      </c>
    </row>
    <row r="99" spans="1:13" x14ac:dyDescent="0.25">
      <c r="A99" s="8" t="s">
        <v>607</v>
      </c>
      <c r="B99" s="2">
        <v>0</v>
      </c>
      <c r="C99" s="2">
        <v>2.8169014084507001E-2</v>
      </c>
      <c r="D99" s="2">
        <v>3.4313725490196102E-2</v>
      </c>
      <c r="E99" s="2">
        <v>2.1367521367521399E-2</v>
      </c>
      <c r="F99" s="2">
        <v>2.7322404371584699E-2</v>
      </c>
      <c r="G99" s="2">
        <v>2.8571428571428598E-2</v>
      </c>
      <c r="H99" s="2">
        <v>4.20168067226891E-2</v>
      </c>
      <c r="I99" s="2">
        <v>2.1276595744680899E-2</v>
      </c>
      <c r="J99" s="2">
        <v>0</v>
      </c>
      <c r="K99" s="2">
        <v>2.3622047244094498E-2</v>
      </c>
      <c r="L99" s="3">
        <v>2.3183925811437401E-2</v>
      </c>
      <c r="M99" s="3">
        <v>2.3121387283237E-2</v>
      </c>
    </row>
    <row r="100" spans="1:13" x14ac:dyDescent="0.25">
      <c r="A100" s="8" t="s">
        <v>608</v>
      </c>
      <c r="B100" s="2">
        <v>2.2471910112359501E-2</v>
      </c>
      <c r="C100" s="2">
        <v>1.7605633802816899E-2</v>
      </c>
      <c r="D100" s="2">
        <v>5.8823529411764698E-2</v>
      </c>
      <c r="E100" s="2">
        <v>3.8461538461538498E-2</v>
      </c>
      <c r="F100" s="2">
        <v>2.1857923497267801E-2</v>
      </c>
      <c r="G100" s="2">
        <v>5.7142857142857099E-2</v>
      </c>
      <c r="H100" s="2">
        <v>5.0420168067226899E-2</v>
      </c>
      <c r="I100" s="2">
        <v>9.2198581560283696E-2</v>
      </c>
      <c r="J100" s="2">
        <v>2.5000000000000001E-2</v>
      </c>
      <c r="K100" s="2">
        <v>8.6614173228346497E-2</v>
      </c>
      <c r="L100" s="3">
        <v>6.3369397217928905E-2</v>
      </c>
      <c r="M100" s="3">
        <v>4.3352601156069398E-2</v>
      </c>
    </row>
    <row r="101" spans="1:13" x14ac:dyDescent="0.25">
      <c r="A101" s="8" t="s">
        <v>609</v>
      </c>
      <c r="B101" s="2">
        <v>0.24157303370786501</v>
      </c>
      <c r="C101" s="2">
        <v>5.9859154929577503E-2</v>
      </c>
      <c r="D101" s="2">
        <v>0.11274509803921599</v>
      </c>
      <c r="E101" s="2">
        <v>0.17521367521367501</v>
      </c>
      <c r="F101" s="2">
        <v>0.17486338797814199</v>
      </c>
      <c r="G101" s="2">
        <v>0.13571428571428601</v>
      </c>
      <c r="H101" s="2">
        <v>3.3613445378151301E-2</v>
      </c>
      <c r="I101" s="2">
        <v>2.8368794326241099E-2</v>
      </c>
      <c r="J101" s="2">
        <v>0.05</v>
      </c>
      <c r="K101" s="2">
        <v>3.1496062992125998E-2</v>
      </c>
      <c r="L101" s="3">
        <v>5.7187017001545597E-2</v>
      </c>
      <c r="M101" s="3">
        <v>0.111560693641618</v>
      </c>
    </row>
    <row r="102" spans="1:13" x14ac:dyDescent="0.25">
      <c r="A102" s="8" t="s">
        <v>610</v>
      </c>
      <c r="B102" s="2">
        <v>0.66853932584269704</v>
      </c>
      <c r="C102" s="2">
        <v>0.83450704225352101</v>
      </c>
      <c r="D102" s="2">
        <v>0.68627450980392202</v>
      </c>
      <c r="E102" s="2">
        <v>0.66666666666666696</v>
      </c>
      <c r="F102" s="2">
        <v>0.66666666666666696</v>
      </c>
      <c r="G102" s="2">
        <v>0.621428571428571</v>
      </c>
      <c r="H102" s="2">
        <v>0.68907563025210095</v>
      </c>
      <c r="I102" s="2">
        <v>0.68794326241134796</v>
      </c>
      <c r="J102" s="2">
        <v>0.85</v>
      </c>
      <c r="K102" s="2">
        <v>0.64566929133858297</v>
      </c>
      <c r="L102" s="3">
        <v>0.69551777434312201</v>
      </c>
      <c r="M102" s="3">
        <v>0.707514450867052</v>
      </c>
    </row>
    <row r="103" spans="1:13" x14ac:dyDescent="0.25">
      <c r="A103" s="8" t="s">
        <v>612</v>
      </c>
      <c r="B103" s="2">
        <v>2.5974025974026E-2</v>
      </c>
      <c r="C103" s="2">
        <v>9.6153846153846194E-3</v>
      </c>
      <c r="D103" s="2">
        <v>0</v>
      </c>
      <c r="E103" s="2">
        <v>2.4390243902439001E-2</v>
      </c>
      <c r="F103" s="2">
        <v>7.69230769230769E-2</v>
      </c>
      <c r="G103" s="2">
        <v>2.04081632653061E-2</v>
      </c>
      <c r="H103" s="2">
        <v>6.6666666666666693E-2</v>
      </c>
      <c r="I103" s="2">
        <v>7.1428571428571397E-2</v>
      </c>
      <c r="J103" s="2">
        <v>9.5238095238095205E-2</v>
      </c>
      <c r="K103" s="2">
        <v>6.9767441860465101E-2</v>
      </c>
      <c r="L103" s="3">
        <v>6.3829787234042507E-2</v>
      </c>
      <c r="M103" s="3">
        <v>3.8402457757296497E-2</v>
      </c>
    </row>
    <row r="104" spans="1:13" x14ac:dyDescent="0.25">
      <c r="A104" s="8" t="s">
        <v>613</v>
      </c>
      <c r="B104" s="2">
        <v>5.1948051948052E-2</v>
      </c>
      <c r="C104" s="2">
        <v>4.80769230769231E-2</v>
      </c>
      <c r="D104" s="2">
        <v>3.4090909090909102E-2</v>
      </c>
      <c r="E104" s="2">
        <v>6.0975609756097601E-2</v>
      </c>
      <c r="F104" s="2">
        <v>7.69230769230769E-2</v>
      </c>
      <c r="G104" s="2">
        <v>4.08163265306122E-2</v>
      </c>
      <c r="H104" s="2">
        <v>6.6666666666666693E-2</v>
      </c>
      <c r="I104" s="2">
        <v>5.3571428571428603E-2</v>
      </c>
      <c r="J104" s="2">
        <v>0</v>
      </c>
      <c r="K104" s="2">
        <v>6.9767441860465101E-2</v>
      </c>
      <c r="L104" s="3">
        <v>4.6808510638297898E-2</v>
      </c>
      <c r="M104" s="3">
        <v>5.0691244239631297E-2</v>
      </c>
    </row>
    <row r="105" spans="1:13" x14ac:dyDescent="0.25">
      <c r="A105" s="8" t="s">
        <v>614</v>
      </c>
      <c r="B105" s="2">
        <v>3.8961038961039002E-2</v>
      </c>
      <c r="C105" s="2">
        <v>2.8846153846153799E-2</v>
      </c>
      <c r="D105" s="2">
        <v>4.5454545454545497E-2</v>
      </c>
      <c r="E105" s="2">
        <v>4.8780487804878099E-2</v>
      </c>
      <c r="F105" s="2">
        <v>1.5384615384615399E-2</v>
      </c>
      <c r="G105" s="2">
        <v>8.1632653061224497E-2</v>
      </c>
      <c r="H105" s="2">
        <v>2.2222222222222199E-2</v>
      </c>
      <c r="I105" s="2">
        <v>0</v>
      </c>
      <c r="J105" s="2">
        <v>0</v>
      </c>
      <c r="K105" s="2">
        <v>0</v>
      </c>
      <c r="L105" s="3">
        <v>2.1276595744680899E-2</v>
      </c>
      <c r="M105" s="3">
        <v>3.0721966205837201E-2</v>
      </c>
    </row>
    <row r="106" spans="1:13" x14ac:dyDescent="0.25">
      <c r="A106" s="8" t="s">
        <v>615</v>
      </c>
      <c r="B106" s="2">
        <v>2.5974025974026E-2</v>
      </c>
      <c r="C106" s="2">
        <v>3.8461538461538498E-2</v>
      </c>
      <c r="D106" s="2">
        <v>2.27272727272727E-2</v>
      </c>
      <c r="E106" s="2">
        <v>2.4390243902439001E-2</v>
      </c>
      <c r="F106" s="2">
        <v>1.5384615384615399E-2</v>
      </c>
      <c r="G106" s="2">
        <v>8.1632653061224497E-2</v>
      </c>
      <c r="H106" s="2">
        <v>2.2222222222222199E-2</v>
      </c>
      <c r="I106" s="2">
        <v>3.5714285714285698E-2</v>
      </c>
      <c r="J106" s="2">
        <v>2.3809523809523801E-2</v>
      </c>
      <c r="K106" s="2">
        <v>2.32558139534884E-2</v>
      </c>
      <c r="L106" s="3">
        <v>3.8297872340425497E-2</v>
      </c>
      <c r="M106" s="3">
        <v>3.0721966205837201E-2</v>
      </c>
    </row>
    <row r="107" spans="1:13" x14ac:dyDescent="0.25">
      <c r="A107" s="8" t="s">
        <v>616</v>
      </c>
      <c r="B107" s="2">
        <v>0.246753246753247</v>
      </c>
      <c r="C107" s="2">
        <v>8.6538461538461495E-2</v>
      </c>
      <c r="D107" s="2">
        <v>7.9545454545454503E-2</v>
      </c>
      <c r="E107" s="2">
        <v>9.7560975609756101E-2</v>
      </c>
      <c r="F107" s="2">
        <v>0.123076923076923</v>
      </c>
      <c r="G107" s="2">
        <v>0.14285714285714299</v>
      </c>
      <c r="H107" s="2">
        <v>0.11111111111111099</v>
      </c>
      <c r="I107" s="2">
        <v>3.5714285714285698E-2</v>
      </c>
      <c r="J107" s="2">
        <v>0</v>
      </c>
      <c r="K107" s="2">
        <v>9.3023255813953501E-2</v>
      </c>
      <c r="L107" s="3">
        <v>7.6595744680851105E-2</v>
      </c>
      <c r="M107" s="3">
        <v>0.105990783410138</v>
      </c>
    </row>
    <row r="108" spans="1:13" x14ac:dyDescent="0.25">
      <c r="A108" s="8" t="s">
        <v>617</v>
      </c>
      <c r="B108" s="2">
        <v>0.61038961038961004</v>
      </c>
      <c r="C108" s="2">
        <v>0.78846153846153799</v>
      </c>
      <c r="D108" s="2">
        <v>0.81818181818181801</v>
      </c>
      <c r="E108" s="2">
        <v>0.74390243902439002</v>
      </c>
      <c r="F108" s="2">
        <v>0.69230769230769196</v>
      </c>
      <c r="G108" s="2">
        <v>0.63265306122449005</v>
      </c>
      <c r="H108" s="2">
        <v>0.71111111111111103</v>
      </c>
      <c r="I108" s="2">
        <v>0.80357142857142905</v>
      </c>
      <c r="J108" s="2">
        <v>0.88095238095238104</v>
      </c>
      <c r="K108" s="2">
        <v>0.74418604651162801</v>
      </c>
      <c r="L108" s="3">
        <v>0.75319148936170199</v>
      </c>
      <c r="M108" s="3">
        <v>0.74347158218125997</v>
      </c>
    </row>
    <row r="109" spans="1:13" x14ac:dyDescent="0.25">
      <c r="A109" s="8" t="s">
        <v>619</v>
      </c>
      <c r="B109" s="2">
        <v>7.8431372549019607E-3</v>
      </c>
      <c r="C109" s="2">
        <v>1.3262599469496001E-3</v>
      </c>
      <c r="D109" s="2">
        <v>4.6367851622874804E-3</v>
      </c>
      <c r="E109" s="2">
        <v>6.8846815834767601E-3</v>
      </c>
      <c r="F109" s="2">
        <v>9.5846645367412102E-3</v>
      </c>
      <c r="G109" s="2">
        <v>0</v>
      </c>
      <c r="H109" s="2">
        <v>1.6483516483516501E-2</v>
      </c>
      <c r="I109" s="2">
        <v>6.9930069930069904E-3</v>
      </c>
      <c r="J109" s="2">
        <v>0</v>
      </c>
      <c r="K109" s="2">
        <v>4.3956043956044001E-2</v>
      </c>
      <c r="L109" s="3">
        <v>9.7560975609756097E-3</v>
      </c>
      <c r="M109" s="3">
        <v>6.4432989690721603E-3</v>
      </c>
    </row>
    <row r="110" spans="1:13" x14ac:dyDescent="0.25">
      <c r="A110" s="8" t="s">
        <v>620</v>
      </c>
      <c r="B110" s="2">
        <v>2.6143790849673201E-3</v>
      </c>
      <c r="C110" s="2">
        <v>3.9787798408488098E-3</v>
      </c>
      <c r="D110" s="2">
        <v>1.5455950540958299E-3</v>
      </c>
      <c r="E110" s="2">
        <v>0</v>
      </c>
      <c r="F110" s="2">
        <v>6.3897763578274801E-3</v>
      </c>
      <c r="G110" s="2">
        <v>3.6101083032491002E-3</v>
      </c>
      <c r="H110" s="2">
        <v>1.0989010989011E-2</v>
      </c>
      <c r="I110" s="2">
        <v>1.3986013986014E-2</v>
      </c>
      <c r="J110" s="2">
        <v>7.8740157480314994E-3</v>
      </c>
      <c r="K110" s="2">
        <v>1.0989010989011E-2</v>
      </c>
      <c r="L110" s="3">
        <v>8.5365853658536592E-3</v>
      </c>
      <c r="M110" s="3">
        <v>3.8659793814433E-3</v>
      </c>
    </row>
    <row r="111" spans="1:13" x14ac:dyDescent="0.25">
      <c r="A111" s="8" t="s">
        <v>621</v>
      </c>
      <c r="B111" s="2">
        <v>1.0457516339869299E-2</v>
      </c>
      <c r="C111" s="2">
        <v>1.0610079575596801E-2</v>
      </c>
      <c r="D111" s="2">
        <v>3.0911901081916498E-3</v>
      </c>
      <c r="E111" s="2">
        <v>8.6058519793459493E-3</v>
      </c>
      <c r="F111" s="2">
        <v>6.3897763578274801E-3</v>
      </c>
      <c r="G111" s="2">
        <v>2.1660649819494601E-2</v>
      </c>
      <c r="H111" s="2">
        <v>1.0989010989011E-2</v>
      </c>
      <c r="I111" s="2">
        <v>0</v>
      </c>
      <c r="J111" s="2">
        <v>1.5748031496062999E-2</v>
      </c>
      <c r="K111" s="2">
        <v>1.0989010989011E-2</v>
      </c>
      <c r="L111" s="3">
        <v>1.34146341463415E-2</v>
      </c>
      <c r="M111" s="3">
        <v>9.2783505154639193E-3</v>
      </c>
    </row>
    <row r="112" spans="1:13" x14ac:dyDescent="0.25">
      <c r="A112" s="8" t="s">
        <v>622</v>
      </c>
      <c r="B112" s="2">
        <v>2.0915032679738599E-2</v>
      </c>
      <c r="C112" s="2">
        <v>1.8567639257294401E-2</v>
      </c>
      <c r="D112" s="2">
        <v>1.8547140649149901E-2</v>
      </c>
      <c r="E112" s="2">
        <v>1.7211703958691899E-2</v>
      </c>
      <c r="F112" s="2">
        <v>1.91693290734824E-2</v>
      </c>
      <c r="G112" s="2">
        <v>1.8050541516245501E-2</v>
      </c>
      <c r="H112" s="2">
        <v>0</v>
      </c>
      <c r="I112" s="2">
        <v>4.8951048951049E-2</v>
      </c>
      <c r="J112" s="2">
        <v>1.5748031496062999E-2</v>
      </c>
      <c r="K112" s="2">
        <v>4.3956043956044001E-2</v>
      </c>
      <c r="L112" s="3">
        <v>2.19512195121951E-2</v>
      </c>
      <c r="M112" s="3">
        <v>1.9587628865979399E-2</v>
      </c>
    </row>
    <row r="113" spans="1:13" x14ac:dyDescent="0.25">
      <c r="A113" s="8" t="s">
        <v>623</v>
      </c>
      <c r="B113" s="2">
        <v>0.20653594771241801</v>
      </c>
      <c r="C113" s="2">
        <v>3.8461538461538498E-2</v>
      </c>
      <c r="D113" s="2">
        <v>4.0185471406491501E-2</v>
      </c>
      <c r="E113" s="2">
        <v>8.7779690189328699E-2</v>
      </c>
      <c r="F113" s="2">
        <v>0.10223642172524</v>
      </c>
      <c r="G113" s="2">
        <v>0.10830324909747301</v>
      </c>
      <c r="H113" s="2">
        <v>4.3956043956044001E-2</v>
      </c>
      <c r="I113" s="2">
        <v>1.3986013986014E-2</v>
      </c>
      <c r="J113" s="2">
        <v>1.5748031496062999E-2</v>
      </c>
      <c r="K113" s="2">
        <v>2.1978021978022001E-2</v>
      </c>
      <c r="L113" s="3">
        <v>5.3658536585365901E-2</v>
      </c>
      <c r="M113" s="3">
        <v>8.7628865979381396E-2</v>
      </c>
    </row>
    <row r="114" spans="1:13" x14ac:dyDescent="0.25">
      <c r="A114" s="8" t="s">
        <v>624</v>
      </c>
      <c r="B114" s="2">
        <v>0.75163398692810501</v>
      </c>
      <c r="C114" s="2">
        <v>0.92705570291777195</v>
      </c>
      <c r="D114" s="2">
        <v>0.93199381761978395</v>
      </c>
      <c r="E114" s="2">
        <v>0.87951807228915702</v>
      </c>
      <c r="F114" s="2">
        <v>0.85623003194888203</v>
      </c>
      <c r="G114" s="2">
        <v>0.84837545126353797</v>
      </c>
      <c r="H114" s="2">
        <v>0.91758241758241799</v>
      </c>
      <c r="I114" s="2">
        <v>0.91608391608391604</v>
      </c>
      <c r="J114" s="2">
        <v>0.94488188976377996</v>
      </c>
      <c r="K114" s="2">
        <v>0.86813186813186805</v>
      </c>
      <c r="L114" s="3">
        <v>0.89268292682926798</v>
      </c>
      <c r="M114" s="3">
        <v>0.87319587628866002</v>
      </c>
    </row>
    <row r="115" spans="1:13" x14ac:dyDescent="0.25">
      <c r="A115" s="8" t="s">
        <v>626</v>
      </c>
      <c r="B115" s="2">
        <v>0</v>
      </c>
      <c r="C115" s="2">
        <v>4.3103448275862103E-3</v>
      </c>
      <c r="D115" s="2">
        <v>2.0703933747412001E-3</v>
      </c>
      <c r="E115" s="2">
        <v>8.23045267489712E-3</v>
      </c>
      <c r="F115" s="2">
        <v>2.4822695035461001E-2</v>
      </c>
      <c r="G115" s="2">
        <v>0</v>
      </c>
      <c r="H115" s="2">
        <v>0</v>
      </c>
      <c r="I115" s="2">
        <v>0</v>
      </c>
      <c r="J115" s="2">
        <v>9.8039215686274508E-3</v>
      </c>
      <c r="K115" s="2">
        <v>4.6875E-2</v>
      </c>
      <c r="L115" s="3">
        <v>7.7821011673151804E-3</v>
      </c>
      <c r="M115" s="3">
        <v>6.5005417118093201E-3</v>
      </c>
    </row>
    <row r="116" spans="1:13" x14ac:dyDescent="0.25">
      <c r="A116" s="8" t="s">
        <v>627</v>
      </c>
      <c r="B116" s="2">
        <v>3.7037037037036999E-3</v>
      </c>
      <c r="C116" s="2">
        <v>2.1551724137930999E-3</v>
      </c>
      <c r="D116" s="2">
        <v>0</v>
      </c>
      <c r="E116" s="2">
        <v>0</v>
      </c>
      <c r="F116" s="2">
        <v>0</v>
      </c>
      <c r="G116" s="2">
        <v>7.4074074074074103E-3</v>
      </c>
      <c r="H116" s="2">
        <v>1.7543859649122799E-2</v>
      </c>
      <c r="I116" s="2">
        <v>9.0909090909090898E-2</v>
      </c>
      <c r="J116" s="2">
        <v>0</v>
      </c>
      <c r="K116" s="2">
        <v>0</v>
      </c>
      <c r="L116" s="3">
        <v>2.3346303501945501E-2</v>
      </c>
      <c r="M116" s="3">
        <v>5.4171180931744303E-3</v>
      </c>
    </row>
    <row r="117" spans="1:13" x14ac:dyDescent="0.25">
      <c r="A117" s="8" t="s">
        <v>628</v>
      </c>
      <c r="B117" s="2">
        <v>5.5555555555555601E-3</v>
      </c>
      <c r="C117" s="2">
        <v>1.0775862068965501E-2</v>
      </c>
      <c r="D117" s="2">
        <v>0</v>
      </c>
      <c r="E117" s="2">
        <v>6.17283950617284E-3</v>
      </c>
      <c r="F117" s="2">
        <v>7.09219858156028E-3</v>
      </c>
      <c r="G117" s="2">
        <v>7.4074074074074103E-3</v>
      </c>
      <c r="H117" s="2">
        <v>1.7543859649122799E-2</v>
      </c>
      <c r="I117" s="2">
        <v>1.01010101010101E-2</v>
      </c>
      <c r="J117" s="2">
        <v>0</v>
      </c>
      <c r="K117" s="2">
        <v>1.5625E-2</v>
      </c>
      <c r="L117" s="3">
        <v>9.7276264591439707E-3</v>
      </c>
      <c r="M117" s="3">
        <v>6.5005417118093201E-3</v>
      </c>
    </row>
    <row r="118" spans="1:13" x14ac:dyDescent="0.25">
      <c r="A118" s="8" t="s">
        <v>629</v>
      </c>
      <c r="B118" s="2">
        <v>1.2962962962963001E-2</v>
      </c>
      <c r="C118" s="2">
        <v>4.3103448275862103E-3</v>
      </c>
      <c r="D118" s="2">
        <v>2.0703933747412001E-3</v>
      </c>
      <c r="E118" s="2">
        <v>4.11522633744856E-3</v>
      </c>
      <c r="F118" s="2">
        <v>2.4822695035461001E-2</v>
      </c>
      <c r="G118" s="2">
        <v>7.4074074074074103E-3</v>
      </c>
      <c r="H118" s="2">
        <v>0</v>
      </c>
      <c r="I118" s="2">
        <v>1.01010101010101E-2</v>
      </c>
      <c r="J118" s="2">
        <v>2.9411764705882401E-2</v>
      </c>
      <c r="K118" s="2">
        <v>3.125E-2</v>
      </c>
      <c r="L118" s="3">
        <v>1.36186770428016E-2</v>
      </c>
      <c r="M118" s="3">
        <v>9.3896713615023494E-3</v>
      </c>
    </row>
    <row r="119" spans="1:13" x14ac:dyDescent="0.25">
      <c r="A119" s="8" t="s">
        <v>630</v>
      </c>
      <c r="B119" s="2">
        <v>0.155555555555556</v>
      </c>
      <c r="C119" s="2">
        <v>1.29310344827586E-2</v>
      </c>
      <c r="D119" s="2">
        <v>3.7267080745341602E-2</v>
      </c>
      <c r="E119" s="2">
        <v>4.9382716049382699E-2</v>
      </c>
      <c r="F119" s="2">
        <v>7.8014184397163094E-2</v>
      </c>
      <c r="G119" s="2">
        <v>8.1481481481481502E-2</v>
      </c>
      <c r="H119" s="2">
        <v>7.0175438596491196E-2</v>
      </c>
      <c r="I119" s="2">
        <v>5.0505050505050497E-2</v>
      </c>
      <c r="J119" s="2">
        <v>1.9607843137254902E-2</v>
      </c>
      <c r="K119" s="2">
        <v>7.8125E-2</v>
      </c>
      <c r="L119" s="3">
        <v>6.0311284046692601E-2</v>
      </c>
      <c r="M119" s="3">
        <v>6.6811123149151302E-2</v>
      </c>
    </row>
    <row r="120" spans="1:13" x14ac:dyDescent="0.25">
      <c r="A120" s="8" t="s">
        <v>631</v>
      </c>
      <c r="B120" s="2">
        <v>0.82222222222222197</v>
      </c>
      <c r="C120" s="2">
        <v>0.96551724137931005</v>
      </c>
      <c r="D120" s="2">
        <v>0.95859213250517605</v>
      </c>
      <c r="E120" s="2">
        <v>0.93209876543209902</v>
      </c>
      <c r="F120" s="2">
        <v>0.86524822695035497</v>
      </c>
      <c r="G120" s="2">
        <v>0.89629629629629604</v>
      </c>
      <c r="H120" s="2">
        <v>0.89473684210526305</v>
      </c>
      <c r="I120" s="2">
        <v>0.83838383838383801</v>
      </c>
      <c r="J120" s="2">
        <v>0.94117647058823495</v>
      </c>
      <c r="K120" s="2">
        <v>0.828125</v>
      </c>
      <c r="L120" s="3">
        <v>0.88521400778210102</v>
      </c>
      <c r="M120" s="3">
        <v>0.90538100397255294</v>
      </c>
    </row>
    <row r="121" spans="1:13" x14ac:dyDescent="0.25">
      <c r="A121" s="8" t="s">
        <v>633</v>
      </c>
      <c r="B121" s="2">
        <v>1.4018691588785E-2</v>
      </c>
      <c r="C121" s="2">
        <v>0</v>
      </c>
      <c r="D121" s="2">
        <v>0</v>
      </c>
      <c r="E121" s="2">
        <v>2.9761904761904798E-2</v>
      </c>
      <c r="F121" s="2">
        <v>3.9682539682539701E-2</v>
      </c>
      <c r="G121" s="2">
        <v>6.5359477124183E-3</v>
      </c>
      <c r="H121" s="2">
        <v>6.2893081761006301E-3</v>
      </c>
      <c r="I121" s="2">
        <v>1.48148148148148E-2</v>
      </c>
      <c r="J121" s="2">
        <v>0</v>
      </c>
      <c r="K121" s="2">
        <v>1.2345679012345699E-2</v>
      </c>
      <c r="L121" s="3">
        <v>8.0000000000000002E-3</v>
      </c>
      <c r="M121" s="3">
        <v>1.1083743842364499E-2</v>
      </c>
    </row>
    <row r="122" spans="1:13" x14ac:dyDescent="0.25">
      <c r="A122" s="8" t="s">
        <v>634</v>
      </c>
      <c r="B122" s="2">
        <v>1.4018691588785E-2</v>
      </c>
      <c r="C122" s="2">
        <v>3.57142857142857E-3</v>
      </c>
      <c r="D122" s="2">
        <v>1.8957345971564E-2</v>
      </c>
      <c r="E122" s="2">
        <v>3.5714285714285698E-2</v>
      </c>
      <c r="F122" s="2">
        <v>3.9682539682539701E-2</v>
      </c>
      <c r="G122" s="2">
        <v>6.5359477124183E-3</v>
      </c>
      <c r="H122" s="2">
        <v>6.2893081761006301E-3</v>
      </c>
      <c r="I122" s="2">
        <v>2.96296296296296E-2</v>
      </c>
      <c r="J122" s="2">
        <v>2.06185567010309E-2</v>
      </c>
      <c r="K122" s="2">
        <v>1.2345679012345699E-2</v>
      </c>
      <c r="L122" s="3">
        <v>1.44E-2</v>
      </c>
      <c r="M122" s="3">
        <v>1.72413793103448E-2</v>
      </c>
    </row>
    <row r="123" spans="1:13" x14ac:dyDescent="0.25">
      <c r="A123" s="8" t="s">
        <v>635</v>
      </c>
      <c r="B123" s="2">
        <v>9.3457943925233603E-3</v>
      </c>
      <c r="C123" s="2">
        <v>0</v>
      </c>
      <c r="D123" s="2">
        <v>0</v>
      </c>
      <c r="E123" s="2">
        <v>0</v>
      </c>
      <c r="F123" s="2">
        <v>1.58730158730159E-2</v>
      </c>
      <c r="G123" s="2">
        <v>1.30718954248366E-2</v>
      </c>
      <c r="H123" s="2">
        <v>0</v>
      </c>
      <c r="I123" s="2">
        <v>1.48148148148148E-2</v>
      </c>
      <c r="J123" s="2">
        <v>0</v>
      </c>
      <c r="K123" s="2">
        <v>0</v>
      </c>
      <c r="L123" s="3">
        <v>6.4000000000000003E-3</v>
      </c>
      <c r="M123" s="3">
        <v>4.92610837438424E-3</v>
      </c>
    </row>
    <row r="124" spans="1:13" x14ac:dyDescent="0.25">
      <c r="A124" s="8" t="s">
        <v>636</v>
      </c>
      <c r="B124" s="2">
        <v>9.3457943925233603E-3</v>
      </c>
      <c r="C124" s="2">
        <v>2.1428571428571401E-2</v>
      </c>
      <c r="D124" s="2">
        <v>1.8957345971564E-2</v>
      </c>
      <c r="E124" s="2">
        <v>5.9523809523809503E-3</v>
      </c>
      <c r="F124" s="2">
        <v>7.9365079365079395E-3</v>
      </c>
      <c r="G124" s="2">
        <v>1.9607843137254902E-2</v>
      </c>
      <c r="H124" s="2">
        <v>1.25786163522013E-2</v>
      </c>
      <c r="I124" s="2">
        <v>2.2222222222222199E-2</v>
      </c>
      <c r="J124" s="2">
        <v>1.03092783505155E-2</v>
      </c>
      <c r="K124" s="2">
        <v>1.2345679012345699E-2</v>
      </c>
      <c r="L124" s="3">
        <v>1.6E-2</v>
      </c>
      <c r="M124" s="3">
        <v>1.47783251231527E-2</v>
      </c>
    </row>
    <row r="125" spans="1:13" x14ac:dyDescent="0.25">
      <c r="A125" s="8" t="s">
        <v>637</v>
      </c>
      <c r="B125" s="2">
        <v>0.10747663551401899</v>
      </c>
      <c r="C125" s="2">
        <v>7.14285714285714E-3</v>
      </c>
      <c r="D125" s="2">
        <v>3.7914691943128E-2</v>
      </c>
      <c r="E125" s="2">
        <v>5.95238095238095E-2</v>
      </c>
      <c r="F125" s="2">
        <v>6.3492063492063502E-2</v>
      </c>
      <c r="G125" s="2">
        <v>3.9215686274509803E-2</v>
      </c>
      <c r="H125" s="2">
        <v>1.88679245283019E-2</v>
      </c>
      <c r="I125" s="2">
        <v>7.4074074074074103E-3</v>
      </c>
      <c r="J125" s="2">
        <v>0</v>
      </c>
      <c r="K125" s="2">
        <v>1.2345679012345699E-2</v>
      </c>
      <c r="L125" s="3">
        <v>1.7600000000000001E-2</v>
      </c>
      <c r="M125" s="3">
        <v>3.81773399014778E-2</v>
      </c>
    </row>
    <row r="126" spans="1:13" x14ac:dyDescent="0.25">
      <c r="A126" s="8" t="s">
        <v>638</v>
      </c>
      <c r="B126" s="2">
        <v>0.84579439252336497</v>
      </c>
      <c r="C126" s="2">
        <v>0.96785714285714297</v>
      </c>
      <c r="D126" s="2">
        <v>0.92417061611374396</v>
      </c>
      <c r="E126" s="2">
        <v>0.86904761904761896</v>
      </c>
      <c r="F126" s="2">
        <v>0.83333333333333304</v>
      </c>
      <c r="G126" s="2">
        <v>0.91503267973856195</v>
      </c>
      <c r="H126" s="2">
        <v>0.95597484276729605</v>
      </c>
      <c r="I126" s="2">
        <v>0.91111111111111098</v>
      </c>
      <c r="J126" s="2">
        <v>0.96907216494845405</v>
      </c>
      <c r="K126" s="2">
        <v>0.95061728395061695</v>
      </c>
      <c r="L126" s="3">
        <v>0.93759999999999999</v>
      </c>
      <c r="M126" s="3">
        <v>0.91379310344827602</v>
      </c>
    </row>
    <row r="127" spans="1:13" x14ac:dyDescent="0.25">
      <c r="A127" s="8" t="s">
        <v>640</v>
      </c>
      <c r="B127" s="2">
        <v>1.4306151645207399E-2</v>
      </c>
      <c r="C127" s="2">
        <v>1.7266187050359701E-2</v>
      </c>
      <c r="D127" s="2">
        <v>1.1157601115760101E-2</v>
      </c>
      <c r="E127" s="2">
        <v>6.6489361702127703E-3</v>
      </c>
      <c r="F127" s="2">
        <v>2.0442930153321999E-2</v>
      </c>
      <c r="G127" s="2">
        <v>1.4198782961460399E-2</v>
      </c>
      <c r="H127" s="2">
        <v>2.18978102189781E-2</v>
      </c>
      <c r="I127" s="2">
        <v>1.8072289156626498E-2</v>
      </c>
      <c r="J127" s="2">
        <v>2.60223048327138E-2</v>
      </c>
      <c r="K127" s="2">
        <v>8.4033613445378096E-3</v>
      </c>
      <c r="L127" s="3">
        <v>1.7785427423981599E-2</v>
      </c>
      <c r="M127" s="3">
        <v>1.50202195262854E-2</v>
      </c>
    </row>
    <row r="128" spans="1:13" x14ac:dyDescent="0.25">
      <c r="A128" s="8" t="s">
        <v>641</v>
      </c>
      <c r="B128" s="2">
        <v>8.58369098712446E-3</v>
      </c>
      <c r="C128" s="2">
        <v>8.6330935251798593E-3</v>
      </c>
      <c r="D128" s="2">
        <v>9.7629009762901005E-3</v>
      </c>
      <c r="E128" s="2">
        <v>7.9787234042553203E-3</v>
      </c>
      <c r="F128" s="2">
        <v>1.87393526405451E-2</v>
      </c>
      <c r="G128" s="2">
        <v>2.0283975659229202E-2</v>
      </c>
      <c r="H128" s="2">
        <v>1.7031630170316302E-2</v>
      </c>
      <c r="I128" s="2">
        <v>3.3132530120481903E-2</v>
      </c>
      <c r="J128" s="2">
        <v>3.7174721189591098E-3</v>
      </c>
      <c r="K128" s="2">
        <v>3.78151260504202E-2</v>
      </c>
      <c r="L128" s="3">
        <v>2.18014916810098E-2</v>
      </c>
      <c r="M128" s="3">
        <v>1.42499518582707E-2</v>
      </c>
    </row>
    <row r="129" spans="1:13" x14ac:dyDescent="0.25">
      <c r="A129" s="8" t="s">
        <v>642</v>
      </c>
      <c r="B129" s="2">
        <v>4.2918454935622297E-2</v>
      </c>
      <c r="C129" s="2">
        <v>7.1942446043165506E-2</v>
      </c>
      <c r="D129" s="2">
        <v>5.85774058577406E-2</v>
      </c>
      <c r="E129" s="2">
        <v>4.6542553191489401E-2</v>
      </c>
      <c r="F129" s="2">
        <v>4.4293015332197601E-2</v>
      </c>
      <c r="G129" s="2">
        <v>6.0851926977687598E-2</v>
      </c>
      <c r="H129" s="2">
        <v>8.5158150851581502E-2</v>
      </c>
      <c r="I129" s="2">
        <v>4.2168674698795199E-2</v>
      </c>
      <c r="J129" s="2">
        <v>2.9739776951672899E-2</v>
      </c>
      <c r="K129" s="2">
        <v>3.3613445378151301E-2</v>
      </c>
      <c r="L129" s="3">
        <v>5.4503729202524401E-2</v>
      </c>
      <c r="M129" s="3">
        <v>5.3533602927017102E-2</v>
      </c>
    </row>
    <row r="130" spans="1:13" x14ac:dyDescent="0.25">
      <c r="A130" s="8" t="s">
        <v>643</v>
      </c>
      <c r="B130" s="2">
        <v>3.5765379113018601E-2</v>
      </c>
      <c r="C130" s="2">
        <v>3.3093525179856101E-2</v>
      </c>
      <c r="D130" s="2">
        <v>1.53417015341702E-2</v>
      </c>
      <c r="E130" s="2">
        <v>2.3936170212765999E-2</v>
      </c>
      <c r="F130" s="2">
        <v>2.55536626916525E-2</v>
      </c>
      <c r="G130" s="2">
        <v>2.4340770791075099E-2</v>
      </c>
      <c r="H130" s="2">
        <v>2.6763990267639901E-2</v>
      </c>
      <c r="I130" s="2">
        <v>3.9156626506024098E-2</v>
      </c>
      <c r="J130" s="2">
        <v>4.08921933085502E-2</v>
      </c>
      <c r="K130" s="2">
        <v>3.78151260504202E-2</v>
      </c>
      <c r="L130" s="3">
        <v>3.2128514056224897E-2</v>
      </c>
      <c r="M130" s="3">
        <v>2.84999037165415E-2</v>
      </c>
    </row>
    <row r="131" spans="1:13" x14ac:dyDescent="0.25">
      <c r="A131" s="8" t="s">
        <v>644</v>
      </c>
      <c r="B131" s="2">
        <v>0.35479256080114502</v>
      </c>
      <c r="C131" s="2">
        <v>9.7841726618704994E-2</v>
      </c>
      <c r="D131" s="2">
        <v>0.118549511854951</v>
      </c>
      <c r="E131" s="2">
        <v>0.14361702127659601</v>
      </c>
      <c r="F131" s="2">
        <v>0.17887563884156699</v>
      </c>
      <c r="G131" s="2">
        <v>0.121703853955375</v>
      </c>
      <c r="H131" s="2">
        <v>4.6228710462287097E-2</v>
      </c>
      <c r="I131" s="2">
        <v>4.81927710843374E-2</v>
      </c>
      <c r="J131" s="2">
        <v>3.7174721189591101E-2</v>
      </c>
      <c r="K131" s="2">
        <v>4.20168067226891E-2</v>
      </c>
      <c r="L131" s="3">
        <v>6.5978198508319E-2</v>
      </c>
      <c r="M131" s="3">
        <v>0.140381282495667</v>
      </c>
    </row>
    <row r="132" spans="1:13" x14ac:dyDescent="0.25">
      <c r="A132" s="8" t="s">
        <v>645</v>
      </c>
      <c r="B132" s="2">
        <v>0.54363376251788298</v>
      </c>
      <c r="C132" s="2">
        <v>0.77122302158273404</v>
      </c>
      <c r="D132" s="2">
        <v>0.78661087866108803</v>
      </c>
      <c r="E132" s="2">
        <v>0.77127659574468099</v>
      </c>
      <c r="F132" s="2">
        <v>0.71209540034071594</v>
      </c>
      <c r="G132" s="2">
        <v>0.75862068965517204</v>
      </c>
      <c r="H132" s="2">
        <v>0.80291970802919699</v>
      </c>
      <c r="I132" s="2">
        <v>0.81927710843373502</v>
      </c>
      <c r="J132" s="2">
        <v>0.86245353159851301</v>
      </c>
      <c r="K132" s="2">
        <v>0.84033613445378197</v>
      </c>
      <c r="L132" s="3">
        <v>0.80780263912794004</v>
      </c>
      <c r="M132" s="3">
        <v>0.74831503947621802</v>
      </c>
    </row>
    <row r="133" spans="1:13" x14ac:dyDescent="0.25">
      <c r="A133" s="8" t="s">
        <v>647</v>
      </c>
      <c r="B133" s="2">
        <v>1.171875E-2</v>
      </c>
      <c r="C133" s="2">
        <v>2.27272727272727E-2</v>
      </c>
      <c r="D133" s="2">
        <v>4.7846889952153103E-2</v>
      </c>
      <c r="E133" s="2">
        <v>4.5614035087719301E-2</v>
      </c>
      <c r="F133" s="2">
        <v>5.4054054054054099E-2</v>
      </c>
      <c r="G133" s="2">
        <v>5.8441558441558399E-2</v>
      </c>
      <c r="H133" s="2">
        <v>7.0422535211267595E-2</v>
      </c>
      <c r="I133" s="2">
        <v>2.32558139534884E-2</v>
      </c>
      <c r="J133" s="2">
        <v>0</v>
      </c>
      <c r="K133" s="2">
        <v>4.8275862068965503E-2</v>
      </c>
      <c r="L133" s="3">
        <v>4.1076487252124601E-2</v>
      </c>
      <c r="M133" s="3">
        <v>3.8242894056847498E-2</v>
      </c>
    </row>
    <row r="134" spans="1:13" x14ac:dyDescent="0.25">
      <c r="A134" s="8" t="s">
        <v>648</v>
      </c>
      <c r="B134" s="2">
        <v>5.078125E-2</v>
      </c>
      <c r="C134" s="2">
        <v>3.6363636363636397E-2</v>
      </c>
      <c r="D134" s="2">
        <v>1.9138755980861202E-2</v>
      </c>
      <c r="E134" s="2">
        <v>5.96491228070175E-2</v>
      </c>
      <c r="F134" s="2">
        <v>6.9498069498069498E-2</v>
      </c>
      <c r="G134" s="2">
        <v>7.1428571428571397E-2</v>
      </c>
      <c r="H134" s="2">
        <v>9.85915492957746E-2</v>
      </c>
      <c r="I134" s="2">
        <v>0.10077519379845</v>
      </c>
      <c r="J134" s="2">
        <v>5.8823529411764698E-2</v>
      </c>
      <c r="K134" s="2">
        <v>8.9655172413793102E-2</v>
      </c>
      <c r="L134" s="3">
        <v>8.3569405099150104E-2</v>
      </c>
      <c r="M134" s="3">
        <v>6.1498708010335898E-2</v>
      </c>
    </row>
    <row r="135" spans="1:13" x14ac:dyDescent="0.25">
      <c r="A135" s="8" t="s">
        <v>649</v>
      </c>
      <c r="B135" s="2">
        <v>1.953125E-2</v>
      </c>
      <c r="C135" s="2">
        <v>4.5454545454545497E-2</v>
      </c>
      <c r="D135" s="2">
        <v>2.39234449760766E-2</v>
      </c>
      <c r="E135" s="2">
        <v>4.2105263157894701E-2</v>
      </c>
      <c r="F135" s="2">
        <v>6.1776061776061798E-2</v>
      </c>
      <c r="G135" s="2">
        <v>7.1428571428571397E-2</v>
      </c>
      <c r="H135" s="2">
        <v>0.11267605633802801</v>
      </c>
      <c r="I135" s="2">
        <v>3.8759689922480599E-2</v>
      </c>
      <c r="J135" s="2">
        <v>7.3529411764705899E-2</v>
      </c>
      <c r="K135" s="2">
        <v>2.7586206896551699E-2</v>
      </c>
      <c r="L135" s="3">
        <v>6.5155807365439106E-2</v>
      </c>
      <c r="M135" s="3">
        <v>4.8578811369508999E-2</v>
      </c>
    </row>
    <row r="136" spans="1:13" x14ac:dyDescent="0.25">
      <c r="A136" s="8" t="s">
        <v>650</v>
      </c>
      <c r="B136" s="2">
        <v>3.125E-2</v>
      </c>
      <c r="C136" s="2">
        <v>0.05</v>
      </c>
      <c r="D136" s="2">
        <v>5.7416267942583699E-2</v>
      </c>
      <c r="E136" s="2">
        <v>2.4561403508771899E-2</v>
      </c>
      <c r="F136" s="2">
        <v>3.47490347490347E-2</v>
      </c>
      <c r="G136" s="2">
        <v>3.8961038961039002E-2</v>
      </c>
      <c r="H136" s="2">
        <v>2.1126760563380299E-2</v>
      </c>
      <c r="I136" s="2">
        <v>3.8759689922480599E-2</v>
      </c>
      <c r="J136" s="2">
        <v>3.6764705882352901E-2</v>
      </c>
      <c r="K136" s="2">
        <v>6.2068965517241399E-2</v>
      </c>
      <c r="L136" s="3">
        <v>3.9660056657223802E-2</v>
      </c>
      <c r="M136" s="3">
        <v>3.8759689922480599E-2</v>
      </c>
    </row>
    <row r="137" spans="1:13" x14ac:dyDescent="0.25">
      <c r="A137" s="8" t="s">
        <v>651</v>
      </c>
      <c r="B137" s="2">
        <v>0.17578125</v>
      </c>
      <c r="C137" s="2">
        <v>8.6363636363636406E-2</v>
      </c>
      <c r="D137" s="2">
        <v>7.6555023923445001E-2</v>
      </c>
      <c r="E137" s="2">
        <v>0.105263157894737</v>
      </c>
      <c r="F137" s="2">
        <v>0.123552123552124</v>
      </c>
      <c r="G137" s="2">
        <v>0.11688311688311701</v>
      </c>
      <c r="H137" s="2">
        <v>6.3380281690140802E-2</v>
      </c>
      <c r="I137" s="2">
        <v>5.4263565891472902E-2</v>
      </c>
      <c r="J137" s="2">
        <v>5.1470588235294101E-2</v>
      </c>
      <c r="K137" s="2">
        <v>6.8965517241379296E-2</v>
      </c>
      <c r="L137" s="3">
        <v>7.22379603399433E-2</v>
      </c>
      <c r="M137" s="3">
        <v>9.9741602067183494E-2</v>
      </c>
    </row>
    <row r="138" spans="1:13" x14ac:dyDescent="0.25">
      <c r="A138" s="8" t="s">
        <v>652</v>
      </c>
      <c r="B138" s="2">
        <v>0.7109375</v>
      </c>
      <c r="C138" s="2">
        <v>0.75909090909090904</v>
      </c>
      <c r="D138" s="2">
        <v>0.77511961722487999</v>
      </c>
      <c r="E138" s="2">
        <v>0.72280701754386001</v>
      </c>
      <c r="F138" s="2">
        <v>0.65637065637065595</v>
      </c>
      <c r="G138" s="2">
        <v>0.64285714285714302</v>
      </c>
      <c r="H138" s="2">
        <v>0.63380281690140805</v>
      </c>
      <c r="I138" s="2">
        <v>0.74418604651162801</v>
      </c>
      <c r="J138" s="2">
        <v>0.77941176470588203</v>
      </c>
      <c r="K138" s="2">
        <v>0.70344827586206904</v>
      </c>
      <c r="L138" s="3">
        <v>0.69830028328611904</v>
      </c>
      <c r="M138" s="3">
        <v>0.71317829457364301</v>
      </c>
    </row>
    <row r="139" spans="1:13" x14ac:dyDescent="0.25">
      <c r="A139" s="8" t="s">
        <v>654</v>
      </c>
      <c r="B139" s="2">
        <v>0</v>
      </c>
      <c r="C139" s="2">
        <v>0</v>
      </c>
      <c r="D139" s="2">
        <v>0</v>
      </c>
      <c r="E139" s="2">
        <v>0</v>
      </c>
      <c r="F139" s="2">
        <v>0</v>
      </c>
      <c r="G139" s="2">
        <v>0</v>
      </c>
      <c r="H139" s="2">
        <v>0</v>
      </c>
      <c r="I139" s="2">
        <v>0</v>
      </c>
      <c r="J139" s="2">
        <v>0</v>
      </c>
      <c r="K139" s="2">
        <v>0</v>
      </c>
      <c r="L139" s="3">
        <v>0</v>
      </c>
      <c r="M139" s="3">
        <v>0</v>
      </c>
    </row>
    <row r="140" spans="1:13" x14ac:dyDescent="0.25">
      <c r="A140" s="8" t="s">
        <v>655</v>
      </c>
      <c r="B140" s="2">
        <v>0.1</v>
      </c>
      <c r="C140" s="2">
        <v>0</v>
      </c>
      <c r="D140" s="2">
        <v>0</v>
      </c>
      <c r="E140" s="2">
        <v>0</v>
      </c>
      <c r="F140" s="2">
        <v>0.25</v>
      </c>
      <c r="G140" s="2">
        <v>0</v>
      </c>
      <c r="H140" s="2">
        <v>0</v>
      </c>
      <c r="I140" s="2">
        <v>0</v>
      </c>
      <c r="J140" s="2">
        <v>0.25</v>
      </c>
      <c r="K140" s="2">
        <v>0</v>
      </c>
      <c r="L140" s="3">
        <v>0.04</v>
      </c>
      <c r="M140" s="3">
        <v>6.0606060606060601E-2</v>
      </c>
    </row>
    <row r="141" spans="1:13" x14ac:dyDescent="0.25">
      <c r="A141" s="8" t="s">
        <v>656</v>
      </c>
      <c r="B141" s="2">
        <v>0.1</v>
      </c>
      <c r="C141" s="2">
        <v>0.30769230769230799</v>
      </c>
      <c r="D141" s="2">
        <v>0.16666666666666699</v>
      </c>
      <c r="E141" s="2">
        <v>0</v>
      </c>
      <c r="F141" s="2">
        <v>0</v>
      </c>
      <c r="G141" s="2">
        <v>0</v>
      </c>
      <c r="H141" s="2">
        <v>0</v>
      </c>
      <c r="I141" s="2">
        <v>0</v>
      </c>
      <c r="J141" s="2">
        <v>0</v>
      </c>
      <c r="K141" s="2">
        <v>0</v>
      </c>
      <c r="L141" s="3">
        <v>0</v>
      </c>
      <c r="M141" s="3">
        <v>9.0909090909090898E-2</v>
      </c>
    </row>
    <row r="142" spans="1:13" x14ac:dyDescent="0.25">
      <c r="A142" s="8" t="s">
        <v>657</v>
      </c>
      <c r="B142" s="2">
        <v>0</v>
      </c>
      <c r="C142" s="2">
        <v>0</v>
      </c>
      <c r="D142" s="2">
        <v>0</v>
      </c>
      <c r="E142" s="2">
        <v>0</v>
      </c>
      <c r="F142" s="2">
        <v>0</v>
      </c>
      <c r="G142" s="2">
        <v>0</v>
      </c>
      <c r="H142" s="2">
        <v>0</v>
      </c>
      <c r="I142" s="2">
        <v>0</v>
      </c>
      <c r="J142" s="2">
        <v>0</v>
      </c>
      <c r="K142" s="2">
        <v>0.2</v>
      </c>
      <c r="L142" s="3">
        <v>0.04</v>
      </c>
      <c r="M142" s="3">
        <v>1.5151515151515201E-2</v>
      </c>
    </row>
    <row r="143" spans="1:13" x14ac:dyDescent="0.25">
      <c r="A143" s="8" t="s">
        <v>658</v>
      </c>
      <c r="B143" s="2">
        <v>0</v>
      </c>
      <c r="C143" s="2">
        <v>0</v>
      </c>
      <c r="D143" s="2">
        <v>0</v>
      </c>
      <c r="E143" s="2">
        <v>0</v>
      </c>
      <c r="F143" s="2">
        <v>0</v>
      </c>
      <c r="G143" s="2">
        <v>0</v>
      </c>
      <c r="H143" s="2">
        <v>0</v>
      </c>
      <c r="I143" s="2">
        <v>0</v>
      </c>
      <c r="J143" s="2">
        <v>0</v>
      </c>
      <c r="K143" s="2">
        <v>0</v>
      </c>
      <c r="L143" s="3">
        <v>0</v>
      </c>
      <c r="M143" s="3">
        <v>0</v>
      </c>
    </row>
    <row r="144" spans="1:13" x14ac:dyDescent="0.25">
      <c r="A144" s="8" t="s">
        <v>659</v>
      </c>
      <c r="B144" s="2">
        <v>0.8</v>
      </c>
      <c r="C144" s="2">
        <v>0.69230769230769196</v>
      </c>
      <c r="D144" s="2">
        <v>0.83333333333333304</v>
      </c>
      <c r="E144" s="2">
        <v>1</v>
      </c>
      <c r="F144" s="2">
        <v>0.75</v>
      </c>
      <c r="G144" s="2">
        <v>0</v>
      </c>
      <c r="H144" s="2">
        <v>1</v>
      </c>
      <c r="I144" s="2">
        <v>1</v>
      </c>
      <c r="J144" s="2">
        <v>0.75</v>
      </c>
      <c r="K144" s="2">
        <v>0.8</v>
      </c>
      <c r="L144" s="3">
        <v>0.92</v>
      </c>
      <c r="M144" s="3">
        <v>0.83333333333333304</v>
      </c>
    </row>
    <row r="145" spans="1:12" x14ac:dyDescent="0.25">
      <c r="A145" s="15"/>
    </row>
    <row r="146" spans="1:12" x14ac:dyDescent="0.25">
      <c r="A146" s="15"/>
    </row>
    <row r="147" spans="1:12" x14ac:dyDescent="0.25">
      <c r="A147" s="15"/>
      <c r="B147" s="23" t="s">
        <v>31</v>
      </c>
      <c r="C147" s="23"/>
      <c r="D147" s="23"/>
      <c r="E147" s="23"/>
      <c r="F147" s="23"/>
      <c r="G147" s="23"/>
      <c r="H147" s="23"/>
      <c r="I147" s="23"/>
      <c r="J147" s="23"/>
      <c r="K147" s="6" t="s">
        <v>58</v>
      </c>
      <c r="L147" s="6" t="s">
        <v>11</v>
      </c>
    </row>
    <row r="148" spans="1:12" x14ac:dyDescent="0.25">
      <c r="A148" s="9" t="s">
        <v>34</v>
      </c>
      <c r="B148" s="5" t="s">
        <v>15</v>
      </c>
      <c r="C148" s="5" t="s">
        <v>16</v>
      </c>
      <c r="D148" s="5" t="s">
        <v>17</v>
      </c>
      <c r="E148" s="5" t="s">
        <v>18</v>
      </c>
      <c r="F148" s="5" t="s">
        <v>19</v>
      </c>
      <c r="G148" s="5" t="s">
        <v>20</v>
      </c>
      <c r="H148" s="5" t="s">
        <v>21</v>
      </c>
      <c r="I148" s="5" t="s">
        <v>22</v>
      </c>
      <c r="J148" s="5" t="s">
        <v>23</v>
      </c>
      <c r="K148" s="5" t="s">
        <v>24</v>
      </c>
      <c r="L148" s="5" t="s">
        <v>25</v>
      </c>
    </row>
    <row r="149" spans="1:12" x14ac:dyDescent="0.25">
      <c r="A149" s="8" t="s">
        <v>584</v>
      </c>
      <c r="B149" s="2">
        <v>-0.125</v>
      </c>
      <c r="C149" s="2">
        <v>-0.28571428571428598</v>
      </c>
      <c r="D149" s="2">
        <v>0.8</v>
      </c>
      <c r="E149" s="2">
        <v>-0.22222222222222199</v>
      </c>
      <c r="F149" s="2">
        <v>-0.28571428571428598</v>
      </c>
      <c r="G149" s="2">
        <v>-0.4</v>
      </c>
      <c r="H149" s="2">
        <v>1</v>
      </c>
      <c r="I149" s="2">
        <v>-0.33333333333333298</v>
      </c>
      <c r="J149" s="2">
        <v>1.25</v>
      </c>
      <c r="K149" s="3">
        <v>0.8</v>
      </c>
      <c r="L149" s="3">
        <v>0.125</v>
      </c>
    </row>
    <row r="150" spans="1:12" x14ac:dyDescent="0.25">
      <c r="A150" s="8" t="s">
        <v>585</v>
      </c>
      <c r="B150" s="2">
        <v>1.6666666666666701</v>
      </c>
      <c r="C150" s="2">
        <v>6.25E-2</v>
      </c>
      <c r="D150" s="2">
        <v>5.8823529411764698E-2</v>
      </c>
      <c r="E150" s="2">
        <v>-0.16666666666666699</v>
      </c>
      <c r="F150" s="2">
        <v>-0.4</v>
      </c>
      <c r="G150" s="2">
        <v>-0.11111111111111099</v>
      </c>
      <c r="H150" s="2">
        <v>1.125</v>
      </c>
      <c r="I150" s="2">
        <v>-0.52941176470588203</v>
      </c>
      <c r="J150" s="2">
        <v>1</v>
      </c>
      <c r="K150" s="3">
        <v>0.77777777777777801</v>
      </c>
      <c r="L150" s="3">
        <v>1.6666666666666701</v>
      </c>
    </row>
    <row r="151" spans="1:12" x14ac:dyDescent="0.25">
      <c r="A151" s="8" t="s">
        <v>586</v>
      </c>
      <c r="B151" s="2">
        <v>7.0000000000000007E-2</v>
      </c>
      <c r="C151" s="2">
        <v>-0.18691588785046701</v>
      </c>
      <c r="D151" s="2">
        <v>6.8965517241379296E-2</v>
      </c>
      <c r="E151" s="2">
        <v>-6.4516129032258104E-2</v>
      </c>
      <c r="F151" s="2">
        <v>-0.28735632183908</v>
      </c>
      <c r="G151" s="2">
        <v>-0.12903225806451599</v>
      </c>
      <c r="H151" s="2">
        <v>-1.85185185185185E-2</v>
      </c>
      <c r="I151" s="2">
        <v>-0.113207547169811</v>
      </c>
      <c r="J151" s="2">
        <v>8.5106382978723402E-2</v>
      </c>
      <c r="K151" s="3">
        <v>-0.17741935483870999</v>
      </c>
      <c r="L151" s="3">
        <v>-0.49</v>
      </c>
    </row>
    <row r="152" spans="1:12" x14ac:dyDescent="0.25">
      <c r="A152" s="8" t="s">
        <v>587</v>
      </c>
      <c r="B152" s="2">
        <v>0.2</v>
      </c>
      <c r="C152" s="2">
        <v>-0.16666666666666699</v>
      </c>
      <c r="D152" s="2">
        <v>-0.4</v>
      </c>
      <c r="E152" s="2">
        <v>-0.33333333333333298</v>
      </c>
      <c r="F152" s="2">
        <v>2.5</v>
      </c>
      <c r="G152" s="2">
        <v>2.8571428571428599</v>
      </c>
      <c r="H152" s="2">
        <v>0.25925925925925902</v>
      </c>
      <c r="I152" s="2">
        <v>-0.35294117647058798</v>
      </c>
      <c r="J152" s="2">
        <v>1.27272727272727</v>
      </c>
      <c r="K152" s="3">
        <v>6.1428571428571397</v>
      </c>
      <c r="L152" s="3">
        <v>9</v>
      </c>
    </row>
    <row r="153" spans="1:12" x14ac:dyDescent="0.25">
      <c r="A153" s="8" t="s">
        <v>588</v>
      </c>
      <c r="B153" s="2">
        <v>-0.83783783783783805</v>
      </c>
      <c r="C153" s="2">
        <v>1.3333333333333299</v>
      </c>
      <c r="D153" s="2">
        <v>-0.28571428571428598</v>
      </c>
      <c r="E153" s="2">
        <v>0</v>
      </c>
      <c r="F153" s="2">
        <v>-0.3</v>
      </c>
      <c r="G153" s="2">
        <v>-0.85714285714285698</v>
      </c>
      <c r="H153" s="2">
        <v>0</v>
      </c>
      <c r="I153" s="2">
        <v>0</v>
      </c>
      <c r="J153" s="2">
        <v>2</v>
      </c>
      <c r="K153" s="3">
        <v>-0.57142857142857095</v>
      </c>
      <c r="L153" s="3">
        <v>-0.91891891891891897</v>
      </c>
    </row>
    <row r="154" spans="1:12" x14ac:dyDescent="0.25">
      <c r="A154" s="8" t="s">
        <v>589</v>
      </c>
      <c r="B154" s="2">
        <v>0.77611940298507498</v>
      </c>
      <c r="C154" s="2">
        <v>-0.24369747899159699</v>
      </c>
      <c r="D154" s="2">
        <v>0.133333333333333</v>
      </c>
      <c r="E154" s="2">
        <v>-0.29411764705882398</v>
      </c>
      <c r="F154" s="2">
        <v>-0.25</v>
      </c>
      <c r="G154" s="2">
        <v>-0.16666666666666699</v>
      </c>
      <c r="H154" s="2">
        <v>6.6666666666666693E-2</v>
      </c>
      <c r="I154" s="2">
        <v>0.104166666666667</v>
      </c>
      <c r="J154" s="2">
        <v>-0.113207547169811</v>
      </c>
      <c r="K154" s="3">
        <v>-0.12962962962963001</v>
      </c>
      <c r="L154" s="3">
        <v>-0.29850746268656703</v>
      </c>
    </row>
    <row r="155" spans="1:12" x14ac:dyDescent="0.25">
      <c r="A155" s="8" t="s">
        <v>591</v>
      </c>
      <c r="B155" s="2">
        <v>5.5555555555555601E-2</v>
      </c>
      <c r="C155" s="2">
        <v>0.26315789473684198</v>
      </c>
      <c r="D155" s="2">
        <v>0.58333333333333304</v>
      </c>
      <c r="E155" s="2">
        <v>-0.42105263157894701</v>
      </c>
      <c r="F155" s="2">
        <v>2.6363636363636398</v>
      </c>
      <c r="G155" s="2">
        <v>-0.72499999999999998</v>
      </c>
      <c r="H155" s="2">
        <v>-0.31818181818181801</v>
      </c>
      <c r="I155" s="2">
        <v>0.133333333333333</v>
      </c>
      <c r="J155" s="2">
        <v>5.8823529411764698E-2</v>
      </c>
      <c r="K155" s="3">
        <v>-0.77500000000000002</v>
      </c>
      <c r="L155" s="3">
        <v>0</v>
      </c>
    </row>
    <row r="156" spans="1:12" x14ac:dyDescent="0.25">
      <c r="A156" s="8" t="s">
        <v>592</v>
      </c>
      <c r="B156" s="2">
        <v>1.71428571428571</v>
      </c>
      <c r="C156" s="2">
        <v>0.105263157894737</v>
      </c>
      <c r="D156" s="2">
        <v>-0.33333333333333298</v>
      </c>
      <c r="E156" s="2">
        <v>0</v>
      </c>
      <c r="F156" s="2">
        <v>0.28571428571428598</v>
      </c>
      <c r="G156" s="2">
        <v>0.44444444444444398</v>
      </c>
      <c r="H156" s="2">
        <v>-0.53846153846153799</v>
      </c>
      <c r="I156" s="2">
        <v>-8.3333333333333301E-2</v>
      </c>
      <c r="J156" s="2">
        <v>0.63636363636363602</v>
      </c>
      <c r="K156" s="3">
        <v>0</v>
      </c>
      <c r="L156" s="3">
        <v>1.5714285714285701</v>
      </c>
    </row>
    <row r="157" spans="1:12" x14ac:dyDescent="0.25">
      <c r="A157" s="8" t="s">
        <v>593</v>
      </c>
      <c r="B157" s="2">
        <v>1.25</v>
      </c>
      <c r="C157" s="2">
        <v>-0.33333333333333298</v>
      </c>
      <c r="D157" s="2">
        <v>-0.83333333333333304</v>
      </c>
      <c r="E157" s="2">
        <v>2</v>
      </c>
      <c r="F157" s="2">
        <v>0</v>
      </c>
      <c r="G157" s="2">
        <v>0</v>
      </c>
      <c r="H157" s="2">
        <v>-0.66666666666666696</v>
      </c>
      <c r="I157" s="2">
        <v>0</v>
      </c>
      <c r="J157" s="2">
        <v>-1</v>
      </c>
      <c r="K157" s="3">
        <v>-1</v>
      </c>
      <c r="L157" s="3">
        <v>-1</v>
      </c>
    </row>
    <row r="158" spans="1:12" x14ac:dyDescent="0.25">
      <c r="A158" s="8" t="s">
        <v>594</v>
      </c>
      <c r="B158" s="2">
        <v>-0.265060240963855</v>
      </c>
      <c r="C158" s="2">
        <v>-4.91803278688525E-2</v>
      </c>
      <c r="D158" s="2">
        <v>-1.72413793103448E-2</v>
      </c>
      <c r="E158" s="2">
        <v>-0.33333333333333298</v>
      </c>
      <c r="F158" s="2">
        <v>0.31578947368421101</v>
      </c>
      <c r="G158" s="2">
        <v>-0.56000000000000005</v>
      </c>
      <c r="H158" s="2">
        <v>-0.13636363636363599</v>
      </c>
      <c r="I158" s="2">
        <v>0</v>
      </c>
      <c r="J158" s="2">
        <v>0.47368421052631599</v>
      </c>
      <c r="K158" s="3">
        <v>-0.44</v>
      </c>
      <c r="L158" s="3">
        <v>-0.66265060240963902</v>
      </c>
    </row>
    <row r="159" spans="1:12" x14ac:dyDescent="0.25">
      <c r="A159" s="8" t="s">
        <v>595</v>
      </c>
      <c r="B159" s="2">
        <v>-0.65789473684210498</v>
      </c>
      <c r="C159" s="2">
        <v>0.19230769230769201</v>
      </c>
      <c r="D159" s="2">
        <v>0.70967741935483897</v>
      </c>
      <c r="E159" s="2">
        <v>-0.35849056603773599</v>
      </c>
      <c r="F159" s="2">
        <v>-0.26470588235294101</v>
      </c>
      <c r="G159" s="2">
        <v>-0.84</v>
      </c>
      <c r="H159" s="2">
        <v>0</v>
      </c>
      <c r="I159" s="2">
        <v>-0.25</v>
      </c>
      <c r="J159" s="2">
        <v>0.33333333333333298</v>
      </c>
      <c r="K159" s="3">
        <v>-0.84</v>
      </c>
      <c r="L159" s="3">
        <v>-0.94736842105263197</v>
      </c>
    </row>
    <row r="160" spans="1:12" x14ac:dyDescent="0.25">
      <c r="A160" s="8" t="s">
        <v>596</v>
      </c>
      <c r="B160" s="2">
        <v>1.3968253968254001</v>
      </c>
      <c r="C160" s="2">
        <v>-0.211920529801325</v>
      </c>
      <c r="D160" s="2">
        <v>8.4033613445378096E-3</v>
      </c>
      <c r="E160" s="2">
        <v>-5.83333333333333E-2</v>
      </c>
      <c r="F160" s="2">
        <v>8.8495575221238895E-2</v>
      </c>
      <c r="G160" s="2">
        <v>-0.12195121951219499</v>
      </c>
      <c r="H160" s="2">
        <v>0.54629629629629595</v>
      </c>
      <c r="I160" s="2">
        <v>-0.359281437125749</v>
      </c>
      <c r="J160" s="2">
        <v>0.30841121495327101</v>
      </c>
      <c r="K160" s="3">
        <v>0.138211382113821</v>
      </c>
      <c r="L160" s="3">
        <v>1.2222222222222201</v>
      </c>
    </row>
    <row r="161" spans="1:12" x14ac:dyDescent="0.25">
      <c r="A161" s="8" t="s">
        <v>598</v>
      </c>
      <c r="B161" s="2">
        <v>0.375</v>
      </c>
      <c r="C161" s="2">
        <v>0.63636363636363602</v>
      </c>
      <c r="D161" s="2">
        <v>-0.33333333333333298</v>
      </c>
      <c r="E161" s="2">
        <v>-0.25</v>
      </c>
      <c r="F161" s="2">
        <v>0.77777777777777801</v>
      </c>
      <c r="G161" s="2">
        <v>-0.125</v>
      </c>
      <c r="H161" s="2">
        <v>0.5</v>
      </c>
      <c r="I161" s="2">
        <v>-0.476190476190476</v>
      </c>
      <c r="J161" s="2">
        <v>0</v>
      </c>
      <c r="K161" s="3">
        <v>-0.3125</v>
      </c>
      <c r="L161" s="3">
        <v>0.375</v>
      </c>
    </row>
    <row r="162" spans="1:12" x14ac:dyDescent="0.25">
      <c r="A162" s="8" t="s">
        <v>599</v>
      </c>
      <c r="B162" s="2">
        <v>0.58333333333333304</v>
      </c>
      <c r="C162" s="2">
        <v>0</v>
      </c>
      <c r="D162" s="2">
        <v>-0.157894736842105</v>
      </c>
      <c r="E162" s="2">
        <v>0.1875</v>
      </c>
      <c r="F162" s="2">
        <v>-0.36842105263157898</v>
      </c>
      <c r="G162" s="2">
        <v>1.1666666666666701</v>
      </c>
      <c r="H162" s="2">
        <v>0.38461538461538503</v>
      </c>
      <c r="I162" s="2">
        <v>-0.58333333333333304</v>
      </c>
      <c r="J162" s="2">
        <v>0.66666666666666696</v>
      </c>
      <c r="K162" s="3">
        <v>1.0833333333333299</v>
      </c>
      <c r="L162" s="3">
        <v>1.0833333333333299</v>
      </c>
    </row>
    <row r="163" spans="1:12" x14ac:dyDescent="0.25">
      <c r="A163" s="8" t="s">
        <v>600</v>
      </c>
      <c r="B163" s="2">
        <v>-0.5</v>
      </c>
      <c r="C163" s="2">
        <v>2</v>
      </c>
      <c r="D163" s="2">
        <v>0.33333333333333298</v>
      </c>
      <c r="E163" s="2">
        <v>1</v>
      </c>
      <c r="F163" s="2">
        <v>-0.5</v>
      </c>
      <c r="G163" s="2">
        <v>-0.5</v>
      </c>
      <c r="H163" s="2">
        <v>0.5</v>
      </c>
      <c r="I163" s="2">
        <v>-0.66666666666666696</v>
      </c>
      <c r="J163" s="2">
        <v>0</v>
      </c>
      <c r="K163" s="3">
        <v>-0.75</v>
      </c>
      <c r="L163" s="3">
        <v>-0.5</v>
      </c>
    </row>
    <row r="164" spans="1:12" x14ac:dyDescent="0.25">
      <c r="A164" s="8" t="s">
        <v>601</v>
      </c>
      <c r="B164" s="2">
        <v>-0.2</v>
      </c>
      <c r="C164" s="2">
        <v>6.25E-2</v>
      </c>
      <c r="D164" s="2">
        <v>0.70588235294117696</v>
      </c>
      <c r="E164" s="2">
        <v>-0.55172413793103403</v>
      </c>
      <c r="F164" s="2">
        <v>0.76923076923076905</v>
      </c>
      <c r="G164" s="2">
        <v>-0.78260869565217395</v>
      </c>
      <c r="H164" s="2">
        <v>0.6</v>
      </c>
      <c r="I164" s="2">
        <v>0</v>
      </c>
      <c r="J164" s="2">
        <v>0.125</v>
      </c>
      <c r="K164" s="3">
        <v>-0.60869565217391297</v>
      </c>
      <c r="L164" s="3">
        <v>-0.55000000000000004</v>
      </c>
    </row>
    <row r="165" spans="1:12" x14ac:dyDescent="0.25">
      <c r="A165" s="8" t="s">
        <v>602</v>
      </c>
      <c r="B165" s="2">
        <v>-0.74358974358974395</v>
      </c>
      <c r="C165" s="2">
        <v>0.2</v>
      </c>
      <c r="D165" s="2">
        <v>0.38888888888888901</v>
      </c>
      <c r="E165" s="2">
        <v>0.04</v>
      </c>
      <c r="F165" s="2">
        <v>-0.21153846153846201</v>
      </c>
      <c r="G165" s="2">
        <v>-0.82926829268292701</v>
      </c>
      <c r="H165" s="2">
        <v>0</v>
      </c>
      <c r="I165" s="2">
        <v>-0.57142857142857095</v>
      </c>
      <c r="J165" s="2">
        <v>1</v>
      </c>
      <c r="K165" s="3">
        <v>-0.85365853658536595</v>
      </c>
      <c r="L165" s="3">
        <v>-0.94871794871794901</v>
      </c>
    </row>
    <row r="166" spans="1:12" x14ac:dyDescent="0.25">
      <c r="A166" s="8" t="s">
        <v>603</v>
      </c>
      <c r="B166" s="2">
        <v>0.474860335195531</v>
      </c>
      <c r="C166" s="2">
        <v>-0.234848484848485</v>
      </c>
      <c r="D166" s="2">
        <v>-0.15346534653465299</v>
      </c>
      <c r="E166" s="2">
        <v>-0.233918128654971</v>
      </c>
      <c r="F166" s="2">
        <v>0.106870229007634</v>
      </c>
      <c r="G166" s="2">
        <v>0</v>
      </c>
      <c r="H166" s="2">
        <v>-0.11034482758620701</v>
      </c>
      <c r="I166" s="2">
        <v>0.10077519379845</v>
      </c>
      <c r="J166" s="2">
        <v>7.0422535211267599E-3</v>
      </c>
      <c r="K166" s="3">
        <v>-1.37931034482759E-2</v>
      </c>
      <c r="L166" s="3">
        <v>-0.20111731843575401</v>
      </c>
    </row>
    <row r="167" spans="1:12" x14ac:dyDescent="0.25">
      <c r="A167" s="8" t="s">
        <v>605</v>
      </c>
      <c r="B167" s="2">
        <v>1.25</v>
      </c>
      <c r="C167" s="2">
        <v>0.44444444444444398</v>
      </c>
      <c r="D167" s="2">
        <v>-7.69230769230769E-2</v>
      </c>
      <c r="E167" s="2">
        <v>-0.25</v>
      </c>
      <c r="F167" s="2">
        <v>-0.33333333333333298</v>
      </c>
      <c r="G167" s="2">
        <v>0</v>
      </c>
      <c r="H167" s="2">
        <v>0.33333333333333298</v>
      </c>
      <c r="I167" s="2">
        <v>-0.75</v>
      </c>
      <c r="J167" s="2">
        <v>1.5</v>
      </c>
      <c r="K167" s="3">
        <v>-0.16666666666666699</v>
      </c>
      <c r="L167" s="3">
        <v>0.25</v>
      </c>
    </row>
    <row r="168" spans="1:12" x14ac:dyDescent="0.25">
      <c r="A168" s="8" t="s">
        <v>606</v>
      </c>
      <c r="B168" s="2">
        <v>0</v>
      </c>
      <c r="C168" s="2">
        <v>0.125</v>
      </c>
      <c r="D168" s="2">
        <v>0.22222222222222199</v>
      </c>
      <c r="E168" s="2">
        <v>0</v>
      </c>
      <c r="F168" s="2">
        <v>0.45454545454545497</v>
      </c>
      <c r="G168" s="2">
        <v>0</v>
      </c>
      <c r="H168" s="2">
        <v>0</v>
      </c>
      <c r="I168" s="2">
        <v>-0.5625</v>
      </c>
      <c r="J168" s="2">
        <v>2.1428571428571401</v>
      </c>
      <c r="K168" s="3">
        <v>0.375</v>
      </c>
      <c r="L168" s="3">
        <v>1.75</v>
      </c>
    </row>
    <row r="169" spans="1:12" x14ac:dyDescent="0.25">
      <c r="A169" s="8" t="s">
        <v>607</v>
      </c>
      <c r="B169" s="2">
        <v>0</v>
      </c>
      <c r="C169" s="2">
        <v>-0.125</v>
      </c>
      <c r="D169" s="2">
        <v>-0.28571428571428598</v>
      </c>
      <c r="E169" s="2">
        <v>0</v>
      </c>
      <c r="F169" s="2">
        <v>-0.2</v>
      </c>
      <c r="G169" s="2">
        <v>0.25</v>
      </c>
      <c r="H169" s="2">
        <v>-0.4</v>
      </c>
      <c r="I169" s="2">
        <v>-1</v>
      </c>
      <c r="J169" s="2">
        <v>0</v>
      </c>
      <c r="K169" s="3">
        <v>-0.25</v>
      </c>
      <c r="L169" s="3">
        <v>0</v>
      </c>
    </row>
    <row r="170" spans="1:12" x14ac:dyDescent="0.25">
      <c r="A170" s="8" t="s">
        <v>608</v>
      </c>
      <c r="B170" s="2">
        <v>0.25</v>
      </c>
      <c r="C170" s="2">
        <v>1.4</v>
      </c>
      <c r="D170" s="2">
        <v>-0.25</v>
      </c>
      <c r="E170" s="2">
        <v>-0.55555555555555602</v>
      </c>
      <c r="F170" s="2">
        <v>1</v>
      </c>
      <c r="G170" s="2">
        <v>-0.25</v>
      </c>
      <c r="H170" s="2">
        <v>1.1666666666666701</v>
      </c>
      <c r="I170" s="2">
        <v>-0.76923076923076905</v>
      </c>
      <c r="J170" s="2">
        <v>2.6666666666666701</v>
      </c>
      <c r="K170" s="3">
        <v>0.375</v>
      </c>
      <c r="L170" s="3">
        <v>1.75</v>
      </c>
    </row>
    <row r="171" spans="1:12" x14ac:dyDescent="0.25">
      <c r="A171" s="8" t="s">
        <v>609</v>
      </c>
      <c r="B171" s="2">
        <v>-0.60465116279069797</v>
      </c>
      <c r="C171" s="2">
        <v>0.35294117647058798</v>
      </c>
      <c r="D171" s="2">
        <v>0.78260869565217395</v>
      </c>
      <c r="E171" s="2">
        <v>-0.219512195121951</v>
      </c>
      <c r="F171" s="2">
        <v>-0.40625</v>
      </c>
      <c r="G171" s="2">
        <v>-0.78947368421052599</v>
      </c>
      <c r="H171" s="2">
        <v>0</v>
      </c>
      <c r="I171" s="2">
        <v>0.5</v>
      </c>
      <c r="J171" s="2">
        <v>-0.33333333333333298</v>
      </c>
      <c r="K171" s="3">
        <v>-0.78947368421052599</v>
      </c>
      <c r="L171" s="3">
        <v>-0.90697674418604601</v>
      </c>
    </row>
    <row r="172" spans="1:12" x14ac:dyDescent="0.25">
      <c r="A172" s="8" t="s">
        <v>610</v>
      </c>
      <c r="B172" s="2">
        <v>0.99159663865546199</v>
      </c>
      <c r="C172" s="2">
        <v>-0.40928270042194098</v>
      </c>
      <c r="D172" s="2">
        <v>0.114285714285714</v>
      </c>
      <c r="E172" s="2">
        <v>-0.21794871794871801</v>
      </c>
      <c r="F172" s="2">
        <v>-0.286885245901639</v>
      </c>
      <c r="G172" s="2">
        <v>-5.7471264367816098E-2</v>
      </c>
      <c r="H172" s="2">
        <v>0.18292682926829301</v>
      </c>
      <c r="I172" s="2">
        <v>5.1546391752577303E-2</v>
      </c>
      <c r="J172" s="2">
        <v>-0.19607843137254899</v>
      </c>
      <c r="K172" s="3">
        <v>-5.7471264367816098E-2</v>
      </c>
      <c r="L172" s="3">
        <v>-0.310924369747899</v>
      </c>
    </row>
    <row r="173" spans="1:12" x14ac:dyDescent="0.25">
      <c r="A173" s="8" t="s">
        <v>612</v>
      </c>
      <c r="B173" s="2">
        <v>-0.5</v>
      </c>
      <c r="C173" s="2">
        <v>-1</v>
      </c>
      <c r="D173" s="2">
        <v>0</v>
      </c>
      <c r="E173" s="2">
        <v>1.5</v>
      </c>
      <c r="F173" s="2">
        <v>-0.8</v>
      </c>
      <c r="G173" s="2">
        <v>2</v>
      </c>
      <c r="H173" s="2">
        <v>0.33333333333333298</v>
      </c>
      <c r="I173" s="2">
        <v>0</v>
      </c>
      <c r="J173" s="2">
        <v>-0.25</v>
      </c>
      <c r="K173" s="3">
        <v>2</v>
      </c>
      <c r="L173" s="3">
        <v>0.5</v>
      </c>
    </row>
    <row r="174" spans="1:12" x14ac:dyDescent="0.25">
      <c r="A174" s="8" t="s">
        <v>613</v>
      </c>
      <c r="B174" s="2">
        <v>0.25</v>
      </c>
      <c r="C174" s="2">
        <v>-0.4</v>
      </c>
      <c r="D174" s="2">
        <v>0.66666666666666696</v>
      </c>
      <c r="E174" s="2">
        <v>0</v>
      </c>
      <c r="F174" s="2">
        <v>-0.6</v>
      </c>
      <c r="G174" s="2">
        <v>0.5</v>
      </c>
      <c r="H174" s="2">
        <v>0</v>
      </c>
      <c r="I174" s="2">
        <v>-1</v>
      </c>
      <c r="J174" s="2">
        <v>0</v>
      </c>
      <c r="K174" s="3">
        <v>0.5</v>
      </c>
      <c r="L174" s="3">
        <v>-0.25</v>
      </c>
    </row>
    <row r="175" spans="1:12" x14ac:dyDescent="0.25">
      <c r="A175" s="8" t="s">
        <v>614</v>
      </c>
      <c r="B175" s="2">
        <v>0</v>
      </c>
      <c r="C175" s="2">
        <v>0.33333333333333298</v>
      </c>
      <c r="D175" s="2">
        <v>0</v>
      </c>
      <c r="E175" s="2">
        <v>-0.75</v>
      </c>
      <c r="F175" s="2">
        <v>3</v>
      </c>
      <c r="G175" s="2">
        <v>-0.75</v>
      </c>
      <c r="H175" s="2">
        <v>-1</v>
      </c>
      <c r="I175" s="2">
        <v>0</v>
      </c>
      <c r="J175" s="2">
        <v>0</v>
      </c>
      <c r="K175" s="3">
        <v>-1</v>
      </c>
      <c r="L175" s="3">
        <v>-1</v>
      </c>
    </row>
    <row r="176" spans="1:12" x14ac:dyDescent="0.25">
      <c r="A176" s="8" t="s">
        <v>615</v>
      </c>
      <c r="B176" s="2">
        <v>1</v>
      </c>
      <c r="C176" s="2">
        <v>-0.5</v>
      </c>
      <c r="D176" s="2">
        <v>0</v>
      </c>
      <c r="E176" s="2">
        <v>-0.5</v>
      </c>
      <c r="F176" s="2">
        <v>3</v>
      </c>
      <c r="G176" s="2">
        <v>-0.75</v>
      </c>
      <c r="H176" s="2">
        <v>1</v>
      </c>
      <c r="I176" s="2">
        <v>-0.5</v>
      </c>
      <c r="J176" s="2">
        <v>0</v>
      </c>
      <c r="K176" s="3">
        <v>-0.75</v>
      </c>
      <c r="L176" s="3">
        <v>-0.5</v>
      </c>
    </row>
    <row r="177" spans="1:12" x14ac:dyDescent="0.25">
      <c r="A177" s="8" t="s">
        <v>616</v>
      </c>
      <c r="B177" s="2">
        <v>-0.52631578947368396</v>
      </c>
      <c r="C177" s="2">
        <v>-0.22222222222222199</v>
      </c>
      <c r="D177" s="2">
        <v>0.14285714285714299</v>
      </c>
      <c r="E177" s="2">
        <v>0</v>
      </c>
      <c r="F177" s="2">
        <v>-0.125</v>
      </c>
      <c r="G177" s="2">
        <v>-0.28571428571428598</v>
      </c>
      <c r="H177" s="2">
        <v>-0.6</v>
      </c>
      <c r="I177" s="2">
        <v>-1</v>
      </c>
      <c r="J177" s="2">
        <v>0</v>
      </c>
      <c r="K177" s="3">
        <v>-0.42857142857142899</v>
      </c>
      <c r="L177" s="3">
        <v>-0.78947368421052599</v>
      </c>
    </row>
    <row r="178" spans="1:12" x14ac:dyDescent="0.25">
      <c r="A178" s="8" t="s">
        <v>617</v>
      </c>
      <c r="B178" s="2">
        <v>0.74468085106382997</v>
      </c>
      <c r="C178" s="2">
        <v>-0.12195121951219499</v>
      </c>
      <c r="D178" s="2">
        <v>-0.15277777777777801</v>
      </c>
      <c r="E178" s="2">
        <v>-0.26229508196721302</v>
      </c>
      <c r="F178" s="2">
        <v>-0.31111111111111101</v>
      </c>
      <c r="G178" s="2">
        <v>3.2258064516128997E-2</v>
      </c>
      <c r="H178" s="2">
        <v>0.40625</v>
      </c>
      <c r="I178" s="2">
        <v>-0.17777777777777801</v>
      </c>
      <c r="J178" s="2">
        <v>-0.135135135135135</v>
      </c>
      <c r="K178" s="3">
        <v>3.2258064516128997E-2</v>
      </c>
      <c r="L178" s="3">
        <v>-0.319148936170213</v>
      </c>
    </row>
    <row r="179" spans="1:12" x14ac:dyDescent="0.25">
      <c r="A179" s="8" t="s">
        <v>619</v>
      </c>
      <c r="B179" s="2">
        <v>-0.83333333333333304</v>
      </c>
      <c r="C179" s="2">
        <v>2</v>
      </c>
      <c r="D179" s="2">
        <v>0.33333333333333298</v>
      </c>
      <c r="E179" s="2">
        <v>-0.25</v>
      </c>
      <c r="F179" s="2">
        <v>-1</v>
      </c>
      <c r="G179" s="2">
        <v>0</v>
      </c>
      <c r="H179" s="2">
        <v>-0.66666666666666696</v>
      </c>
      <c r="I179" s="2">
        <v>-1</v>
      </c>
      <c r="J179" s="2">
        <v>0</v>
      </c>
      <c r="K179" s="3">
        <v>0</v>
      </c>
      <c r="L179" s="3">
        <v>-0.33333333333333298</v>
      </c>
    </row>
    <row r="180" spans="1:12" x14ac:dyDescent="0.25">
      <c r="A180" s="8" t="s">
        <v>620</v>
      </c>
      <c r="B180" s="2">
        <v>0.5</v>
      </c>
      <c r="C180" s="2">
        <v>-0.66666666666666696</v>
      </c>
      <c r="D180" s="2">
        <v>-1</v>
      </c>
      <c r="E180" s="2">
        <v>0</v>
      </c>
      <c r="F180" s="2">
        <v>-0.5</v>
      </c>
      <c r="G180" s="2">
        <v>1</v>
      </c>
      <c r="H180" s="2">
        <v>0</v>
      </c>
      <c r="I180" s="2">
        <v>-0.5</v>
      </c>
      <c r="J180" s="2">
        <v>0</v>
      </c>
      <c r="K180" s="3">
        <v>0</v>
      </c>
      <c r="L180" s="3">
        <v>-0.5</v>
      </c>
    </row>
    <row r="181" spans="1:12" x14ac:dyDescent="0.25">
      <c r="A181" s="8" t="s">
        <v>621</v>
      </c>
      <c r="B181" s="2">
        <v>0</v>
      </c>
      <c r="C181" s="2">
        <v>-0.75</v>
      </c>
      <c r="D181" s="2">
        <v>1.5</v>
      </c>
      <c r="E181" s="2">
        <v>-0.6</v>
      </c>
      <c r="F181" s="2">
        <v>2</v>
      </c>
      <c r="G181" s="2">
        <v>-0.66666666666666696</v>
      </c>
      <c r="H181" s="2">
        <v>-1</v>
      </c>
      <c r="I181" s="2">
        <v>0</v>
      </c>
      <c r="J181" s="2">
        <v>-0.5</v>
      </c>
      <c r="K181" s="3">
        <v>-0.83333333333333304</v>
      </c>
      <c r="L181" s="3">
        <v>-0.875</v>
      </c>
    </row>
    <row r="182" spans="1:12" x14ac:dyDescent="0.25">
      <c r="A182" s="8" t="s">
        <v>622</v>
      </c>
      <c r="B182" s="2">
        <v>-0.125</v>
      </c>
      <c r="C182" s="2">
        <v>-0.14285714285714299</v>
      </c>
      <c r="D182" s="2">
        <v>-0.16666666666666699</v>
      </c>
      <c r="E182" s="2">
        <v>-0.4</v>
      </c>
      <c r="F182" s="2">
        <v>-0.16666666666666699</v>
      </c>
      <c r="G182" s="2">
        <v>-1</v>
      </c>
      <c r="H182" s="2">
        <v>0</v>
      </c>
      <c r="I182" s="2">
        <v>-0.71428571428571397</v>
      </c>
      <c r="J182" s="2">
        <v>1</v>
      </c>
      <c r="K182" s="3">
        <v>-0.2</v>
      </c>
      <c r="L182" s="3">
        <v>-0.75</v>
      </c>
    </row>
    <row r="183" spans="1:12" x14ac:dyDescent="0.25">
      <c r="A183" s="8" t="s">
        <v>623</v>
      </c>
      <c r="B183" s="2">
        <v>-0.816455696202532</v>
      </c>
      <c r="C183" s="2">
        <v>-0.10344827586206901</v>
      </c>
      <c r="D183" s="2">
        <v>0.96153846153846201</v>
      </c>
      <c r="E183" s="2">
        <v>-0.37254901960784298</v>
      </c>
      <c r="F183" s="2">
        <v>-6.25E-2</v>
      </c>
      <c r="G183" s="2">
        <v>-0.73333333333333295</v>
      </c>
      <c r="H183" s="2">
        <v>-0.75</v>
      </c>
      <c r="I183" s="2">
        <v>0</v>
      </c>
      <c r="J183" s="2">
        <v>0</v>
      </c>
      <c r="K183" s="3">
        <v>-0.93333333333333302</v>
      </c>
      <c r="L183" s="3">
        <v>-0.987341772151899</v>
      </c>
    </row>
    <row r="184" spans="1:12" x14ac:dyDescent="0.25">
      <c r="A184" s="8" t="s">
        <v>624</v>
      </c>
      <c r="B184" s="2">
        <v>0.215652173913043</v>
      </c>
      <c r="C184" s="2">
        <v>-0.137339055793991</v>
      </c>
      <c r="D184" s="2">
        <v>-0.15257048092868999</v>
      </c>
      <c r="E184" s="2">
        <v>-0.47553816046966702</v>
      </c>
      <c r="F184" s="2">
        <v>-0.12313432835820901</v>
      </c>
      <c r="G184" s="2">
        <v>-0.28936170212765999</v>
      </c>
      <c r="H184" s="2">
        <v>-0.215568862275449</v>
      </c>
      <c r="I184" s="2">
        <v>-8.3969465648855005E-2</v>
      </c>
      <c r="J184" s="2">
        <v>-0.34166666666666701</v>
      </c>
      <c r="K184" s="3">
        <v>-0.66382978723404296</v>
      </c>
      <c r="L184" s="3">
        <v>-0.86260869565217402</v>
      </c>
    </row>
    <row r="185" spans="1:12" x14ac:dyDescent="0.25">
      <c r="A185" s="8" t="s">
        <v>626</v>
      </c>
      <c r="B185" s="2">
        <v>0</v>
      </c>
      <c r="C185" s="2">
        <v>-0.5</v>
      </c>
      <c r="D185" s="2">
        <v>3</v>
      </c>
      <c r="E185" s="2">
        <v>0.75</v>
      </c>
      <c r="F185" s="2">
        <v>-1</v>
      </c>
      <c r="G185" s="2">
        <v>0</v>
      </c>
      <c r="H185" s="2">
        <v>0</v>
      </c>
      <c r="I185" s="2">
        <v>0</v>
      </c>
      <c r="J185" s="2">
        <v>2</v>
      </c>
      <c r="K185" s="3">
        <v>0</v>
      </c>
      <c r="L185" s="3">
        <v>0</v>
      </c>
    </row>
    <row r="186" spans="1:12" x14ac:dyDescent="0.25">
      <c r="A186" s="8" t="s">
        <v>627</v>
      </c>
      <c r="B186" s="2">
        <v>-0.5</v>
      </c>
      <c r="C186" s="2">
        <v>-1</v>
      </c>
      <c r="D186" s="2">
        <v>0</v>
      </c>
      <c r="E186" s="2">
        <v>0</v>
      </c>
      <c r="F186" s="2">
        <v>0</v>
      </c>
      <c r="G186" s="2">
        <v>1</v>
      </c>
      <c r="H186" s="2">
        <v>3.5</v>
      </c>
      <c r="I186" s="2">
        <v>-1</v>
      </c>
      <c r="J186" s="2">
        <v>0</v>
      </c>
      <c r="K186" s="3">
        <v>-1</v>
      </c>
      <c r="L186" s="3">
        <v>-1</v>
      </c>
    </row>
    <row r="187" spans="1:12" x14ac:dyDescent="0.25">
      <c r="A187" s="8" t="s">
        <v>628</v>
      </c>
      <c r="B187" s="2">
        <v>0.66666666666666696</v>
      </c>
      <c r="C187" s="2">
        <v>-1</v>
      </c>
      <c r="D187" s="2">
        <v>0</v>
      </c>
      <c r="E187" s="2">
        <v>-0.33333333333333298</v>
      </c>
      <c r="F187" s="2">
        <v>-0.5</v>
      </c>
      <c r="G187" s="2">
        <v>1</v>
      </c>
      <c r="H187" s="2">
        <v>-0.5</v>
      </c>
      <c r="I187" s="2">
        <v>-1</v>
      </c>
      <c r="J187" s="2">
        <v>0</v>
      </c>
      <c r="K187" s="3">
        <v>0</v>
      </c>
      <c r="L187" s="3">
        <v>-0.66666666666666696</v>
      </c>
    </row>
    <row r="188" spans="1:12" x14ac:dyDescent="0.25">
      <c r="A188" s="8" t="s">
        <v>629</v>
      </c>
      <c r="B188" s="2">
        <v>-0.71428571428571397</v>
      </c>
      <c r="C188" s="2">
        <v>-0.5</v>
      </c>
      <c r="D188" s="2">
        <v>1</v>
      </c>
      <c r="E188" s="2">
        <v>2.5</v>
      </c>
      <c r="F188" s="2">
        <v>-0.85714285714285698</v>
      </c>
      <c r="G188" s="2">
        <v>-1</v>
      </c>
      <c r="H188" s="2">
        <v>0</v>
      </c>
      <c r="I188" s="2">
        <v>2</v>
      </c>
      <c r="J188" s="2">
        <v>-0.33333333333333298</v>
      </c>
      <c r="K188" s="3">
        <v>1</v>
      </c>
      <c r="L188" s="3">
        <v>-0.71428571428571397</v>
      </c>
    </row>
    <row r="189" spans="1:12" x14ac:dyDescent="0.25">
      <c r="A189" s="8" t="s">
        <v>630</v>
      </c>
      <c r="B189" s="2">
        <v>-0.92857142857142905</v>
      </c>
      <c r="C189" s="2">
        <v>2</v>
      </c>
      <c r="D189" s="2">
        <v>0.33333333333333298</v>
      </c>
      <c r="E189" s="2">
        <v>-8.3333333333333301E-2</v>
      </c>
      <c r="F189" s="2">
        <v>-0.5</v>
      </c>
      <c r="G189" s="2">
        <v>-0.27272727272727298</v>
      </c>
      <c r="H189" s="2">
        <v>-0.375</v>
      </c>
      <c r="I189" s="2">
        <v>-0.6</v>
      </c>
      <c r="J189" s="2">
        <v>1.5</v>
      </c>
      <c r="K189" s="3">
        <v>-0.54545454545454497</v>
      </c>
      <c r="L189" s="3">
        <v>-0.94047619047619002</v>
      </c>
    </row>
    <row r="190" spans="1:12" x14ac:dyDescent="0.25">
      <c r="A190" s="8" t="s">
        <v>631</v>
      </c>
      <c r="B190" s="2">
        <v>9.0090090090090107E-3</v>
      </c>
      <c r="C190" s="2">
        <v>3.3482142857142898E-2</v>
      </c>
      <c r="D190" s="2">
        <v>-2.1598272138228899E-2</v>
      </c>
      <c r="E190" s="2">
        <v>-0.46136865342163402</v>
      </c>
      <c r="F190" s="2">
        <v>-0.50409836065573799</v>
      </c>
      <c r="G190" s="2">
        <v>-0.15702479338843001</v>
      </c>
      <c r="H190" s="2">
        <v>-0.18627450980392199</v>
      </c>
      <c r="I190" s="2">
        <v>0.156626506024096</v>
      </c>
      <c r="J190" s="2">
        <v>-0.44791666666666702</v>
      </c>
      <c r="K190" s="3">
        <v>-0.56198347107437996</v>
      </c>
      <c r="L190" s="3">
        <v>-0.88063063063063096</v>
      </c>
    </row>
    <row r="191" spans="1:12" x14ac:dyDescent="0.25">
      <c r="A191" s="8" t="s">
        <v>633</v>
      </c>
      <c r="B191" s="2">
        <v>-1</v>
      </c>
      <c r="C191" s="2">
        <v>0</v>
      </c>
      <c r="D191" s="2">
        <v>0</v>
      </c>
      <c r="E191" s="2">
        <v>0</v>
      </c>
      <c r="F191" s="2">
        <v>-0.8</v>
      </c>
      <c r="G191" s="2">
        <v>0</v>
      </c>
      <c r="H191" s="2">
        <v>1</v>
      </c>
      <c r="I191" s="2">
        <v>-1</v>
      </c>
      <c r="J191" s="2">
        <v>0</v>
      </c>
      <c r="K191" s="3">
        <v>0</v>
      </c>
      <c r="L191" s="3">
        <v>-0.66666666666666696</v>
      </c>
    </row>
    <row r="192" spans="1:12" x14ac:dyDescent="0.25">
      <c r="A192" s="8" t="s">
        <v>634</v>
      </c>
      <c r="B192" s="2">
        <v>-0.66666666666666696</v>
      </c>
      <c r="C192" s="2">
        <v>3</v>
      </c>
      <c r="D192" s="2">
        <v>0.5</v>
      </c>
      <c r="E192" s="2">
        <v>-0.16666666666666699</v>
      </c>
      <c r="F192" s="2">
        <v>-0.8</v>
      </c>
      <c r="G192" s="2">
        <v>0</v>
      </c>
      <c r="H192" s="2">
        <v>3</v>
      </c>
      <c r="I192" s="2">
        <v>-0.5</v>
      </c>
      <c r="J192" s="2">
        <v>-0.5</v>
      </c>
      <c r="K192" s="3">
        <v>0</v>
      </c>
      <c r="L192" s="3">
        <v>-0.66666666666666696</v>
      </c>
    </row>
    <row r="193" spans="1:12" x14ac:dyDescent="0.25">
      <c r="A193" s="8" t="s">
        <v>635</v>
      </c>
      <c r="B193" s="2">
        <v>-1</v>
      </c>
      <c r="C193" s="2">
        <v>0</v>
      </c>
      <c r="D193" s="2">
        <v>0</v>
      </c>
      <c r="E193" s="2">
        <v>0</v>
      </c>
      <c r="F193" s="2">
        <v>0</v>
      </c>
      <c r="G193" s="2">
        <v>-1</v>
      </c>
      <c r="H193" s="2">
        <v>0</v>
      </c>
      <c r="I193" s="2">
        <v>-1</v>
      </c>
      <c r="J193" s="2">
        <v>0</v>
      </c>
      <c r="K193" s="3">
        <v>-1</v>
      </c>
      <c r="L193" s="3">
        <v>-1</v>
      </c>
    </row>
    <row r="194" spans="1:12" x14ac:dyDescent="0.25">
      <c r="A194" s="8" t="s">
        <v>636</v>
      </c>
      <c r="B194" s="2">
        <v>2</v>
      </c>
      <c r="C194" s="2">
        <v>-0.33333333333333298</v>
      </c>
      <c r="D194" s="2">
        <v>-0.75</v>
      </c>
      <c r="E194" s="2">
        <v>0</v>
      </c>
      <c r="F194" s="2">
        <v>2</v>
      </c>
      <c r="G194" s="2">
        <v>-0.33333333333333298</v>
      </c>
      <c r="H194" s="2">
        <v>0.5</v>
      </c>
      <c r="I194" s="2">
        <v>-0.66666666666666696</v>
      </c>
      <c r="J194" s="2">
        <v>0</v>
      </c>
      <c r="K194" s="3">
        <v>-0.66666666666666696</v>
      </c>
      <c r="L194" s="3">
        <v>-0.5</v>
      </c>
    </row>
    <row r="195" spans="1:12" x14ac:dyDescent="0.25">
      <c r="A195" s="8" t="s">
        <v>637</v>
      </c>
      <c r="B195" s="2">
        <v>-0.91304347826086996</v>
      </c>
      <c r="C195" s="2">
        <v>3</v>
      </c>
      <c r="D195" s="2">
        <v>0.25</v>
      </c>
      <c r="E195" s="2">
        <v>-0.2</v>
      </c>
      <c r="F195" s="2">
        <v>-0.25</v>
      </c>
      <c r="G195" s="2">
        <v>-0.5</v>
      </c>
      <c r="H195" s="2">
        <v>-0.66666666666666696</v>
      </c>
      <c r="I195" s="2">
        <v>-1</v>
      </c>
      <c r="J195" s="2">
        <v>0</v>
      </c>
      <c r="K195" s="3">
        <v>-0.83333333333333304</v>
      </c>
      <c r="L195" s="3">
        <v>-0.95652173913043503</v>
      </c>
    </row>
    <row r="196" spans="1:12" x14ac:dyDescent="0.25">
      <c r="A196" s="8" t="s">
        <v>638</v>
      </c>
      <c r="B196" s="2">
        <v>0.49723756906077299</v>
      </c>
      <c r="C196" s="2">
        <v>-0.28044280442804398</v>
      </c>
      <c r="D196" s="2">
        <v>-0.251282051282051</v>
      </c>
      <c r="E196" s="2">
        <v>-0.28082191780821902</v>
      </c>
      <c r="F196" s="2">
        <v>0.33333333333333298</v>
      </c>
      <c r="G196" s="2">
        <v>8.5714285714285701E-2</v>
      </c>
      <c r="H196" s="2">
        <v>-0.19078947368421101</v>
      </c>
      <c r="I196" s="2">
        <v>-0.23577235772357699</v>
      </c>
      <c r="J196" s="2">
        <v>-0.180851063829787</v>
      </c>
      <c r="K196" s="3">
        <v>-0.45</v>
      </c>
      <c r="L196" s="3">
        <v>-0.574585635359116</v>
      </c>
    </row>
    <row r="197" spans="1:12" x14ac:dyDescent="0.25">
      <c r="A197" s="8" t="s">
        <v>640</v>
      </c>
      <c r="B197" s="2">
        <v>0.2</v>
      </c>
      <c r="C197" s="2">
        <v>-0.33333333333333298</v>
      </c>
      <c r="D197" s="2">
        <v>-0.375</v>
      </c>
      <c r="E197" s="2">
        <v>1.4</v>
      </c>
      <c r="F197" s="2">
        <v>-0.41666666666666702</v>
      </c>
      <c r="G197" s="2">
        <v>0.28571428571428598</v>
      </c>
      <c r="H197" s="2">
        <v>-0.33333333333333298</v>
      </c>
      <c r="I197" s="2">
        <v>0.16666666666666699</v>
      </c>
      <c r="J197" s="2">
        <v>-0.71428571428571397</v>
      </c>
      <c r="K197" s="3">
        <v>-0.71428571428571397</v>
      </c>
      <c r="L197" s="3">
        <v>-0.8</v>
      </c>
    </row>
    <row r="198" spans="1:12" x14ac:dyDescent="0.25">
      <c r="A198" s="8" t="s">
        <v>641</v>
      </c>
      <c r="B198" s="2">
        <v>0</v>
      </c>
      <c r="C198" s="2">
        <v>0.16666666666666699</v>
      </c>
      <c r="D198" s="2">
        <v>-0.14285714285714299</v>
      </c>
      <c r="E198" s="2">
        <v>0.83333333333333304</v>
      </c>
      <c r="F198" s="2">
        <v>-9.0909090909090898E-2</v>
      </c>
      <c r="G198" s="2">
        <v>-0.3</v>
      </c>
      <c r="H198" s="2">
        <v>0.57142857142857095</v>
      </c>
      <c r="I198" s="2">
        <v>-0.90909090909090895</v>
      </c>
      <c r="J198" s="2">
        <v>8</v>
      </c>
      <c r="K198" s="3">
        <v>-0.1</v>
      </c>
      <c r="L198" s="3">
        <v>0.5</v>
      </c>
    </row>
    <row r="199" spans="1:12" x14ac:dyDescent="0.25">
      <c r="A199" s="8" t="s">
        <v>642</v>
      </c>
      <c r="B199" s="2">
        <v>0.66666666666666696</v>
      </c>
      <c r="C199" s="2">
        <v>-0.16</v>
      </c>
      <c r="D199" s="2">
        <v>-0.16666666666666699</v>
      </c>
      <c r="E199" s="2">
        <v>-0.25714285714285701</v>
      </c>
      <c r="F199" s="2">
        <v>0.15384615384615399</v>
      </c>
      <c r="G199" s="2">
        <v>0.16666666666666699</v>
      </c>
      <c r="H199" s="2">
        <v>-0.6</v>
      </c>
      <c r="I199" s="2">
        <v>-0.42857142857142899</v>
      </c>
      <c r="J199" s="2">
        <v>0</v>
      </c>
      <c r="K199" s="3">
        <v>-0.73333333333333295</v>
      </c>
      <c r="L199" s="3">
        <v>-0.73333333333333295</v>
      </c>
    </row>
    <row r="200" spans="1:12" x14ac:dyDescent="0.25">
      <c r="A200" s="8" t="s">
        <v>643</v>
      </c>
      <c r="B200" s="2">
        <v>-0.08</v>
      </c>
      <c r="C200" s="2">
        <v>-0.52173913043478304</v>
      </c>
      <c r="D200" s="2">
        <v>0.63636363636363602</v>
      </c>
      <c r="E200" s="2">
        <v>-0.16666666666666699</v>
      </c>
      <c r="F200" s="2">
        <v>-0.2</v>
      </c>
      <c r="G200" s="2">
        <v>-8.3333333333333301E-2</v>
      </c>
      <c r="H200" s="2">
        <v>0.18181818181818199</v>
      </c>
      <c r="I200" s="2">
        <v>-0.15384615384615399</v>
      </c>
      <c r="J200" s="2">
        <v>-0.18181818181818199</v>
      </c>
      <c r="K200" s="3">
        <v>-0.25</v>
      </c>
      <c r="L200" s="3">
        <v>-0.64</v>
      </c>
    </row>
    <row r="201" spans="1:12" x14ac:dyDescent="0.25">
      <c r="A201" s="8" t="s">
        <v>644</v>
      </c>
      <c r="B201" s="2">
        <v>-0.72580645161290303</v>
      </c>
      <c r="C201" s="2">
        <v>0.25</v>
      </c>
      <c r="D201" s="2">
        <v>0.27058823529411802</v>
      </c>
      <c r="E201" s="2">
        <v>-2.7777777777777801E-2</v>
      </c>
      <c r="F201" s="2">
        <v>-0.42857142857142899</v>
      </c>
      <c r="G201" s="2">
        <v>-0.68333333333333302</v>
      </c>
      <c r="H201" s="2">
        <v>-0.157894736842105</v>
      </c>
      <c r="I201" s="2">
        <v>-0.375</v>
      </c>
      <c r="J201" s="2">
        <v>0</v>
      </c>
      <c r="K201" s="3">
        <v>-0.83333333333333304</v>
      </c>
      <c r="L201" s="3">
        <v>-0.95967741935483897</v>
      </c>
    </row>
    <row r="202" spans="1:12" x14ac:dyDescent="0.25">
      <c r="A202" s="8" t="s">
        <v>645</v>
      </c>
      <c r="B202" s="2">
        <v>0.41052631578947402</v>
      </c>
      <c r="C202" s="2">
        <v>5.22388059701493E-2</v>
      </c>
      <c r="D202" s="2">
        <v>2.8368794326241099E-2</v>
      </c>
      <c r="E202" s="2">
        <v>-0.27931034482758599</v>
      </c>
      <c r="F202" s="2">
        <v>-0.105263157894737</v>
      </c>
      <c r="G202" s="2">
        <v>-0.11764705882352899</v>
      </c>
      <c r="H202" s="2">
        <v>-0.175757575757576</v>
      </c>
      <c r="I202" s="2">
        <v>-0.14705882352941199</v>
      </c>
      <c r="J202" s="2">
        <v>-0.13793103448275901</v>
      </c>
      <c r="K202" s="3">
        <v>-0.46524064171122997</v>
      </c>
      <c r="L202" s="3">
        <v>-0.47368421052631599</v>
      </c>
    </row>
    <row r="203" spans="1:12" x14ac:dyDescent="0.25">
      <c r="A203" s="8" t="s">
        <v>647</v>
      </c>
      <c r="B203" s="2">
        <v>0.66666666666666696</v>
      </c>
      <c r="C203" s="2">
        <v>1</v>
      </c>
      <c r="D203" s="2">
        <v>0.3</v>
      </c>
      <c r="E203" s="2">
        <v>7.69230769230769E-2</v>
      </c>
      <c r="F203" s="2">
        <v>-0.35714285714285698</v>
      </c>
      <c r="G203" s="2">
        <v>0.11111111111111099</v>
      </c>
      <c r="H203" s="2">
        <v>-0.7</v>
      </c>
      <c r="I203" s="2">
        <v>-1</v>
      </c>
      <c r="J203" s="2">
        <v>0</v>
      </c>
      <c r="K203" s="3">
        <v>-0.22222222222222199</v>
      </c>
      <c r="L203" s="3">
        <v>1.3333333333333299</v>
      </c>
    </row>
    <row r="204" spans="1:12" x14ac:dyDescent="0.25">
      <c r="A204" s="8" t="s">
        <v>648</v>
      </c>
      <c r="B204" s="2">
        <v>-0.38461538461538503</v>
      </c>
      <c r="C204" s="2">
        <v>-0.5</v>
      </c>
      <c r="D204" s="2">
        <v>3.25</v>
      </c>
      <c r="E204" s="2">
        <v>5.8823529411764698E-2</v>
      </c>
      <c r="F204" s="2">
        <v>-0.38888888888888901</v>
      </c>
      <c r="G204" s="2">
        <v>0.27272727272727298</v>
      </c>
      <c r="H204" s="2">
        <v>-7.1428571428571397E-2</v>
      </c>
      <c r="I204" s="2">
        <v>-0.38461538461538503</v>
      </c>
      <c r="J204" s="2">
        <v>0.625</v>
      </c>
      <c r="K204" s="3">
        <v>0.18181818181818199</v>
      </c>
      <c r="L204" s="3">
        <v>0</v>
      </c>
    </row>
    <row r="205" spans="1:12" x14ac:dyDescent="0.25">
      <c r="A205" s="8" t="s">
        <v>649</v>
      </c>
      <c r="B205" s="2">
        <v>1</v>
      </c>
      <c r="C205" s="2">
        <v>-0.5</v>
      </c>
      <c r="D205" s="2">
        <v>1.4</v>
      </c>
      <c r="E205" s="2">
        <v>0.33333333333333298</v>
      </c>
      <c r="F205" s="2">
        <v>-0.3125</v>
      </c>
      <c r="G205" s="2">
        <v>0.45454545454545497</v>
      </c>
      <c r="H205" s="2">
        <v>-0.6875</v>
      </c>
      <c r="I205" s="2">
        <v>1</v>
      </c>
      <c r="J205" s="2">
        <v>-0.6</v>
      </c>
      <c r="K205" s="3">
        <v>-0.63636363636363602</v>
      </c>
      <c r="L205" s="3">
        <v>-0.2</v>
      </c>
    </row>
    <row r="206" spans="1:12" x14ac:dyDescent="0.25">
      <c r="A206" s="8" t="s">
        <v>650</v>
      </c>
      <c r="B206" s="2">
        <v>0.375</v>
      </c>
      <c r="C206" s="2">
        <v>9.0909090909090898E-2</v>
      </c>
      <c r="D206" s="2">
        <v>-0.41666666666666702</v>
      </c>
      <c r="E206" s="2">
        <v>0.28571428571428598</v>
      </c>
      <c r="F206" s="2">
        <v>-0.33333333333333298</v>
      </c>
      <c r="G206" s="2">
        <v>-0.5</v>
      </c>
      <c r="H206" s="2">
        <v>0.66666666666666696</v>
      </c>
      <c r="I206" s="2">
        <v>0</v>
      </c>
      <c r="J206" s="2">
        <v>0.8</v>
      </c>
      <c r="K206" s="3">
        <v>0.5</v>
      </c>
      <c r="L206" s="3">
        <v>0.125</v>
      </c>
    </row>
    <row r="207" spans="1:12" x14ac:dyDescent="0.25">
      <c r="A207" s="8" t="s">
        <v>651</v>
      </c>
      <c r="B207" s="2">
        <v>-0.57777777777777795</v>
      </c>
      <c r="C207" s="2">
        <v>-0.157894736842105</v>
      </c>
      <c r="D207" s="2">
        <v>0.875</v>
      </c>
      <c r="E207" s="2">
        <v>6.6666666666666693E-2</v>
      </c>
      <c r="F207" s="2">
        <v>-0.4375</v>
      </c>
      <c r="G207" s="2">
        <v>-0.5</v>
      </c>
      <c r="H207" s="2">
        <v>-0.22222222222222199</v>
      </c>
      <c r="I207" s="2">
        <v>0</v>
      </c>
      <c r="J207" s="2">
        <v>0.42857142857142899</v>
      </c>
      <c r="K207" s="3">
        <v>-0.44444444444444398</v>
      </c>
      <c r="L207" s="3">
        <v>-0.77777777777777801</v>
      </c>
    </row>
    <row r="208" spans="1:12" x14ac:dyDescent="0.25">
      <c r="A208" s="8" t="s">
        <v>652</v>
      </c>
      <c r="B208" s="2">
        <v>-8.2417582417582402E-2</v>
      </c>
      <c r="C208" s="2">
        <v>-2.9940119760479E-2</v>
      </c>
      <c r="D208" s="2">
        <v>0.27160493827160498</v>
      </c>
      <c r="E208" s="2">
        <v>-0.17475728155339801</v>
      </c>
      <c r="F208" s="2">
        <v>-0.41764705882352898</v>
      </c>
      <c r="G208" s="2">
        <v>-9.0909090909090898E-2</v>
      </c>
      <c r="H208" s="2">
        <v>6.6666666666666693E-2</v>
      </c>
      <c r="I208" s="2">
        <v>0.104166666666667</v>
      </c>
      <c r="J208" s="2">
        <v>-3.77358490566038E-2</v>
      </c>
      <c r="K208" s="3">
        <v>3.03030303030303E-2</v>
      </c>
      <c r="L208" s="3">
        <v>-0.43956043956044</v>
      </c>
    </row>
    <row r="209" spans="1:12" x14ac:dyDescent="0.25">
      <c r="A209" s="8" t="s">
        <v>654</v>
      </c>
      <c r="B209" s="2">
        <v>0</v>
      </c>
      <c r="C209" s="2">
        <v>0</v>
      </c>
      <c r="D209" s="2">
        <v>0</v>
      </c>
      <c r="E209" s="2">
        <v>0</v>
      </c>
      <c r="F209" s="2">
        <v>0</v>
      </c>
      <c r="G209" s="2">
        <v>0</v>
      </c>
      <c r="H209" s="2">
        <v>0</v>
      </c>
      <c r="I209" s="2">
        <v>0</v>
      </c>
      <c r="J209" s="2">
        <v>0</v>
      </c>
      <c r="K209" s="3">
        <v>0</v>
      </c>
      <c r="L209" s="3">
        <v>0</v>
      </c>
    </row>
    <row r="210" spans="1:12" x14ac:dyDescent="0.25">
      <c r="A210" s="8" t="s">
        <v>655</v>
      </c>
      <c r="B210" s="2">
        <v>-1</v>
      </c>
      <c r="C210" s="2">
        <v>0</v>
      </c>
      <c r="D210" s="2">
        <v>0</v>
      </c>
      <c r="E210" s="2">
        <v>0</v>
      </c>
      <c r="F210" s="2">
        <v>-1</v>
      </c>
      <c r="G210" s="2">
        <v>0</v>
      </c>
      <c r="H210" s="2">
        <v>0</v>
      </c>
      <c r="I210" s="2">
        <v>0</v>
      </c>
      <c r="J210" s="2">
        <v>-1</v>
      </c>
      <c r="K210" s="3">
        <v>0</v>
      </c>
      <c r="L210" s="3">
        <v>-1</v>
      </c>
    </row>
    <row r="211" spans="1:12" x14ac:dyDescent="0.25">
      <c r="A211" s="8" t="s">
        <v>656</v>
      </c>
      <c r="B211" s="2">
        <v>3</v>
      </c>
      <c r="C211" s="2">
        <v>-0.75</v>
      </c>
      <c r="D211" s="2">
        <v>-1</v>
      </c>
      <c r="E211" s="2">
        <v>0</v>
      </c>
      <c r="F211" s="2">
        <v>0</v>
      </c>
      <c r="G211" s="2">
        <v>0</v>
      </c>
      <c r="H211" s="2">
        <v>0</v>
      </c>
      <c r="I211" s="2">
        <v>0</v>
      </c>
      <c r="J211" s="2">
        <v>0</v>
      </c>
      <c r="K211" s="3">
        <v>0</v>
      </c>
      <c r="L211" s="3">
        <v>-1</v>
      </c>
    </row>
    <row r="212" spans="1:12" x14ac:dyDescent="0.25">
      <c r="A212" s="8" t="s">
        <v>657</v>
      </c>
      <c r="B212" s="2">
        <v>0</v>
      </c>
      <c r="C212" s="2">
        <v>0</v>
      </c>
      <c r="D212" s="2">
        <v>0</v>
      </c>
      <c r="E212" s="2">
        <v>0</v>
      </c>
      <c r="F212" s="2">
        <v>0</v>
      </c>
      <c r="G212" s="2">
        <v>0</v>
      </c>
      <c r="H212" s="2">
        <v>0</v>
      </c>
      <c r="I212" s="2">
        <v>0</v>
      </c>
      <c r="J212" s="2">
        <v>0</v>
      </c>
      <c r="K212" s="3">
        <v>0</v>
      </c>
      <c r="L212" s="3">
        <v>0</v>
      </c>
    </row>
    <row r="213" spans="1:12" x14ac:dyDescent="0.25">
      <c r="A213" s="8" t="s">
        <v>658</v>
      </c>
      <c r="B213" s="2">
        <v>0</v>
      </c>
      <c r="C213" s="2">
        <v>0</v>
      </c>
      <c r="D213" s="2">
        <v>0</v>
      </c>
      <c r="E213" s="2">
        <v>0</v>
      </c>
      <c r="F213" s="2">
        <v>0</v>
      </c>
      <c r="G213" s="2">
        <v>0</v>
      </c>
      <c r="H213" s="2">
        <v>0</v>
      </c>
      <c r="I213" s="2">
        <v>0</v>
      </c>
      <c r="J213" s="2">
        <v>0</v>
      </c>
      <c r="K213" s="3">
        <v>0</v>
      </c>
      <c r="L213" s="3">
        <v>0</v>
      </c>
    </row>
    <row r="214" spans="1:12" x14ac:dyDescent="0.25">
      <c r="A214" s="8" t="s">
        <v>659</v>
      </c>
      <c r="B214" s="2">
        <v>0.125</v>
      </c>
      <c r="C214" s="2">
        <v>-0.44444444444444398</v>
      </c>
      <c r="D214" s="2">
        <v>-0.2</v>
      </c>
      <c r="E214" s="2">
        <v>0.5</v>
      </c>
      <c r="F214" s="2">
        <v>-1</v>
      </c>
      <c r="G214" s="2">
        <v>0</v>
      </c>
      <c r="H214" s="2">
        <v>-0.66666666666666696</v>
      </c>
      <c r="I214" s="2">
        <v>-0.25</v>
      </c>
      <c r="J214" s="2">
        <v>0.33333333333333298</v>
      </c>
      <c r="K214" s="3">
        <v>0</v>
      </c>
      <c r="L214" s="3">
        <v>-0.5</v>
      </c>
    </row>
    <row r="215" spans="1:12" x14ac:dyDescent="0.25">
      <c r="A215" s="11" t="s">
        <v>14</v>
      </c>
      <c r="B215" s="3">
        <v>4.2241622078287799E-2</v>
      </c>
      <c r="C215" s="3">
        <v>-9.8351796811672498E-2</v>
      </c>
      <c r="D215" s="3">
        <v>1.64818699430626E-2</v>
      </c>
      <c r="E215" s="3">
        <v>-0.27122641509433998</v>
      </c>
      <c r="F215" s="3">
        <v>-0.156553398058252</v>
      </c>
      <c r="G215" s="3">
        <v>-0.18177458033573099</v>
      </c>
      <c r="H215" s="3">
        <v>-5.04103165298945E-2</v>
      </c>
      <c r="I215" s="3">
        <v>-0.15432098765432101</v>
      </c>
      <c r="J215" s="3">
        <v>2.18978102189781E-3</v>
      </c>
      <c r="K215" s="3">
        <v>-0.34148681055155899</v>
      </c>
      <c r="L215" s="3">
        <v>-0.61334835257673903</v>
      </c>
    </row>
    <row r="216" spans="1:12" x14ac:dyDescent="0.25">
      <c r="A216" s="15"/>
    </row>
    <row r="217" spans="1:12" x14ac:dyDescent="0.25">
      <c r="A217" s="13" t="s">
        <v>35</v>
      </c>
    </row>
    <row r="218" spans="1:12" x14ac:dyDescent="0.25">
      <c r="A218" s="14" t="s">
        <v>36</v>
      </c>
    </row>
    <row r="219" spans="1:12" x14ac:dyDescent="0.25">
      <c r="A219" s="14" t="s">
        <v>37</v>
      </c>
    </row>
    <row r="220" spans="1:12" x14ac:dyDescent="0.25">
      <c r="A220" s="14" t="s">
        <v>69</v>
      </c>
    </row>
    <row r="221" spans="1:12" x14ac:dyDescent="0.25">
      <c r="A221" s="14" t="s">
        <v>672</v>
      </c>
    </row>
    <row r="222" spans="1:12" x14ac:dyDescent="0.25">
      <c r="A222" s="14" t="s">
        <v>39</v>
      </c>
    </row>
    <row r="223" spans="1:12" x14ac:dyDescent="0.25">
      <c r="A223" s="15"/>
    </row>
    <row r="224" spans="1:12"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77:K77"/>
    <mergeCell ref="B147:J14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678</v>
      </c>
    </row>
    <row r="2" spans="1:13" ht="15" x14ac:dyDescent="0.25">
      <c r="A2" s="12" t="s">
        <v>674</v>
      </c>
    </row>
    <row r="3" spans="1:13" ht="15" x14ac:dyDescent="0.25">
      <c r="A3" s="12" t="s">
        <v>519</v>
      </c>
    </row>
    <row r="4" spans="1:13" ht="15" x14ac:dyDescent="0.25">
      <c r="A4" s="12" t="s">
        <v>662</v>
      </c>
    </row>
    <row r="5" spans="1:13" x14ac:dyDescent="0.25">
      <c r="A5" s="19" t="str">
        <f>HYPERLINK("#'Table of contents'!A23", "Back to contents")</f>
        <v>Back to contents</v>
      </c>
    </row>
    <row r="6" spans="1:13" x14ac:dyDescent="0.25">
      <c r="A6" s="15"/>
      <c r="B6" s="23" t="s">
        <v>520</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584</v>
      </c>
      <c r="B8" s="1">
        <v>0</v>
      </c>
      <c r="C8" s="1">
        <v>0</v>
      </c>
      <c r="D8" s="1">
        <v>0</v>
      </c>
      <c r="E8" s="1">
        <v>0</v>
      </c>
      <c r="F8" s="1">
        <v>0</v>
      </c>
      <c r="G8" s="1">
        <v>0</v>
      </c>
      <c r="H8" s="1">
        <v>0</v>
      </c>
      <c r="I8" s="1">
        <v>0</v>
      </c>
      <c r="J8" s="1">
        <v>0</v>
      </c>
      <c r="K8" s="1">
        <v>0</v>
      </c>
      <c r="L8" s="4">
        <v>0</v>
      </c>
      <c r="M8" s="4">
        <v>0</v>
      </c>
    </row>
    <row r="9" spans="1:13" x14ac:dyDescent="0.25">
      <c r="A9" s="16" t="s">
        <v>585</v>
      </c>
      <c r="B9" s="1">
        <v>0</v>
      </c>
      <c r="C9" s="1">
        <v>0</v>
      </c>
      <c r="D9" s="1">
        <v>0</v>
      </c>
      <c r="E9" s="1">
        <v>0</v>
      </c>
      <c r="F9" s="1">
        <v>0</v>
      </c>
      <c r="G9" s="1">
        <v>0</v>
      </c>
      <c r="H9" s="1">
        <v>0</v>
      </c>
      <c r="I9" s="1">
        <v>0</v>
      </c>
      <c r="J9" s="1">
        <v>0</v>
      </c>
      <c r="K9" s="1">
        <v>0</v>
      </c>
      <c r="L9" s="4">
        <v>0</v>
      </c>
      <c r="M9" s="4">
        <v>0</v>
      </c>
    </row>
    <row r="10" spans="1:13" x14ac:dyDescent="0.25">
      <c r="A10" s="16" t="s">
        <v>586</v>
      </c>
      <c r="B10" s="1">
        <v>0</v>
      </c>
      <c r="C10" s="1">
        <v>0</v>
      </c>
      <c r="D10" s="1">
        <v>0</v>
      </c>
      <c r="E10" s="1">
        <v>0</v>
      </c>
      <c r="F10" s="1">
        <v>0</v>
      </c>
      <c r="G10" s="1">
        <v>0</v>
      </c>
      <c r="H10" s="1">
        <v>3</v>
      </c>
      <c r="I10" s="1">
        <v>3</v>
      </c>
      <c r="J10" s="1">
        <v>1</v>
      </c>
      <c r="K10" s="1">
        <v>2</v>
      </c>
      <c r="L10" s="4">
        <v>9</v>
      </c>
      <c r="M10" s="4">
        <v>9</v>
      </c>
    </row>
    <row r="11" spans="1:13" x14ac:dyDescent="0.25">
      <c r="A11" s="16" t="s">
        <v>587</v>
      </c>
      <c r="B11" s="1">
        <v>0</v>
      </c>
      <c r="C11" s="1">
        <v>0</v>
      </c>
      <c r="D11" s="1">
        <v>0</v>
      </c>
      <c r="E11" s="1">
        <v>0</v>
      </c>
      <c r="F11" s="1">
        <v>0</v>
      </c>
      <c r="G11" s="1">
        <v>0</v>
      </c>
      <c r="H11" s="1">
        <v>0</v>
      </c>
      <c r="I11" s="1">
        <v>0</v>
      </c>
      <c r="J11" s="1">
        <v>0</v>
      </c>
      <c r="K11" s="1">
        <v>0</v>
      </c>
      <c r="L11" s="4">
        <v>0</v>
      </c>
      <c r="M11" s="4">
        <v>0</v>
      </c>
    </row>
    <row r="12" spans="1:13" x14ac:dyDescent="0.25">
      <c r="A12" s="16" t="s">
        <v>588</v>
      </c>
      <c r="B12" s="1">
        <v>0</v>
      </c>
      <c r="C12" s="1">
        <v>0</v>
      </c>
      <c r="D12" s="1">
        <v>0</v>
      </c>
      <c r="E12" s="1">
        <v>0</v>
      </c>
      <c r="F12" s="1">
        <v>0</v>
      </c>
      <c r="G12" s="1">
        <v>1</v>
      </c>
      <c r="H12" s="1">
        <v>0</v>
      </c>
      <c r="I12" s="1">
        <v>1</v>
      </c>
      <c r="J12" s="1">
        <v>0</v>
      </c>
      <c r="K12" s="1">
        <v>1</v>
      </c>
      <c r="L12" s="4">
        <v>3</v>
      </c>
      <c r="M12" s="4">
        <v>3</v>
      </c>
    </row>
    <row r="13" spans="1:13" x14ac:dyDescent="0.25">
      <c r="A13" s="16" t="s">
        <v>589</v>
      </c>
      <c r="B13" s="1">
        <v>0</v>
      </c>
      <c r="C13" s="1">
        <v>0</v>
      </c>
      <c r="D13" s="1">
        <v>0</v>
      </c>
      <c r="E13" s="1">
        <v>0</v>
      </c>
      <c r="F13" s="1">
        <v>1</v>
      </c>
      <c r="G13" s="1">
        <v>2</v>
      </c>
      <c r="H13" s="1">
        <v>3</v>
      </c>
      <c r="I13" s="1">
        <v>1</v>
      </c>
      <c r="J13" s="1">
        <v>1</v>
      </c>
      <c r="K13" s="1">
        <v>1</v>
      </c>
      <c r="L13" s="4">
        <v>8</v>
      </c>
      <c r="M13" s="4">
        <v>9</v>
      </c>
    </row>
    <row r="14" spans="1:13" x14ac:dyDescent="0.25">
      <c r="A14" s="16" t="s">
        <v>590</v>
      </c>
      <c r="B14" s="1">
        <v>0</v>
      </c>
      <c r="C14" s="1">
        <v>0</v>
      </c>
      <c r="D14" s="1">
        <v>0</v>
      </c>
      <c r="E14" s="1">
        <v>0</v>
      </c>
      <c r="F14" s="1">
        <v>0</v>
      </c>
      <c r="G14" s="1">
        <v>0</v>
      </c>
      <c r="H14" s="1">
        <v>0</v>
      </c>
      <c r="I14" s="1">
        <v>0</v>
      </c>
      <c r="J14" s="1">
        <v>0</v>
      </c>
      <c r="K14" s="1">
        <v>0</v>
      </c>
      <c r="L14" s="4">
        <v>0</v>
      </c>
      <c r="M14" s="4">
        <v>0</v>
      </c>
    </row>
    <row r="15" spans="1:13" x14ac:dyDescent="0.25">
      <c r="A15" s="16" t="s">
        <v>591</v>
      </c>
      <c r="B15" s="1">
        <v>0</v>
      </c>
      <c r="C15" s="1">
        <v>0</v>
      </c>
      <c r="D15" s="1">
        <v>0</v>
      </c>
      <c r="E15" s="1">
        <v>0</v>
      </c>
      <c r="F15" s="1">
        <v>0</v>
      </c>
      <c r="G15" s="1">
        <v>0</v>
      </c>
      <c r="H15" s="1">
        <v>0</v>
      </c>
      <c r="I15" s="1">
        <v>0</v>
      </c>
      <c r="J15" s="1">
        <v>0</v>
      </c>
      <c r="K15" s="1">
        <v>0</v>
      </c>
      <c r="L15" s="4">
        <v>0</v>
      </c>
      <c r="M15" s="4">
        <v>0</v>
      </c>
    </row>
    <row r="16" spans="1:13" x14ac:dyDescent="0.25">
      <c r="A16" s="16" t="s">
        <v>592</v>
      </c>
      <c r="B16" s="1">
        <v>0</v>
      </c>
      <c r="C16" s="1">
        <v>0</v>
      </c>
      <c r="D16" s="1">
        <v>0</v>
      </c>
      <c r="E16" s="1">
        <v>0</v>
      </c>
      <c r="F16" s="1">
        <v>0</v>
      </c>
      <c r="G16" s="1">
        <v>0</v>
      </c>
      <c r="H16" s="1">
        <v>0</v>
      </c>
      <c r="I16" s="1">
        <v>0</v>
      </c>
      <c r="J16" s="1">
        <v>0</v>
      </c>
      <c r="K16" s="1">
        <v>0</v>
      </c>
      <c r="L16" s="4">
        <v>0</v>
      </c>
      <c r="M16" s="4">
        <v>0</v>
      </c>
    </row>
    <row r="17" spans="1:13" x14ac:dyDescent="0.25">
      <c r="A17" s="16" t="s">
        <v>593</v>
      </c>
      <c r="B17" s="1">
        <v>0</v>
      </c>
      <c r="C17" s="1">
        <v>0</v>
      </c>
      <c r="D17" s="1">
        <v>0</v>
      </c>
      <c r="E17" s="1">
        <v>0</v>
      </c>
      <c r="F17" s="1">
        <v>0</v>
      </c>
      <c r="G17" s="1">
        <v>0</v>
      </c>
      <c r="H17" s="1">
        <v>0</v>
      </c>
      <c r="I17" s="1">
        <v>0</v>
      </c>
      <c r="J17" s="1">
        <v>0</v>
      </c>
      <c r="K17" s="1">
        <v>0</v>
      </c>
      <c r="L17" s="4">
        <v>0</v>
      </c>
      <c r="M17" s="4">
        <v>0</v>
      </c>
    </row>
    <row r="18" spans="1:13" x14ac:dyDescent="0.25">
      <c r="A18" s="16" t="s">
        <v>594</v>
      </c>
      <c r="B18" s="1">
        <v>0</v>
      </c>
      <c r="C18" s="1">
        <v>0</v>
      </c>
      <c r="D18" s="1">
        <v>0</v>
      </c>
      <c r="E18" s="1">
        <v>0</v>
      </c>
      <c r="F18" s="1">
        <v>0</v>
      </c>
      <c r="G18" s="1">
        <v>0</v>
      </c>
      <c r="H18" s="1">
        <v>0</v>
      </c>
      <c r="I18" s="1">
        <v>0</v>
      </c>
      <c r="J18" s="1">
        <v>0</v>
      </c>
      <c r="K18" s="1">
        <v>0</v>
      </c>
      <c r="L18" s="4">
        <v>0</v>
      </c>
      <c r="M18" s="4">
        <v>0</v>
      </c>
    </row>
    <row r="19" spans="1:13" x14ac:dyDescent="0.25">
      <c r="A19" s="16" t="s">
        <v>595</v>
      </c>
      <c r="B19" s="1">
        <v>0</v>
      </c>
      <c r="C19" s="1">
        <v>0</v>
      </c>
      <c r="D19" s="1">
        <v>0</v>
      </c>
      <c r="E19" s="1">
        <v>0</v>
      </c>
      <c r="F19" s="1">
        <v>0</v>
      </c>
      <c r="G19" s="1">
        <v>0</v>
      </c>
      <c r="H19" s="1">
        <v>0</v>
      </c>
      <c r="I19" s="1">
        <v>0</v>
      </c>
      <c r="J19" s="1">
        <v>0</v>
      </c>
      <c r="K19" s="1">
        <v>0</v>
      </c>
      <c r="L19" s="4">
        <v>0</v>
      </c>
      <c r="M19" s="4">
        <v>0</v>
      </c>
    </row>
    <row r="20" spans="1:13" x14ac:dyDescent="0.25">
      <c r="A20" s="16" t="s">
        <v>596</v>
      </c>
      <c r="B20" s="1">
        <v>0</v>
      </c>
      <c r="C20" s="1">
        <v>0</v>
      </c>
      <c r="D20" s="1">
        <v>0</v>
      </c>
      <c r="E20" s="1">
        <v>0</v>
      </c>
      <c r="F20" s="1">
        <v>0</v>
      </c>
      <c r="G20" s="1">
        <v>1</v>
      </c>
      <c r="H20" s="1">
        <v>0</v>
      </c>
      <c r="I20" s="1">
        <v>1</v>
      </c>
      <c r="J20" s="1">
        <v>0</v>
      </c>
      <c r="K20" s="1">
        <v>1</v>
      </c>
      <c r="L20" s="4">
        <v>3</v>
      </c>
      <c r="M20" s="4">
        <v>3</v>
      </c>
    </row>
    <row r="21" spans="1:13" x14ac:dyDescent="0.25">
      <c r="A21" s="16" t="s">
        <v>597</v>
      </c>
      <c r="B21" s="1">
        <v>0</v>
      </c>
      <c r="C21" s="1">
        <v>0</v>
      </c>
      <c r="D21" s="1">
        <v>0</v>
      </c>
      <c r="E21" s="1">
        <v>0</v>
      </c>
      <c r="F21" s="1">
        <v>0</v>
      </c>
      <c r="G21" s="1">
        <v>0</v>
      </c>
      <c r="H21" s="1">
        <v>0</v>
      </c>
      <c r="I21" s="1">
        <v>0</v>
      </c>
      <c r="J21" s="1">
        <v>0</v>
      </c>
      <c r="K21" s="1">
        <v>0</v>
      </c>
      <c r="L21" s="4">
        <v>0</v>
      </c>
      <c r="M21" s="4">
        <v>0</v>
      </c>
    </row>
    <row r="22" spans="1:13" x14ac:dyDescent="0.25">
      <c r="A22" s="16" t="s">
        <v>598</v>
      </c>
      <c r="B22" s="1">
        <v>0</v>
      </c>
      <c r="C22" s="1">
        <v>0</v>
      </c>
      <c r="D22" s="1">
        <v>0</v>
      </c>
      <c r="E22" s="1">
        <v>0</v>
      </c>
      <c r="F22" s="1">
        <v>0</v>
      </c>
      <c r="G22" s="1">
        <v>0</v>
      </c>
      <c r="H22" s="1">
        <v>0</v>
      </c>
      <c r="I22" s="1">
        <v>0</v>
      </c>
      <c r="J22" s="1">
        <v>0</v>
      </c>
      <c r="K22" s="1">
        <v>1</v>
      </c>
      <c r="L22" s="4">
        <v>1</v>
      </c>
      <c r="M22" s="4">
        <v>1</v>
      </c>
    </row>
    <row r="23" spans="1:13" x14ac:dyDescent="0.25">
      <c r="A23" s="16" t="s">
        <v>599</v>
      </c>
      <c r="B23" s="1">
        <v>0</v>
      </c>
      <c r="C23" s="1">
        <v>0</v>
      </c>
      <c r="D23" s="1">
        <v>0</v>
      </c>
      <c r="E23" s="1">
        <v>0</v>
      </c>
      <c r="F23" s="1">
        <v>0</v>
      </c>
      <c r="G23" s="1">
        <v>0</v>
      </c>
      <c r="H23" s="1">
        <v>1</v>
      </c>
      <c r="I23" s="1">
        <v>0</v>
      </c>
      <c r="J23" s="1">
        <v>0</v>
      </c>
      <c r="K23" s="1">
        <v>0</v>
      </c>
      <c r="L23" s="4">
        <v>1</v>
      </c>
      <c r="M23" s="4">
        <v>1</v>
      </c>
    </row>
    <row r="24" spans="1:13" x14ac:dyDescent="0.25">
      <c r="A24" s="16" t="s">
        <v>600</v>
      </c>
      <c r="B24" s="1">
        <v>0</v>
      </c>
      <c r="C24" s="1">
        <v>0</v>
      </c>
      <c r="D24" s="1">
        <v>0</v>
      </c>
      <c r="E24" s="1">
        <v>0</v>
      </c>
      <c r="F24" s="1">
        <v>0</v>
      </c>
      <c r="G24" s="1">
        <v>0</v>
      </c>
      <c r="H24" s="1">
        <v>0</v>
      </c>
      <c r="I24" s="1">
        <v>0</v>
      </c>
      <c r="J24" s="1">
        <v>0</v>
      </c>
      <c r="K24" s="1">
        <v>0</v>
      </c>
      <c r="L24" s="4">
        <v>0</v>
      </c>
      <c r="M24" s="4">
        <v>0</v>
      </c>
    </row>
    <row r="25" spans="1:13" x14ac:dyDescent="0.25">
      <c r="A25" s="16" t="s">
        <v>601</v>
      </c>
      <c r="B25" s="1">
        <v>0</v>
      </c>
      <c r="C25" s="1">
        <v>0</v>
      </c>
      <c r="D25" s="1">
        <v>0</v>
      </c>
      <c r="E25" s="1">
        <v>1</v>
      </c>
      <c r="F25" s="1">
        <v>0</v>
      </c>
      <c r="G25" s="1">
        <v>0</v>
      </c>
      <c r="H25" s="1">
        <v>0</v>
      </c>
      <c r="I25" s="1">
        <v>1</v>
      </c>
      <c r="J25" s="1">
        <v>1</v>
      </c>
      <c r="K25" s="1">
        <v>0</v>
      </c>
      <c r="L25" s="4">
        <v>2</v>
      </c>
      <c r="M25" s="4">
        <v>3</v>
      </c>
    </row>
    <row r="26" spans="1:13" x14ac:dyDescent="0.25">
      <c r="A26" s="16" t="s">
        <v>602</v>
      </c>
      <c r="B26" s="1">
        <v>0</v>
      </c>
      <c r="C26" s="1">
        <v>0</v>
      </c>
      <c r="D26" s="1">
        <v>0</v>
      </c>
      <c r="E26" s="1">
        <v>0</v>
      </c>
      <c r="F26" s="1">
        <v>0</v>
      </c>
      <c r="G26" s="1">
        <v>0</v>
      </c>
      <c r="H26" s="1">
        <v>0</v>
      </c>
      <c r="I26" s="1">
        <v>0</v>
      </c>
      <c r="J26" s="1">
        <v>0</v>
      </c>
      <c r="K26" s="1">
        <v>0</v>
      </c>
      <c r="L26" s="4">
        <v>0</v>
      </c>
      <c r="M26" s="4">
        <v>0</v>
      </c>
    </row>
    <row r="27" spans="1:13" x14ac:dyDescent="0.25">
      <c r="A27" s="16" t="s">
        <v>603</v>
      </c>
      <c r="B27" s="1">
        <v>0</v>
      </c>
      <c r="C27" s="1">
        <v>0</v>
      </c>
      <c r="D27" s="1">
        <v>0</v>
      </c>
      <c r="E27" s="1">
        <v>0</v>
      </c>
      <c r="F27" s="1">
        <v>2</v>
      </c>
      <c r="G27" s="1">
        <v>4</v>
      </c>
      <c r="H27" s="1">
        <v>3</v>
      </c>
      <c r="I27" s="1">
        <v>1</v>
      </c>
      <c r="J27" s="1">
        <v>2</v>
      </c>
      <c r="K27" s="1">
        <v>2</v>
      </c>
      <c r="L27" s="4">
        <v>12</v>
      </c>
      <c r="M27" s="4">
        <v>14</v>
      </c>
    </row>
    <row r="28" spans="1:13" x14ac:dyDescent="0.25">
      <c r="A28" s="16" t="s">
        <v>604</v>
      </c>
      <c r="B28" s="1">
        <v>0</v>
      </c>
      <c r="C28" s="1">
        <v>0</v>
      </c>
      <c r="D28" s="1">
        <v>0</v>
      </c>
      <c r="E28" s="1">
        <v>0</v>
      </c>
      <c r="F28" s="1">
        <v>0</v>
      </c>
      <c r="G28" s="1">
        <v>0</v>
      </c>
      <c r="H28" s="1">
        <v>0</v>
      </c>
      <c r="I28" s="1">
        <v>0</v>
      </c>
      <c r="J28" s="1">
        <v>0</v>
      </c>
      <c r="K28" s="1">
        <v>0</v>
      </c>
      <c r="L28" s="4">
        <v>0</v>
      </c>
      <c r="M28" s="4">
        <v>0</v>
      </c>
    </row>
    <row r="29" spans="1:13" x14ac:dyDescent="0.25">
      <c r="A29" s="16" t="s">
        <v>605</v>
      </c>
      <c r="B29" s="1">
        <v>0</v>
      </c>
      <c r="C29" s="1">
        <v>0</v>
      </c>
      <c r="D29" s="1">
        <v>0</v>
      </c>
      <c r="E29" s="1">
        <v>0</v>
      </c>
      <c r="F29" s="1">
        <v>0</v>
      </c>
      <c r="G29" s="1">
        <v>0</v>
      </c>
      <c r="H29" s="1">
        <v>0</v>
      </c>
      <c r="I29" s="1">
        <v>1</v>
      </c>
      <c r="J29" s="1">
        <v>0</v>
      </c>
      <c r="K29" s="1">
        <v>0</v>
      </c>
      <c r="L29" s="4">
        <v>1</v>
      </c>
      <c r="M29" s="4">
        <v>1</v>
      </c>
    </row>
    <row r="30" spans="1:13" x14ac:dyDescent="0.25">
      <c r="A30" s="16" t="s">
        <v>606</v>
      </c>
      <c r="B30" s="1">
        <v>0</v>
      </c>
      <c r="C30" s="1">
        <v>0</v>
      </c>
      <c r="D30" s="1">
        <v>0</v>
      </c>
      <c r="E30" s="1">
        <v>0</v>
      </c>
      <c r="F30" s="1">
        <v>0</v>
      </c>
      <c r="G30" s="1">
        <v>0</v>
      </c>
      <c r="H30" s="1">
        <v>0</v>
      </c>
      <c r="I30" s="1">
        <v>0</v>
      </c>
      <c r="J30" s="1">
        <v>0</v>
      </c>
      <c r="K30" s="1">
        <v>0</v>
      </c>
      <c r="L30" s="4">
        <v>0</v>
      </c>
      <c r="M30" s="4">
        <v>0</v>
      </c>
    </row>
    <row r="31" spans="1:13" x14ac:dyDescent="0.25">
      <c r="A31" s="16" t="s">
        <v>607</v>
      </c>
      <c r="B31" s="1">
        <v>0</v>
      </c>
      <c r="C31" s="1">
        <v>0</v>
      </c>
      <c r="D31" s="1">
        <v>0</v>
      </c>
      <c r="E31" s="1">
        <v>0</v>
      </c>
      <c r="F31" s="1">
        <v>0</v>
      </c>
      <c r="G31" s="1">
        <v>0</v>
      </c>
      <c r="H31" s="1">
        <v>0</v>
      </c>
      <c r="I31" s="1">
        <v>0</v>
      </c>
      <c r="J31" s="1">
        <v>0</v>
      </c>
      <c r="K31" s="1">
        <v>0</v>
      </c>
      <c r="L31" s="4">
        <v>0</v>
      </c>
      <c r="M31" s="4">
        <v>0</v>
      </c>
    </row>
    <row r="32" spans="1:13" x14ac:dyDescent="0.25">
      <c r="A32" s="16" t="s">
        <v>608</v>
      </c>
      <c r="B32" s="1">
        <v>0</v>
      </c>
      <c r="C32" s="1">
        <v>0</v>
      </c>
      <c r="D32" s="1">
        <v>0</v>
      </c>
      <c r="E32" s="1">
        <v>0</v>
      </c>
      <c r="F32" s="1">
        <v>0</v>
      </c>
      <c r="G32" s="1">
        <v>0</v>
      </c>
      <c r="H32" s="1">
        <v>0</v>
      </c>
      <c r="I32" s="1">
        <v>0</v>
      </c>
      <c r="J32" s="1">
        <v>0</v>
      </c>
      <c r="K32" s="1">
        <v>1</v>
      </c>
      <c r="L32" s="4">
        <v>1</v>
      </c>
      <c r="M32" s="4">
        <v>1</v>
      </c>
    </row>
    <row r="33" spans="1:13" x14ac:dyDescent="0.25">
      <c r="A33" s="16" t="s">
        <v>609</v>
      </c>
      <c r="B33" s="1">
        <v>0</v>
      </c>
      <c r="C33" s="1">
        <v>0</v>
      </c>
      <c r="D33" s="1">
        <v>0</v>
      </c>
      <c r="E33" s="1">
        <v>0</v>
      </c>
      <c r="F33" s="1">
        <v>0</v>
      </c>
      <c r="G33" s="1">
        <v>0</v>
      </c>
      <c r="H33" s="1">
        <v>0</v>
      </c>
      <c r="I33" s="1">
        <v>0</v>
      </c>
      <c r="J33" s="1">
        <v>0</v>
      </c>
      <c r="K33" s="1">
        <v>0</v>
      </c>
      <c r="L33" s="4">
        <v>0</v>
      </c>
      <c r="M33" s="4">
        <v>0</v>
      </c>
    </row>
    <row r="34" spans="1:13" x14ac:dyDescent="0.25">
      <c r="A34" s="16" t="s">
        <v>610</v>
      </c>
      <c r="B34" s="1">
        <v>0</v>
      </c>
      <c r="C34" s="1">
        <v>0</v>
      </c>
      <c r="D34" s="1">
        <v>0</v>
      </c>
      <c r="E34" s="1">
        <v>1</v>
      </c>
      <c r="F34" s="1">
        <v>1</v>
      </c>
      <c r="G34" s="1">
        <v>2</v>
      </c>
      <c r="H34" s="1">
        <v>0</v>
      </c>
      <c r="I34" s="1">
        <v>3</v>
      </c>
      <c r="J34" s="1">
        <v>1</v>
      </c>
      <c r="K34" s="1">
        <v>1</v>
      </c>
      <c r="L34" s="4">
        <v>7</v>
      </c>
      <c r="M34" s="4">
        <v>9</v>
      </c>
    </row>
    <row r="35" spans="1:13" x14ac:dyDescent="0.25">
      <c r="A35" s="16" t="s">
        <v>611</v>
      </c>
      <c r="B35" s="1">
        <v>0</v>
      </c>
      <c r="C35" s="1">
        <v>0</v>
      </c>
      <c r="D35" s="1">
        <v>0</v>
      </c>
      <c r="E35" s="1">
        <v>0</v>
      </c>
      <c r="F35" s="1">
        <v>0</v>
      </c>
      <c r="G35" s="1">
        <v>0</v>
      </c>
      <c r="H35" s="1">
        <v>0</v>
      </c>
      <c r="I35" s="1">
        <v>0</v>
      </c>
      <c r="J35" s="1">
        <v>0</v>
      </c>
      <c r="K35" s="1">
        <v>0</v>
      </c>
      <c r="L35" s="4">
        <v>0</v>
      </c>
      <c r="M35" s="4">
        <v>0</v>
      </c>
    </row>
    <row r="36" spans="1:13" x14ac:dyDescent="0.25">
      <c r="A36" s="16" t="s">
        <v>612</v>
      </c>
      <c r="B36" s="1">
        <v>0</v>
      </c>
      <c r="C36" s="1">
        <v>0</v>
      </c>
      <c r="D36" s="1">
        <v>0</v>
      </c>
      <c r="E36" s="1">
        <v>0</v>
      </c>
      <c r="F36" s="1">
        <v>0</v>
      </c>
      <c r="G36" s="1">
        <v>0</v>
      </c>
      <c r="H36" s="1">
        <v>0</v>
      </c>
      <c r="I36" s="1">
        <v>1</v>
      </c>
      <c r="J36" s="1">
        <v>0</v>
      </c>
      <c r="K36" s="1">
        <v>0</v>
      </c>
      <c r="L36" s="4">
        <v>1</v>
      </c>
      <c r="M36" s="4">
        <v>1</v>
      </c>
    </row>
    <row r="37" spans="1:13" x14ac:dyDescent="0.25">
      <c r="A37" s="16" t="s">
        <v>613</v>
      </c>
      <c r="B37" s="1">
        <v>0</v>
      </c>
      <c r="C37" s="1">
        <v>0</v>
      </c>
      <c r="D37" s="1">
        <v>0</v>
      </c>
      <c r="E37" s="1">
        <v>0</v>
      </c>
      <c r="F37" s="1">
        <v>0</v>
      </c>
      <c r="G37" s="1">
        <v>0</v>
      </c>
      <c r="H37" s="1">
        <v>0</v>
      </c>
      <c r="I37" s="1">
        <v>0</v>
      </c>
      <c r="J37" s="1">
        <v>0</v>
      </c>
      <c r="K37" s="1">
        <v>0</v>
      </c>
      <c r="L37" s="4">
        <v>0</v>
      </c>
      <c r="M37" s="4">
        <v>0</v>
      </c>
    </row>
    <row r="38" spans="1:13" x14ac:dyDescent="0.25">
      <c r="A38" s="16" t="s">
        <v>614</v>
      </c>
      <c r="B38" s="1">
        <v>0</v>
      </c>
      <c r="C38" s="1">
        <v>0</v>
      </c>
      <c r="D38" s="1">
        <v>0</v>
      </c>
      <c r="E38" s="1">
        <v>0</v>
      </c>
      <c r="F38" s="1">
        <v>0</v>
      </c>
      <c r="G38" s="1">
        <v>0</v>
      </c>
      <c r="H38" s="1">
        <v>0</v>
      </c>
      <c r="I38" s="1">
        <v>0</v>
      </c>
      <c r="J38" s="1">
        <v>0</v>
      </c>
      <c r="K38" s="1">
        <v>0</v>
      </c>
      <c r="L38" s="4">
        <v>0</v>
      </c>
      <c r="M38" s="4">
        <v>0</v>
      </c>
    </row>
    <row r="39" spans="1:13" x14ac:dyDescent="0.25">
      <c r="A39" s="16" t="s">
        <v>615</v>
      </c>
      <c r="B39" s="1">
        <v>0</v>
      </c>
      <c r="C39" s="1">
        <v>0</v>
      </c>
      <c r="D39" s="1">
        <v>0</v>
      </c>
      <c r="E39" s="1">
        <v>0</v>
      </c>
      <c r="F39" s="1">
        <v>0</v>
      </c>
      <c r="G39" s="1">
        <v>0</v>
      </c>
      <c r="H39" s="1">
        <v>0</v>
      </c>
      <c r="I39" s="1">
        <v>0</v>
      </c>
      <c r="J39" s="1">
        <v>0</v>
      </c>
      <c r="K39" s="1">
        <v>0</v>
      </c>
      <c r="L39" s="4">
        <v>0</v>
      </c>
      <c r="M39" s="4">
        <v>0</v>
      </c>
    </row>
    <row r="40" spans="1:13" x14ac:dyDescent="0.25">
      <c r="A40" s="16" t="s">
        <v>616</v>
      </c>
      <c r="B40" s="1">
        <v>0</v>
      </c>
      <c r="C40" s="1">
        <v>0</v>
      </c>
      <c r="D40" s="1">
        <v>0</v>
      </c>
      <c r="E40" s="1">
        <v>0</v>
      </c>
      <c r="F40" s="1">
        <v>0</v>
      </c>
      <c r="G40" s="1">
        <v>1</v>
      </c>
      <c r="H40" s="1">
        <v>1</v>
      </c>
      <c r="I40" s="1">
        <v>0</v>
      </c>
      <c r="J40" s="1">
        <v>0</v>
      </c>
      <c r="K40" s="1">
        <v>1</v>
      </c>
      <c r="L40" s="4">
        <v>3</v>
      </c>
      <c r="M40" s="4">
        <v>3</v>
      </c>
    </row>
    <row r="41" spans="1:13" x14ac:dyDescent="0.25">
      <c r="A41" s="16" t="s">
        <v>617</v>
      </c>
      <c r="B41" s="1">
        <v>0</v>
      </c>
      <c r="C41" s="1">
        <v>0</v>
      </c>
      <c r="D41" s="1">
        <v>0</v>
      </c>
      <c r="E41" s="1">
        <v>0</v>
      </c>
      <c r="F41" s="1">
        <v>1</v>
      </c>
      <c r="G41" s="1">
        <v>4</v>
      </c>
      <c r="H41" s="1">
        <v>4</v>
      </c>
      <c r="I41" s="1">
        <v>6</v>
      </c>
      <c r="J41" s="1">
        <v>6</v>
      </c>
      <c r="K41" s="1">
        <v>3</v>
      </c>
      <c r="L41" s="4">
        <v>23</v>
      </c>
      <c r="M41" s="4">
        <v>24</v>
      </c>
    </row>
    <row r="42" spans="1:13" x14ac:dyDescent="0.25">
      <c r="A42" s="16" t="s">
        <v>618</v>
      </c>
      <c r="B42" s="1">
        <v>0</v>
      </c>
      <c r="C42" s="1">
        <v>0</v>
      </c>
      <c r="D42" s="1">
        <v>0</v>
      </c>
      <c r="E42" s="1">
        <v>0</v>
      </c>
      <c r="F42" s="1">
        <v>0</v>
      </c>
      <c r="G42" s="1">
        <v>0</v>
      </c>
      <c r="H42" s="1">
        <v>0</v>
      </c>
      <c r="I42" s="1">
        <v>0</v>
      </c>
      <c r="J42" s="1">
        <v>0</v>
      </c>
      <c r="K42" s="1">
        <v>0</v>
      </c>
      <c r="L42" s="4">
        <v>0</v>
      </c>
      <c r="M42" s="4">
        <v>0</v>
      </c>
    </row>
    <row r="43" spans="1:13" x14ac:dyDescent="0.25">
      <c r="A43" s="16" t="s">
        <v>619</v>
      </c>
      <c r="B43" s="1">
        <v>0</v>
      </c>
      <c r="C43" s="1">
        <v>0</v>
      </c>
      <c r="D43" s="1">
        <v>0</v>
      </c>
      <c r="E43" s="1">
        <v>0</v>
      </c>
      <c r="F43" s="1">
        <v>0</v>
      </c>
      <c r="G43" s="1">
        <v>0</v>
      </c>
      <c r="H43" s="1">
        <v>0</v>
      </c>
      <c r="I43" s="1">
        <v>0</v>
      </c>
      <c r="J43" s="1">
        <v>0</v>
      </c>
      <c r="K43" s="1">
        <v>0</v>
      </c>
      <c r="L43" s="4">
        <v>0</v>
      </c>
      <c r="M43" s="4">
        <v>0</v>
      </c>
    </row>
    <row r="44" spans="1:13" x14ac:dyDescent="0.25">
      <c r="A44" s="16" t="s">
        <v>620</v>
      </c>
      <c r="B44" s="1">
        <v>0</v>
      </c>
      <c r="C44" s="1">
        <v>0</v>
      </c>
      <c r="D44" s="1">
        <v>0</v>
      </c>
      <c r="E44" s="1">
        <v>0</v>
      </c>
      <c r="F44" s="1">
        <v>0</v>
      </c>
      <c r="G44" s="1">
        <v>0</v>
      </c>
      <c r="H44" s="1">
        <v>1</v>
      </c>
      <c r="I44" s="1">
        <v>1</v>
      </c>
      <c r="J44" s="1">
        <v>0</v>
      </c>
      <c r="K44" s="1">
        <v>0</v>
      </c>
      <c r="L44" s="4">
        <v>2</v>
      </c>
      <c r="M44" s="4">
        <v>2</v>
      </c>
    </row>
    <row r="45" spans="1:13" x14ac:dyDescent="0.25">
      <c r="A45" s="16" t="s">
        <v>621</v>
      </c>
      <c r="B45" s="1">
        <v>0</v>
      </c>
      <c r="C45" s="1">
        <v>0</v>
      </c>
      <c r="D45" s="1">
        <v>0</v>
      </c>
      <c r="E45" s="1">
        <v>0</v>
      </c>
      <c r="F45" s="1">
        <v>0</v>
      </c>
      <c r="G45" s="1">
        <v>1</v>
      </c>
      <c r="H45" s="1">
        <v>0</v>
      </c>
      <c r="I45" s="1">
        <v>0</v>
      </c>
      <c r="J45" s="1">
        <v>0</v>
      </c>
      <c r="K45" s="1">
        <v>0</v>
      </c>
      <c r="L45" s="4">
        <v>1</v>
      </c>
      <c r="M45" s="4">
        <v>1</v>
      </c>
    </row>
    <row r="46" spans="1:13" x14ac:dyDescent="0.25">
      <c r="A46" s="16" t="s">
        <v>622</v>
      </c>
      <c r="B46" s="1">
        <v>0</v>
      </c>
      <c r="C46" s="1">
        <v>0</v>
      </c>
      <c r="D46" s="1">
        <v>0</v>
      </c>
      <c r="E46" s="1">
        <v>0</v>
      </c>
      <c r="F46" s="1">
        <v>0</v>
      </c>
      <c r="G46" s="1">
        <v>2</v>
      </c>
      <c r="H46" s="1">
        <v>0</v>
      </c>
      <c r="I46" s="1">
        <v>3</v>
      </c>
      <c r="J46" s="1">
        <v>0</v>
      </c>
      <c r="K46" s="1">
        <v>0</v>
      </c>
      <c r="L46" s="4">
        <v>5</v>
      </c>
      <c r="M46" s="4">
        <v>5</v>
      </c>
    </row>
    <row r="47" spans="1:13" x14ac:dyDescent="0.25">
      <c r="A47" s="16" t="s">
        <v>623</v>
      </c>
      <c r="B47" s="1">
        <v>0</v>
      </c>
      <c r="C47" s="1">
        <v>0</v>
      </c>
      <c r="D47" s="1">
        <v>0</v>
      </c>
      <c r="E47" s="1">
        <v>1</v>
      </c>
      <c r="F47" s="1">
        <v>12</v>
      </c>
      <c r="G47" s="1">
        <v>17</v>
      </c>
      <c r="H47" s="1">
        <v>4</v>
      </c>
      <c r="I47" s="1">
        <v>1</v>
      </c>
      <c r="J47" s="1">
        <v>1</v>
      </c>
      <c r="K47" s="1">
        <v>2</v>
      </c>
      <c r="L47" s="4">
        <v>25</v>
      </c>
      <c r="M47" s="4">
        <v>38</v>
      </c>
    </row>
    <row r="48" spans="1:13" x14ac:dyDescent="0.25">
      <c r="A48" s="16" t="s">
        <v>624</v>
      </c>
      <c r="B48" s="1">
        <v>0</v>
      </c>
      <c r="C48" s="1">
        <v>0</v>
      </c>
      <c r="D48" s="1">
        <v>0</v>
      </c>
      <c r="E48" s="1">
        <v>7</v>
      </c>
      <c r="F48" s="1">
        <v>29</v>
      </c>
      <c r="G48" s="1">
        <v>58</v>
      </c>
      <c r="H48" s="1">
        <v>42</v>
      </c>
      <c r="I48" s="1">
        <v>26</v>
      </c>
      <c r="J48" s="1">
        <v>28</v>
      </c>
      <c r="K48" s="1">
        <v>16</v>
      </c>
      <c r="L48" s="4">
        <v>170</v>
      </c>
      <c r="M48" s="4">
        <v>206</v>
      </c>
    </row>
    <row r="49" spans="1:13" x14ac:dyDescent="0.25">
      <c r="A49" s="16" t="s">
        <v>625</v>
      </c>
      <c r="B49" s="1">
        <v>0</v>
      </c>
      <c r="C49" s="1">
        <v>0</v>
      </c>
      <c r="D49" s="1">
        <v>0</v>
      </c>
      <c r="E49" s="1">
        <v>0</v>
      </c>
      <c r="F49" s="1">
        <v>0</v>
      </c>
      <c r="G49" s="1">
        <v>0</v>
      </c>
      <c r="H49" s="1">
        <v>0</v>
      </c>
      <c r="I49" s="1">
        <v>0</v>
      </c>
      <c r="J49" s="1">
        <v>0</v>
      </c>
      <c r="K49" s="1">
        <v>0</v>
      </c>
      <c r="L49" s="4">
        <v>0</v>
      </c>
      <c r="M49" s="4">
        <v>0</v>
      </c>
    </row>
    <row r="50" spans="1:13" x14ac:dyDescent="0.25">
      <c r="A50" s="16" t="s">
        <v>626</v>
      </c>
      <c r="B50" s="1">
        <v>0</v>
      </c>
      <c r="C50" s="1">
        <v>0</v>
      </c>
      <c r="D50" s="1">
        <v>0</v>
      </c>
      <c r="E50" s="1">
        <v>0</v>
      </c>
      <c r="F50" s="1">
        <v>0</v>
      </c>
      <c r="G50" s="1">
        <v>0</v>
      </c>
      <c r="H50" s="1">
        <v>0</v>
      </c>
      <c r="I50" s="1">
        <v>0</v>
      </c>
      <c r="J50" s="1">
        <v>0</v>
      </c>
      <c r="K50" s="1">
        <v>0</v>
      </c>
      <c r="L50" s="4">
        <v>0</v>
      </c>
      <c r="M50" s="4">
        <v>0</v>
      </c>
    </row>
    <row r="51" spans="1:13" x14ac:dyDescent="0.25">
      <c r="A51" s="16" t="s">
        <v>627</v>
      </c>
      <c r="B51" s="1">
        <v>0</v>
      </c>
      <c r="C51" s="1">
        <v>0</v>
      </c>
      <c r="D51" s="1">
        <v>0</v>
      </c>
      <c r="E51" s="1">
        <v>0</v>
      </c>
      <c r="F51" s="1">
        <v>0</v>
      </c>
      <c r="G51" s="1">
        <v>0</v>
      </c>
      <c r="H51" s="1">
        <v>1</v>
      </c>
      <c r="I51" s="1">
        <v>0</v>
      </c>
      <c r="J51" s="1">
        <v>0</v>
      </c>
      <c r="K51" s="1">
        <v>0</v>
      </c>
      <c r="L51" s="4">
        <v>1</v>
      </c>
      <c r="M51" s="4">
        <v>1</v>
      </c>
    </row>
    <row r="52" spans="1:13" x14ac:dyDescent="0.25">
      <c r="A52" s="16" t="s">
        <v>628</v>
      </c>
      <c r="B52" s="1">
        <v>0</v>
      </c>
      <c r="C52" s="1">
        <v>0</v>
      </c>
      <c r="D52" s="1">
        <v>0</v>
      </c>
      <c r="E52" s="1">
        <v>0</v>
      </c>
      <c r="F52" s="1">
        <v>0</v>
      </c>
      <c r="G52" s="1">
        <v>1</v>
      </c>
      <c r="H52" s="1">
        <v>0</v>
      </c>
      <c r="I52" s="1">
        <v>0</v>
      </c>
      <c r="J52" s="1">
        <v>0</v>
      </c>
      <c r="K52" s="1">
        <v>0</v>
      </c>
      <c r="L52" s="4">
        <v>1</v>
      </c>
      <c r="M52" s="4">
        <v>1</v>
      </c>
    </row>
    <row r="53" spans="1:13" x14ac:dyDescent="0.25">
      <c r="A53" s="16" t="s">
        <v>629</v>
      </c>
      <c r="B53" s="1">
        <v>0</v>
      </c>
      <c r="C53" s="1">
        <v>0</v>
      </c>
      <c r="D53" s="1">
        <v>0</v>
      </c>
      <c r="E53" s="1">
        <v>0</v>
      </c>
      <c r="F53" s="1">
        <v>2</v>
      </c>
      <c r="G53" s="1">
        <v>0</v>
      </c>
      <c r="H53" s="1">
        <v>0</v>
      </c>
      <c r="I53" s="1">
        <v>0</v>
      </c>
      <c r="J53" s="1">
        <v>0</v>
      </c>
      <c r="K53" s="1">
        <v>0</v>
      </c>
      <c r="L53" s="4">
        <v>0</v>
      </c>
      <c r="M53" s="4">
        <v>2</v>
      </c>
    </row>
    <row r="54" spans="1:13" x14ac:dyDescent="0.25">
      <c r="A54" s="16" t="s">
        <v>630</v>
      </c>
      <c r="B54" s="1">
        <v>0</v>
      </c>
      <c r="C54" s="1">
        <v>0</v>
      </c>
      <c r="D54" s="1">
        <v>0</v>
      </c>
      <c r="E54" s="1">
        <v>0</v>
      </c>
      <c r="F54" s="1">
        <v>7</v>
      </c>
      <c r="G54" s="1">
        <v>5</v>
      </c>
      <c r="H54" s="1">
        <v>3</v>
      </c>
      <c r="I54" s="1">
        <v>2</v>
      </c>
      <c r="J54" s="1">
        <v>0</v>
      </c>
      <c r="K54" s="1">
        <v>5</v>
      </c>
      <c r="L54" s="4">
        <v>15</v>
      </c>
      <c r="M54" s="4">
        <v>22</v>
      </c>
    </row>
    <row r="55" spans="1:13" x14ac:dyDescent="0.25">
      <c r="A55" s="16" t="s">
        <v>631</v>
      </c>
      <c r="B55" s="1">
        <v>0</v>
      </c>
      <c r="C55" s="1">
        <v>0</v>
      </c>
      <c r="D55" s="1">
        <v>0</v>
      </c>
      <c r="E55" s="1">
        <v>7</v>
      </c>
      <c r="F55" s="1">
        <v>8</v>
      </c>
      <c r="G55" s="1">
        <v>21</v>
      </c>
      <c r="H55" s="1">
        <v>26</v>
      </c>
      <c r="I55" s="1">
        <v>18</v>
      </c>
      <c r="J55" s="1">
        <v>17</v>
      </c>
      <c r="K55" s="1">
        <v>15</v>
      </c>
      <c r="L55" s="4">
        <v>97</v>
      </c>
      <c r="M55" s="4">
        <v>112</v>
      </c>
    </row>
    <row r="56" spans="1:13" x14ac:dyDescent="0.25">
      <c r="A56" s="16" t="s">
        <v>632</v>
      </c>
      <c r="B56" s="1">
        <v>0</v>
      </c>
      <c r="C56" s="1">
        <v>0</v>
      </c>
      <c r="D56" s="1">
        <v>0</v>
      </c>
      <c r="E56" s="1">
        <v>0</v>
      </c>
      <c r="F56" s="1">
        <v>0</v>
      </c>
      <c r="G56" s="1">
        <v>0</v>
      </c>
      <c r="H56" s="1">
        <v>0</v>
      </c>
      <c r="I56" s="1">
        <v>0</v>
      </c>
      <c r="J56" s="1">
        <v>0</v>
      </c>
      <c r="K56" s="1">
        <v>0</v>
      </c>
      <c r="L56" s="4">
        <v>0</v>
      </c>
      <c r="M56" s="4">
        <v>0</v>
      </c>
    </row>
    <row r="57" spans="1:13" x14ac:dyDescent="0.25">
      <c r="A57" s="16" t="s">
        <v>633</v>
      </c>
      <c r="B57" s="1">
        <v>0</v>
      </c>
      <c r="C57" s="1">
        <v>0</v>
      </c>
      <c r="D57" s="1">
        <v>0</v>
      </c>
      <c r="E57" s="1">
        <v>0</v>
      </c>
      <c r="F57" s="1">
        <v>0</v>
      </c>
      <c r="G57" s="1">
        <v>0</v>
      </c>
      <c r="H57" s="1">
        <v>0</v>
      </c>
      <c r="I57" s="1">
        <v>0</v>
      </c>
      <c r="J57" s="1">
        <v>0</v>
      </c>
      <c r="K57" s="1">
        <v>0</v>
      </c>
      <c r="L57" s="4">
        <v>0</v>
      </c>
      <c r="M57" s="4">
        <v>0</v>
      </c>
    </row>
    <row r="58" spans="1:13" x14ac:dyDescent="0.25">
      <c r="A58" s="16" t="s">
        <v>634</v>
      </c>
      <c r="B58" s="1">
        <v>0</v>
      </c>
      <c r="C58" s="1">
        <v>0</v>
      </c>
      <c r="D58" s="1">
        <v>0</v>
      </c>
      <c r="E58" s="1">
        <v>0</v>
      </c>
      <c r="F58" s="1">
        <v>0</v>
      </c>
      <c r="G58" s="1">
        <v>0</v>
      </c>
      <c r="H58" s="1">
        <v>0</v>
      </c>
      <c r="I58" s="1">
        <v>0</v>
      </c>
      <c r="J58" s="1">
        <v>0</v>
      </c>
      <c r="K58" s="1">
        <v>0</v>
      </c>
      <c r="L58" s="4">
        <v>0</v>
      </c>
      <c r="M58" s="4">
        <v>0</v>
      </c>
    </row>
    <row r="59" spans="1:13" x14ac:dyDescent="0.25">
      <c r="A59" s="16" t="s">
        <v>635</v>
      </c>
      <c r="B59" s="1">
        <v>0</v>
      </c>
      <c r="C59" s="1">
        <v>0</v>
      </c>
      <c r="D59" s="1">
        <v>0</v>
      </c>
      <c r="E59" s="1">
        <v>0</v>
      </c>
      <c r="F59" s="1">
        <v>0</v>
      </c>
      <c r="G59" s="1">
        <v>0</v>
      </c>
      <c r="H59" s="1">
        <v>0</v>
      </c>
      <c r="I59" s="1">
        <v>0</v>
      </c>
      <c r="J59" s="1">
        <v>0</v>
      </c>
      <c r="K59" s="1">
        <v>0</v>
      </c>
      <c r="L59" s="4">
        <v>0</v>
      </c>
      <c r="M59" s="4">
        <v>0</v>
      </c>
    </row>
    <row r="60" spans="1:13" x14ac:dyDescent="0.25">
      <c r="A60" s="16" t="s">
        <v>636</v>
      </c>
      <c r="B60" s="1">
        <v>0</v>
      </c>
      <c r="C60" s="1">
        <v>0</v>
      </c>
      <c r="D60" s="1">
        <v>0</v>
      </c>
      <c r="E60" s="1">
        <v>0</v>
      </c>
      <c r="F60" s="1">
        <v>0</v>
      </c>
      <c r="G60" s="1">
        <v>0</v>
      </c>
      <c r="H60" s="1">
        <v>0</v>
      </c>
      <c r="I60" s="1">
        <v>0</v>
      </c>
      <c r="J60" s="1">
        <v>0</v>
      </c>
      <c r="K60" s="1">
        <v>0</v>
      </c>
      <c r="L60" s="4">
        <v>0</v>
      </c>
      <c r="M60" s="4">
        <v>0</v>
      </c>
    </row>
    <row r="61" spans="1:13" x14ac:dyDescent="0.25">
      <c r="A61" s="16" t="s">
        <v>637</v>
      </c>
      <c r="B61" s="1">
        <v>0</v>
      </c>
      <c r="C61" s="1">
        <v>0</v>
      </c>
      <c r="D61" s="1">
        <v>0</v>
      </c>
      <c r="E61" s="1">
        <v>0</v>
      </c>
      <c r="F61" s="1">
        <v>1</v>
      </c>
      <c r="G61" s="1">
        <v>0</v>
      </c>
      <c r="H61" s="1">
        <v>0</v>
      </c>
      <c r="I61" s="1">
        <v>0</v>
      </c>
      <c r="J61" s="1">
        <v>0</v>
      </c>
      <c r="K61" s="1">
        <v>0</v>
      </c>
      <c r="L61" s="4">
        <v>0</v>
      </c>
      <c r="M61" s="4">
        <v>1</v>
      </c>
    </row>
    <row r="62" spans="1:13" x14ac:dyDescent="0.25">
      <c r="A62" s="16" t="s">
        <v>638</v>
      </c>
      <c r="B62" s="1">
        <v>0</v>
      </c>
      <c r="C62" s="1">
        <v>0</v>
      </c>
      <c r="D62" s="1">
        <v>0</v>
      </c>
      <c r="E62" s="1">
        <v>0</v>
      </c>
      <c r="F62" s="1">
        <v>0</v>
      </c>
      <c r="G62" s="1">
        <v>5</v>
      </c>
      <c r="H62" s="1">
        <v>4</v>
      </c>
      <c r="I62" s="1">
        <v>2</v>
      </c>
      <c r="J62" s="1">
        <v>0</v>
      </c>
      <c r="K62" s="1">
        <v>1</v>
      </c>
      <c r="L62" s="4">
        <v>12</v>
      </c>
      <c r="M62" s="4">
        <v>12</v>
      </c>
    </row>
    <row r="63" spans="1:13" x14ac:dyDescent="0.25">
      <c r="A63" s="16" t="s">
        <v>639</v>
      </c>
      <c r="B63" s="1">
        <v>0</v>
      </c>
      <c r="C63" s="1">
        <v>0</v>
      </c>
      <c r="D63" s="1">
        <v>0</v>
      </c>
      <c r="E63" s="1">
        <v>0</v>
      </c>
      <c r="F63" s="1">
        <v>0</v>
      </c>
      <c r="G63" s="1">
        <v>0</v>
      </c>
      <c r="H63" s="1">
        <v>0</v>
      </c>
      <c r="I63" s="1">
        <v>0</v>
      </c>
      <c r="J63" s="1">
        <v>0</v>
      </c>
      <c r="K63" s="1">
        <v>0</v>
      </c>
      <c r="L63" s="4">
        <v>0</v>
      </c>
      <c r="M63" s="4">
        <v>0</v>
      </c>
    </row>
    <row r="64" spans="1:13" x14ac:dyDescent="0.25">
      <c r="A64" s="16" t="s">
        <v>640</v>
      </c>
      <c r="B64" s="1">
        <v>0</v>
      </c>
      <c r="C64" s="1">
        <v>0</v>
      </c>
      <c r="D64" s="1">
        <v>0</v>
      </c>
      <c r="E64" s="1">
        <v>0</v>
      </c>
      <c r="F64" s="1">
        <v>0</v>
      </c>
      <c r="G64" s="1">
        <v>0</v>
      </c>
      <c r="H64" s="1">
        <v>0</v>
      </c>
      <c r="I64" s="1">
        <v>1</v>
      </c>
      <c r="J64" s="1">
        <v>0</v>
      </c>
      <c r="K64" s="1">
        <v>0</v>
      </c>
      <c r="L64" s="4">
        <v>1</v>
      </c>
      <c r="M64" s="4">
        <v>1</v>
      </c>
    </row>
    <row r="65" spans="1:13" x14ac:dyDescent="0.25">
      <c r="A65" s="16" t="s">
        <v>641</v>
      </c>
      <c r="B65" s="1">
        <v>0</v>
      </c>
      <c r="C65" s="1">
        <v>0</v>
      </c>
      <c r="D65" s="1">
        <v>0</v>
      </c>
      <c r="E65" s="1">
        <v>0</v>
      </c>
      <c r="F65" s="1">
        <v>0</v>
      </c>
      <c r="G65" s="1">
        <v>0</v>
      </c>
      <c r="H65" s="1">
        <v>0</v>
      </c>
      <c r="I65" s="1">
        <v>0</v>
      </c>
      <c r="J65" s="1">
        <v>0</v>
      </c>
      <c r="K65" s="1">
        <v>0</v>
      </c>
      <c r="L65" s="4">
        <v>0</v>
      </c>
      <c r="M65" s="4">
        <v>0</v>
      </c>
    </row>
    <row r="66" spans="1:13" x14ac:dyDescent="0.25">
      <c r="A66" s="16" t="s">
        <v>642</v>
      </c>
      <c r="B66" s="1">
        <v>0</v>
      </c>
      <c r="C66" s="1">
        <v>0</v>
      </c>
      <c r="D66" s="1">
        <v>0</v>
      </c>
      <c r="E66" s="1">
        <v>0</v>
      </c>
      <c r="F66" s="1">
        <v>0</v>
      </c>
      <c r="G66" s="1">
        <v>1</v>
      </c>
      <c r="H66" s="1">
        <v>2</v>
      </c>
      <c r="I66" s="1">
        <v>1</v>
      </c>
      <c r="J66" s="1">
        <v>0</v>
      </c>
      <c r="K66" s="1">
        <v>0</v>
      </c>
      <c r="L66" s="4">
        <v>4</v>
      </c>
      <c r="M66" s="4">
        <v>4</v>
      </c>
    </row>
    <row r="67" spans="1:13" x14ac:dyDescent="0.25">
      <c r="A67" s="16" t="s">
        <v>643</v>
      </c>
      <c r="B67" s="1">
        <v>0</v>
      </c>
      <c r="C67" s="1">
        <v>0</v>
      </c>
      <c r="D67" s="1">
        <v>0</v>
      </c>
      <c r="E67" s="1">
        <v>0</v>
      </c>
      <c r="F67" s="1">
        <v>1</v>
      </c>
      <c r="G67" s="1">
        <v>0</v>
      </c>
      <c r="H67" s="1">
        <v>3</v>
      </c>
      <c r="I67" s="1">
        <v>2</v>
      </c>
      <c r="J67" s="1">
        <v>1</v>
      </c>
      <c r="K67" s="1">
        <v>4</v>
      </c>
      <c r="L67" s="4">
        <v>10</v>
      </c>
      <c r="M67" s="4">
        <v>11</v>
      </c>
    </row>
    <row r="68" spans="1:13" x14ac:dyDescent="0.25">
      <c r="A68" s="16" t="s">
        <v>644</v>
      </c>
      <c r="B68" s="1">
        <v>0</v>
      </c>
      <c r="C68" s="1">
        <v>0</v>
      </c>
      <c r="D68" s="1">
        <v>0</v>
      </c>
      <c r="E68" s="1">
        <v>2</v>
      </c>
      <c r="F68" s="1">
        <v>8</v>
      </c>
      <c r="G68" s="1">
        <v>13</v>
      </c>
      <c r="H68" s="1">
        <v>4</v>
      </c>
      <c r="I68" s="1">
        <v>6</v>
      </c>
      <c r="J68" s="1">
        <v>3</v>
      </c>
      <c r="K68" s="1">
        <v>6</v>
      </c>
      <c r="L68" s="4">
        <v>32</v>
      </c>
      <c r="M68" s="4">
        <v>42</v>
      </c>
    </row>
    <row r="69" spans="1:13" x14ac:dyDescent="0.25">
      <c r="A69" s="16" t="s">
        <v>645</v>
      </c>
      <c r="B69" s="1">
        <v>0</v>
      </c>
      <c r="C69" s="1">
        <v>0</v>
      </c>
      <c r="D69" s="1">
        <v>0</v>
      </c>
      <c r="E69" s="1">
        <v>3</v>
      </c>
      <c r="F69" s="1">
        <v>12</v>
      </c>
      <c r="G69" s="1">
        <v>41</v>
      </c>
      <c r="H69" s="1">
        <v>44</v>
      </c>
      <c r="I69" s="1">
        <v>37</v>
      </c>
      <c r="J69" s="1">
        <v>25</v>
      </c>
      <c r="K69" s="1">
        <v>37</v>
      </c>
      <c r="L69" s="4">
        <v>184</v>
      </c>
      <c r="M69" s="4">
        <v>199</v>
      </c>
    </row>
    <row r="70" spans="1:13" x14ac:dyDescent="0.25">
      <c r="A70" s="16" t="s">
        <v>646</v>
      </c>
      <c r="B70" s="1">
        <v>0</v>
      </c>
      <c r="C70" s="1">
        <v>0</v>
      </c>
      <c r="D70" s="1">
        <v>0</v>
      </c>
      <c r="E70" s="1">
        <v>0</v>
      </c>
      <c r="F70" s="1">
        <v>0</v>
      </c>
      <c r="G70" s="1">
        <v>0</v>
      </c>
      <c r="H70" s="1">
        <v>0</v>
      </c>
      <c r="I70" s="1">
        <v>0</v>
      </c>
      <c r="J70" s="1">
        <v>0</v>
      </c>
      <c r="K70" s="1">
        <v>0</v>
      </c>
      <c r="L70" s="4">
        <v>0</v>
      </c>
      <c r="M70" s="4">
        <v>0</v>
      </c>
    </row>
    <row r="71" spans="1:13" x14ac:dyDescent="0.25">
      <c r="A71" s="16" t="s">
        <v>647</v>
      </c>
      <c r="B71" s="1">
        <v>0</v>
      </c>
      <c r="C71" s="1">
        <v>0</v>
      </c>
      <c r="D71" s="1">
        <v>0</v>
      </c>
      <c r="E71" s="1">
        <v>0</v>
      </c>
      <c r="F71" s="1">
        <v>0</v>
      </c>
      <c r="G71" s="1">
        <v>0</v>
      </c>
      <c r="H71" s="1">
        <v>0</v>
      </c>
      <c r="I71" s="1">
        <v>1</v>
      </c>
      <c r="J71" s="1">
        <v>0</v>
      </c>
      <c r="K71" s="1">
        <v>0</v>
      </c>
      <c r="L71" s="4">
        <v>1</v>
      </c>
      <c r="M71" s="4">
        <v>1</v>
      </c>
    </row>
    <row r="72" spans="1:13" x14ac:dyDescent="0.25">
      <c r="A72" s="16" t="s">
        <v>648</v>
      </c>
      <c r="B72" s="1">
        <v>0</v>
      </c>
      <c r="C72" s="1">
        <v>0</v>
      </c>
      <c r="D72" s="1">
        <v>0</v>
      </c>
      <c r="E72" s="1">
        <v>0</v>
      </c>
      <c r="F72" s="1">
        <v>0</v>
      </c>
      <c r="G72" s="1">
        <v>0</v>
      </c>
      <c r="H72" s="1">
        <v>0</v>
      </c>
      <c r="I72" s="1">
        <v>0</v>
      </c>
      <c r="J72" s="1">
        <v>0</v>
      </c>
      <c r="K72" s="1">
        <v>1</v>
      </c>
      <c r="L72" s="4">
        <v>1</v>
      </c>
      <c r="M72" s="4">
        <v>1</v>
      </c>
    </row>
    <row r="73" spans="1:13" x14ac:dyDescent="0.25">
      <c r="A73" s="16" t="s">
        <v>649</v>
      </c>
      <c r="B73" s="1">
        <v>0</v>
      </c>
      <c r="C73" s="1">
        <v>0</v>
      </c>
      <c r="D73" s="1">
        <v>0</v>
      </c>
      <c r="E73" s="1">
        <v>0</v>
      </c>
      <c r="F73" s="1">
        <v>0</v>
      </c>
      <c r="G73" s="1">
        <v>1</v>
      </c>
      <c r="H73" s="1">
        <v>0</v>
      </c>
      <c r="I73" s="1">
        <v>0</v>
      </c>
      <c r="J73" s="1">
        <v>1</v>
      </c>
      <c r="K73" s="1">
        <v>1</v>
      </c>
      <c r="L73" s="4">
        <v>3</v>
      </c>
      <c r="M73" s="4">
        <v>3</v>
      </c>
    </row>
    <row r="74" spans="1:13" x14ac:dyDescent="0.25">
      <c r="A74" s="16" t="s">
        <v>650</v>
      </c>
      <c r="B74" s="1">
        <v>0</v>
      </c>
      <c r="C74" s="1">
        <v>0</v>
      </c>
      <c r="D74" s="1">
        <v>0</v>
      </c>
      <c r="E74" s="1">
        <v>0</v>
      </c>
      <c r="F74" s="1">
        <v>0</v>
      </c>
      <c r="G74" s="1">
        <v>0</v>
      </c>
      <c r="H74" s="1">
        <v>1</v>
      </c>
      <c r="I74" s="1">
        <v>1</v>
      </c>
      <c r="J74" s="1">
        <v>0</v>
      </c>
      <c r="K74" s="1">
        <v>1</v>
      </c>
      <c r="L74" s="4">
        <v>3</v>
      </c>
      <c r="M74" s="4">
        <v>3</v>
      </c>
    </row>
    <row r="75" spans="1:13" x14ac:dyDescent="0.25">
      <c r="A75" s="16" t="s">
        <v>651</v>
      </c>
      <c r="B75" s="1">
        <v>0</v>
      </c>
      <c r="C75" s="1">
        <v>0</v>
      </c>
      <c r="D75" s="1">
        <v>0</v>
      </c>
      <c r="E75" s="1">
        <v>1</v>
      </c>
      <c r="F75" s="1">
        <v>0</v>
      </c>
      <c r="G75" s="1">
        <v>2</v>
      </c>
      <c r="H75" s="1">
        <v>1</v>
      </c>
      <c r="I75" s="1">
        <v>1</v>
      </c>
      <c r="J75" s="1">
        <v>1</v>
      </c>
      <c r="K75" s="1">
        <v>1</v>
      </c>
      <c r="L75" s="4">
        <v>6</v>
      </c>
      <c r="M75" s="4">
        <v>7</v>
      </c>
    </row>
    <row r="76" spans="1:13" x14ac:dyDescent="0.25">
      <c r="A76" s="16" t="s">
        <v>652</v>
      </c>
      <c r="B76" s="1">
        <v>0</v>
      </c>
      <c r="C76" s="1">
        <v>0</v>
      </c>
      <c r="D76" s="1">
        <v>0</v>
      </c>
      <c r="E76" s="1">
        <v>1</v>
      </c>
      <c r="F76" s="1">
        <v>1</v>
      </c>
      <c r="G76" s="1">
        <v>11</v>
      </c>
      <c r="H76" s="1">
        <v>8</v>
      </c>
      <c r="I76" s="1">
        <v>7</v>
      </c>
      <c r="J76" s="1">
        <v>12</v>
      </c>
      <c r="K76" s="1">
        <v>14</v>
      </c>
      <c r="L76" s="4">
        <v>52</v>
      </c>
      <c r="M76" s="4">
        <v>54</v>
      </c>
    </row>
    <row r="77" spans="1:13" x14ac:dyDescent="0.25">
      <c r="A77" s="16" t="s">
        <v>653</v>
      </c>
      <c r="B77" s="1">
        <v>0</v>
      </c>
      <c r="C77" s="1">
        <v>0</v>
      </c>
      <c r="D77" s="1">
        <v>0</v>
      </c>
      <c r="E77" s="1">
        <v>0</v>
      </c>
      <c r="F77" s="1">
        <v>0</v>
      </c>
      <c r="G77" s="1">
        <v>0</v>
      </c>
      <c r="H77" s="1">
        <v>0</v>
      </c>
      <c r="I77" s="1">
        <v>0</v>
      </c>
      <c r="J77" s="1">
        <v>0</v>
      </c>
      <c r="K77" s="1">
        <v>0</v>
      </c>
      <c r="L77" s="4">
        <v>0</v>
      </c>
      <c r="M77" s="4">
        <v>0</v>
      </c>
    </row>
    <row r="78" spans="1:13" x14ac:dyDescent="0.25">
      <c r="A78" s="16" t="s">
        <v>654</v>
      </c>
      <c r="B78" s="1">
        <v>0</v>
      </c>
      <c r="C78" s="1">
        <v>0</v>
      </c>
      <c r="D78" s="1">
        <v>0</v>
      </c>
      <c r="E78" s="1">
        <v>0</v>
      </c>
      <c r="F78" s="1">
        <v>0</v>
      </c>
      <c r="G78" s="1">
        <v>0</v>
      </c>
      <c r="H78" s="1">
        <v>0</v>
      </c>
      <c r="I78" s="1">
        <v>0</v>
      </c>
      <c r="J78" s="1">
        <v>0</v>
      </c>
      <c r="K78" s="1">
        <v>0</v>
      </c>
      <c r="L78" s="4">
        <v>0</v>
      </c>
      <c r="M78" s="4">
        <v>0</v>
      </c>
    </row>
    <row r="79" spans="1:13" x14ac:dyDescent="0.25">
      <c r="A79" s="16" t="s">
        <v>655</v>
      </c>
      <c r="B79" s="1">
        <v>0</v>
      </c>
      <c r="C79" s="1">
        <v>0</v>
      </c>
      <c r="D79" s="1">
        <v>0</v>
      </c>
      <c r="E79" s="1">
        <v>0</v>
      </c>
      <c r="F79" s="1">
        <v>0</v>
      </c>
      <c r="G79" s="1">
        <v>0</v>
      </c>
      <c r="H79" s="1">
        <v>0</v>
      </c>
      <c r="I79" s="1">
        <v>0</v>
      </c>
      <c r="J79" s="1">
        <v>0</v>
      </c>
      <c r="K79" s="1">
        <v>0</v>
      </c>
      <c r="L79" s="4">
        <v>0</v>
      </c>
      <c r="M79" s="4">
        <v>0</v>
      </c>
    </row>
    <row r="80" spans="1:13" x14ac:dyDescent="0.25">
      <c r="A80" s="16" t="s">
        <v>656</v>
      </c>
      <c r="B80" s="1">
        <v>0</v>
      </c>
      <c r="C80" s="1">
        <v>0</v>
      </c>
      <c r="D80" s="1">
        <v>0</v>
      </c>
      <c r="E80" s="1">
        <v>0</v>
      </c>
      <c r="F80" s="1">
        <v>0</v>
      </c>
      <c r="G80" s="1">
        <v>0</v>
      </c>
      <c r="H80" s="1">
        <v>0</v>
      </c>
      <c r="I80" s="1">
        <v>0</v>
      </c>
      <c r="J80" s="1">
        <v>0</v>
      </c>
      <c r="K80" s="1">
        <v>0</v>
      </c>
      <c r="L80" s="4">
        <v>0</v>
      </c>
      <c r="M80" s="4">
        <v>0</v>
      </c>
    </row>
    <row r="81" spans="1:13" x14ac:dyDescent="0.25">
      <c r="A81" s="16" t="s">
        <v>657</v>
      </c>
      <c r="B81" s="1">
        <v>0</v>
      </c>
      <c r="C81" s="1">
        <v>0</v>
      </c>
      <c r="D81" s="1">
        <v>0</v>
      </c>
      <c r="E81" s="1">
        <v>0</v>
      </c>
      <c r="F81" s="1">
        <v>0</v>
      </c>
      <c r="G81" s="1">
        <v>0</v>
      </c>
      <c r="H81" s="1">
        <v>0</v>
      </c>
      <c r="I81" s="1">
        <v>0</v>
      </c>
      <c r="J81" s="1">
        <v>0</v>
      </c>
      <c r="K81" s="1">
        <v>0</v>
      </c>
      <c r="L81" s="4">
        <v>0</v>
      </c>
      <c r="M81" s="4">
        <v>0</v>
      </c>
    </row>
    <row r="82" spans="1:13" x14ac:dyDescent="0.25">
      <c r="A82" s="16" t="s">
        <v>658</v>
      </c>
      <c r="B82" s="1">
        <v>0</v>
      </c>
      <c r="C82" s="1">
        <v>0</v>
      </c>
      <c r="D82" s="1">
        <v>0</v>
      </c>
      <c r="E82" s="1">
        <v>0</v>
      </c>
      <c r="F82" s="1">
        <v>0</v>
      </c>
      <c r="G82" s="1">
        <v>0</v>
      </c>
      <c r="H82" s="1">
        <v>0</v>
      </c>
      <c r="I82" s="1">
        <v>0</v>
      </c>
      <c r="J82" s="1">
        <v>0</v>
      </c>
      <c r="K82" s="1">
        <v>0</v>
      </c>
      <c r="L82" s="4">
        <v>0</v>
      </c>
      <c r="M82" s="4">
        <v>0</v>
      </c>
    </row>
    <row r="83" spans="1:13" x14ac:dyDescent="0.25">
      <c r="A83" s="16" t="s">
        <v>659</v>
      </c>
      <c r="B83" s="1">
        <v>0</v>
      </c>
      <c r="C83" s="1">
        <v>0</v>
      </c>
      <c r="D83" s="1">
        <v>0</v>
      </c>
      <c r="E83" s="1">
        <v>0</v>
      </c>
      <c r="F83" s="1">
        <v>0</v>
      </c>
      <c r="G83" s="1">
        <v>0</v>
      </c>
      <c r="H83" s="1">
        <v>0</v>
      </c>
      <c r="I83" s="1">
        <v>0</v>
      </c>
      <c r="J83" s="1">
        <v>0</v>
      </c>
      <c r="K83" s="1">
        <v>0</v>
      </c>
      <c r="L83" s="4">
        <v>0</v>
      </c>
      <c r="M83" s="4">
        <v>0</v>
      </c>
    </row>
    <row r="84" spans="1:13" x14ac:dyDescent="0.25">
      <c r="A84" s="16" t="s">
        <v>660</v>
      </c>
      <c r="B84" s="1">
        <v>0</v>
      </c>
      <c r="C84" s="1">
        <v>0</v>
      </c>
      <c r="D84" s="1">
        <v>0</v>
      </c>
      <c r="E84" s="1">
        <v>0</v>
      </c>
      <c r="F84" s="1">
        <v>0</v>
      </c>
      <c r="G84" s="1">
        <v>0</v>
      </c>
      <c r="H84" s="1">
        <v>0</v>
      </c>
      <c r="I84" s="1">
        <v>0</v>
      </c>
      <c r="J84" s="1">
        <v>0</v>
      </c>
      <c r="K84" s="1">
        <v>0</v>
      </c>
      <c r="L84" s="4">
        <v>0</v>
      </c>
      <c r="M84" s="4">
        <v>0</v>
      </c>
    </row>
    <row r="85" spans="1:13" x14ac:dyDescent="0.25">
      <c r="A85" s="10" t="s">
        <v>14</v>
      </c>
      <c r="B85" s="4">
        <v>0</v>
      </c>
      <c r="C85" s="4">
        <v>0</v>
      </c>
      <c r="D85" s="4">
        <v>0</v>
      </c>
      <c r="E85" s="4">
        <v>24</v>
      </c>
      <c r="F85" s="4">
        <v>86</v>
      </c>
      <c r="G85" s="4">
        <v>194</v>
      </c>
      <c r="H85" s="4">
        <v>159</v>
      </c>
      <c r="I85" s="4">
        <v>129</v>
      </c>
      <c r="J85" s="4">
        <v>101</v>
      </c>
      <c r="K85" s="4">
        <v>118</v>
      </c>
      <c r="L85" s="4">
        <v>701</v>
      </c>
      <c r="M85" s="4">
        <v>811</v>
      </c>
    </row>
    <row r="86" spans="1:13" x14ac:dyDescent="0.25">
      <c r="A86" s="15"/>
    </row>
    <row r="87" spans="1:13" x14ac:dyDescent="0.25">
      <c r="A87" s="15"/>
    </row>
    <row r="88" spans="1:13" x14ac:dyDescent="0.25">
      <c r="A88" s="15"/>
      <c r="B88" s="23" t="s">
        <v>521</v>
      </c>
      <c r="C88" s="24"/>
      <c r="D88" s="24"/>
      <c r="E88" s="24"/>
      <c r="F88" s="24"/>
      <c r="G88" s="24"/>
      <c r="H88" s="24"/>
      <c r="I88" s="24"/>
      <c r="J88" s="24"/>
      <c r="K88" s="24"/>
      <c r="L88" s="6" t="s">
        <v>10</v>
      </c>
      <c r="M88" s="6" t="s">
        <v>11</v>
      </c>
    </row>
    <row r="89" spans="1:13" x14ac:dyDescent="0.25">
      <c r="A89" s="9" t="s">
        <v>34</v>
      </c>
      <c r="B89" s="5" t="s">
        <v>0</v>
      </c>
      <c r="C89" s="5" t="s">
        <v>1</v>
      </c>
      <c r="D89" s="5" t="s">
        <v>2</v>
      </c>
      <c r="E89" s="5" t="s">
        <v>3</v>
      </c>
      <c r="F89" s="5" t="s">
        <v>4</v>
      </c>
      <c r="G89" s="5" t="s">
        <v>5</v>
      </c>
      <c r="H89" s="5" t="s">
        <v>6</v>
      </c>
      <c r="I89" s="5" t="s">
        <v>7</v>
      </c>
      <c r="J89" s="5" t="s">
        <v>8</v>
      </c>
      <c r="K89" s="5" t="s">
        <v>9</v>
      </c>
      <c r="L89" s="5" t="s">
        <v>32</v>
      </c>
      <c r="M89" s="5" t="s">
        <v>33</v>
      </c>
    </row>
    <row r="90" spans="1:13" x14ac:dyDescent="0.25">
      <c r="A90" s="8" t="s">
        <v>584</v>
      </c>
      <c r="B90" s="2">
        <v>0</v>
      </c>
      <c r="C90" s="2">
        <v>0</v>
      </c>
      <c r="D90" s="2">
        <v>0</v>
      </c>
      <c r="E90" s="2">
        <v>0</v>
      </c>
      <c r="F90" s="2">
        <v>0</v>
      </c>
      <c r="G90" s="2">
        <v>0</v>
      </c>
      <c r="H90" s="2">
        <v>0</v>
      </c>
      <c r="I90" s="2">
        <v>0</v>
      </c>
      <c r="J90" s="2">
        <v>0</v>
      </c>
      <c r="K90" s="2">
        <v>0</v>
      </c>
      <c r="L90" s="3">
        <v>0</v>
      </c>
      <c r="M90" s="3">
        <v>0</v>
      </c>
    </row>
    <row r="91" spans="1:13" x14ac:dyDescent="0.25">
      <c r="A91" s="8" t="s">
        <v>585</v>
      </c>
      <c r="B91" s="2">
        <v>0</v>
      </c>
      <c r="C91" s="2">
        <v>0</v>
      </c>
      <c r="D91" s="2">
        <v>0</v>
      </c>
      <c r="E91" s="2">
        <v>0</v>
      </c>
      <c r="F91" s="2">
        <v>0</v>
      </c>
      <c r="G91" s="2">
        <v>0</v>
      </c>
      <c r="H91" s="2">
        <v>0</v>
      </c>
      <c r="I91" s="2">
        <v>0</v>
      </c>
      <c r="J91" s="2">
        <v>0</v>
      </c>
      <c r="K91" s="2">
        <v>0</v>
      </c>
      <c r="L91" s="3">
        <v>0</v>
      </c>
      <c r="M91" s="3">
        <v>0</v>
      </c>
    </row>
    <row r="92" spans="1:13" x14ac:dyDescent="0.25">
      <c r="A92" s="8" t="s">
        <v>586</v>
      </c>
      <c r="B92" s="2">
        <v>0</v>
      </c>
      <c r="C92" s="2">
        <v>0</v>
      </c>
      <c r="D92" s="2">
        <v>0</v>
      </c>
      <c r="E92" s="2">
        <v>0</v>
      </c>
      <c r="F92" s="2">
        <v>0</v>
      </c>
      <c r="G92" s="2">
        <v>0</v>
      </c>
      <c r="H92" s="2">
        <v>0.5</v>
      </c>
      <c r="I92" s="2">
        <v>0.6</v>
      </c>
      <c r="J92" s="2">
        <v>0.5</v>
      </c>
      <c r="K92" s="2">
        <v>0.5</v>
      </c>
      <c r="L92" s="3">
        <v>0.45</v>
      </c>
      <c r="M92" s="3">
        <v>0.42857142857142899</v>
      </c>
    </row>
    <row r="93" spans="1:13" x14ac:dyDescent="0.25">
      <c r="A93" s="8" t="s">
        <v>587</v>
      </c>
      <c r="B93" s="2">
        <v>0</v>
      </c>
      <c r="C93" s="2">
        <v>0</v>
      </c>
      <c r="D93" s="2">
        <v>0</v>
      </c>
      <c r="E93" s="2">
        <v>0</v>
      </c>
      <c r="F93" s="2">
        <v>0</v>
      </c>
      <c r="G93" s="2">
        <v>0</v>
      </c>
      <c r="H93" s="2">
        <v>0</v>
      </c>
      <c r="I93" s="2">
        <v>0</v>
      </c>
      <c r="J93" s="2">
        <v>0</v>
      </c>
      <c r="K93" s="2">
        <v>0</v>
      </c>
      <c r="L93" s="3">
        <v>0</v>
      </c>
      <c r="M93" s="3">
        <v>0</v>
      </c>
    </row>
    <row r="94" spans="1:13" x14ac:dyDescent="0.25">
      <c r="A94" s="8" t="s">
        <v>588</v>
      </c>
      <c r="B94" s="2">
        <v>0</v>
      </c>
      <c r="C94" s="2">
        <v>0</v>
      </c>
      <c r="D94" s="2">
        <v>0</v>
      </c>
      <c r="E94" s="2">
        <v>0</v>
      </c>
      <c r="F94" s="2">
        <v>0</v>
      </c>
      <c r="G94" s="2">
        <v>0.33333333333333298</v>
      </c>
      <c r="H94" s="2">
        <v>0</v>
      </c>
      <c r="I94" s="2">
        <v>0.2</v>
      </c>
      <c r="J94" s="2">
        <v>0</v>
      </c>
      <c r="K94" s="2">
        <v>0.25</v>
      </c>
      <c r="L94" s="3">
        <v>0.15</v>
      </c>
      <c r="M94" s="3">
        <v>0.14285714285714299</v>
      </c>
    </row>
    <row r="95" spans="1:13" x14ac:dyDescent="0.25">
      <c r="A95" s="8" t="s">
        <v>589</v>
      </c>
      <c r="B95" s="2">
        <v>0</v>
      </c>
      <c r="C95" s="2">
        <v>0</v>
      </c>
      <c r="D95" s="2">
        <v>0</v>
      </c>
      <c r="E95" s="2">
        <v>0</v>
      </c>
      <c r="F95" s="2">
        <v>1</v>
      </c>
      <c r="G95" s="2">
        <v>0.66666666666666696</v>
      </c>
      <c r="H95" s="2">
        <v>0.5</v>
      </c>
      <c r="I95" s="2">
        <v>0.2</v>
      </c>
      <c r="J95" s="2">
        <v>0.5</v>
      </c>
      <c r="K95" s="2">
        <v>0.25</v>
      </c>
      <c r="L95" s="3">
        <v>0.4</v>
      </c>
      <c r="M95" s="3">
        <v>0.42857142857142899</v>
      </c>
    </row>
    <row r="96" spans="1:13" x14ac:dyDescent="0.25">
      <c r="A96" s="8" t="s">
        <v>590</v>
      </c>
      <c r="B96" s="2">
        <v>0</v>
      </c>
      <c r="C96" s="2">
        <v>0</v>
      </c>
      <c r="D96" s="2">
        <v>0</v>
      </c>
      <c r="E96" s="2">
        <v>0</v>
      </c>
      <c r="F96" s="2">
        <v>0</v>
      </c>
      <c r="G96" s="2">
        <v>0</v>
      </c>
      <c r="H96" s="2">
        <v>0</v>
      </c>
      <c r="I96" s="2">
        <v>0</v>
      </c>
      <c r="J96" s="2">
        <v>0</v>
      </c>
      <c r="K96" s="2">
        <v>0</v>
      </c>
      <c r="L96" s="3">
        <v>0</v>
      </c>
      <c r="M96" s="3">
        <v>0</v>
      </c>
    </row>
    <row r="97" spans="1:13" x14ac:dyDescent="0.25">
      <c r="A97" s="8" t="s">
        <v>591</v>
      </c>
      <c r="B97" s="2">
        <v>0</v>
      </c>
      <c r="C97" s="2">
        <v>0</v>
      </c>
      <c r="D97" s="2">
        <v>0</v>
      </c>
      <c r="E97" s="2">
        <v>0</v>
      </c>
      <c r="F97" s="2">
        <v>0</v>
      </c>
      <c r="G97" s="2">
        <v>0</v>
      </c>
      <c r="H97" s="2">
        <v>0</v>
      </c>
      <c r="I97" s="2">
        <v>0</v>
      </c>
      <c r="J97" s="2">
        <v>0</v>
      </c>
      <c r="K97" s="2">
        <v>0</v>
      </c>
      <c r="L97" s="3">
        <v>0</v>
      </c>
      <c r="M97" s="3">
        <v>0</v>
      </c>
    </row>
    <row r="98" spans="1:13" x14ac:dyDescent="0.25">
      <c r="A98" s="8" t="s">
        <v>592</v>
      </c>
      <c r="B98" s="2">
        <v>0</v>
      </c>
      <c r="C98" s="2">
        <v>0</v>
      </c>
      <c r="D98" s="2">
        <v>0</v>
      </c>
      <c r="E98" s="2">
        <v>0</v>
      </c>
      <c r="F98" s="2">
        <v>0</v>
      </c>
      <c r="G98" s="2">
        <v>0</v>
      </c>
      <c r="H98" s="2">
        <v>0</v>
      </c>
      <c r="I98" s="2">
        <v>0</v>
      </c>
      <c r="J98" s="2">
        <v>0</v>
      </c>
      <c r="K98" s="2">
        <v>0</v>
      </c>
      <c r="L98" s="3">
        <v>0</v>
      </c>
      <c r="M98" s="3">
        <v>0</v>
      </c>
    </row>
    <row r="99" spans="1:13" x14ac:dyDescent="0.25">
      <c r="A99" s="8" t="s">
        <v>593</v>
      </c>
      <c r="B99" s="2">
        <v>0</v>
      </c>
      <c r="C99" s="2">
        <v>0</v>
      </c>
      <c r="D99" s="2">
        <v>0</v>
      </c>
      <c r="E99" s="2">
        <v>0</v>
      </c>
      <c r="F99" s="2">
        <v>0</v>
      </c>
      <c r="G99" s="2">
        <v>0</v>
      </c>
      <c r="H99" s="2">
        <v>0</v>
      </c>
      <c r="I99" s="2">
        <v>0</v>
      </c>
      <c r="J99" s="2">
        <v>0</v>
      </c>
      <c r="K99" s="2">
        <v>0</v>
      </c>
      <c r="L99" s="3">
        <v>0</v>
      </c>
      <c r="M99" s="3">
        <v>0</v>
      </c>
    </row>
    <row r="100" spans="1:13" x14ac:dyDescent="0.25">
      <c r="A100" s="8" t="s">
        <v>594</v>
      </c>
      <c r="B100" s="2">
        <v>0</v>
      </c>
      <c r="C100" s="2">
        <v>0</v>
      </c>
      <c r="D100" s="2">
        <v>0</v>
      </c>
      <c r="E100" s="2">
        <v>0</v>
      </c>
      <c r="F100" s="2">
        <v>0</v>
      </c>
      <c r="G100" s="2">
        <v>0</v>
      </c>
      <c r="H100" s="2">
        <v>0</v>
      </c>
      <c r="I100" s="2">
        <v>0</v>
      </c>
      <c r="J100" s="2">
        <v>0</v>
      </c>
      <c r="K100" s="2">
        <v>0</v>
      </c>
      <c r="L100" s="3">
        <v>0</v>
      </c>
      <c r="M100" s="3">
        <v>0</v>
      </c>
    </row>
    <row r="101" spans="1:13" x14ac:dyDescent="0.25">
      <c r="A101" s="8" t="s">
        <v>595</v>
      </c>
      <c r="B101" s="2">
        <v>0</v>
      </c>
      <c r="C101" s="2">
        <v>0</v>
      </c>
      <c r="D101" s="2">
        <v>0</v>
      </c>
      <c r="E101" s="2">
        <v>0</v>
      </c>
      <c r="F101" s="2">
        <v>0</v>
      </c>
      <c r="G101" s="2">
        <v>0</v>
      </c>
      <c r="H101" s="2">
        <v>0</v>
      </c>
      <c r="I101" s="2">
        <v>0</v>
      </c>
      <c r="J101" s="2">
        <v>0</v>
      </c>
      <c r="K101" s="2">
        <v>0</v>
      </c>
      <c r="L101" s="3">
        <v>0</v>
      </c>
      <c r="M101" s="3">
        <v>0</v>
      </c>
    </row>
    <row r="102" spans="1:13" x14ac:dyDescent="0.25">
      <c r="A102" s="8" t="s">
        <v>596</v>
      </c>
      <c r="B102" s="2">
        <v>0</v>
      </c>
      <c r="C102" s="2">
        <v>0</v>
      </c>
      <c r="D102" s="2">
        <v>0</v>
      </c>
      <c r="E102" s="2">
        <v>0</v>
      </c>
      <c r="F102" s="2">
        <v>0</v>
      </c>
      <c r="G102" s="2">
        <v>1</v>
      </c>
      <c r="H102" s="2">
        <v>0</v>
      </c>
      <c r="I102" s="2">
        <v>1</v>
      </c>
      <c r="J102" s="2">
        <v>0</v>
      </c>
      <c r="K102" s="2">
        <v>1</v>
      </c>
      <c r="L102" s="3">
        <v>1</v>
      </c>
      <c r="M102" s="3">
        <v>1</v>
      </c>
    </row>
    <row r="103" spans="1:13" x14ac:dyDescent="0.25">
      <c r="A103" s="8" t="s">
        <v>597</v>
      </c>
      <c r="B103" s="2">
        <v>0</v>
      </c>
      <c r="C103" s="2">
        <v>0</v>
      </c>
      <c r="D103" s="2">
        <v>0</v>
      </c>
      <c r="E103" s="2">
        <v>0</v>
      </c>
      <c r="F103" s="2">
        <v>0</v>
      </c>
      <c r="G103" s="2">
        <v>0</v>
      </c>
      <c r="H103" s="2">
        <v>0</v>
      </c>
      <c r="I103" s="2">
        <v>0</v>
      </c>
      <c r="J103" s="2">
        <v>0</v>
      </c>
      <c r="K103" s="2">
        <v>0</v>
      </c>
      <c r="L103" s="3">
        <v>0</v>
      </c>
      <c r="M103" s="3">
        <v>0</v>
      </c>
    </row>
    <row r="104" spans="1:13" x14ac:dyDescent="0.25">
      <c r="A104" s="8" t="s">
        <v>598</v>
      </c>
      <c r="B104" s="2">
        <v>0</v>
      </c>
      <c r="C104" s="2">
        <v>0</v>
      </c>
      <c r="D104" s="2">
        <v>0</v>
      </c>
      <c r="E104" s="2">
        <v>0</v>
      </c>
      <c r="F104" s="2">
        <v>0</v>
      </c>
      <c r="G104" s="2">
        <v>0</v>
      </c>
      <c r="H104" s="2">
        <v>0</v>
      </c>
      <c r="I104" s="2">
        <v>0</v>
      </c>
      <c r="J104" s="2">
        <v>0</v>
      </c>
      <c r="K104" s="2">
        <v>0.33333333333333298</v>
      </c>
      <c r="L104" s="3">
        <v>6.25E-2</v>
      </c>
      <c r="M104" s="3">
        <v>5.2631578947368397E-2</v>
      </c>
    </row>
    <row r="105" spans="1:13" x14ac:dyDescent="0.25">
      <c r="A105" s="8" t="s">
        <v>599</v>
      </c>
      <c r="B105" s="2">
        <v>0</v>
      </c>
      <c r="C105" s="2">
        <v>0</v>
      </c>
      <c r="D105" s="2">
        <v>0</v>
      </c>
      <c r="E105" s="2">
        <v>0</v>
      </c>
      <c r="F105" s="2">
        <v>0</v>
      </c>
      <c r="G105" s="2">
        <v>0</v>
      </c>
      <c r="H105" s="2">
        <v>0.25</v>
      </c>
      <c r="I105" s="2">
        <v>0</v>
      </c>
      <c r="J105" s="2">
        <v>0</v>
      </c>
      <c r="K105" s="2">
        <v>0</v>
      </c>
      <c r="L105" s="3">
        <v>6.25E-2</v>
      </c>
      <c r="M105" s="3">
        <v>5.2631578947368397E-2</v>
      </c>
    </row>
    <row r="106" spans="1:13" x14ac:dyDescent="0.25">
      <c r="A106" s="8" t="s">
        <v>600</v>
      </c>
      <c r="B106" s="2">
        <v>0</v>
      </c>
      <c r="C106" s="2">
        <v>0</v>
      </c>
      <c r="D106" s="2">
        <v>0</v>
      </c>
      <c r="E106" s="2">
        <v>0</v>
      </c>
      <c r="F106" s="2">
        <v>0</v>
      </c>
      <c r="G106" s="2">
        <v>0</v>
      </c>
      <c r="H106" s="2">
        <v>0</v>
      </c>
      <c r="I106" s="2">
        <v>0</v>
      </c>
      <c r="J106" s="2">
        <v>0</v>
      </c>
      <c r="K106" s="2">
        <v>0</v>
      </c>
      <c r="L106" s="3">
        <v>0</v>
      </c>
      <c r="M106" s="3">
        <v>0</v>
      </c>
    </row>
    <row r="107" spans="1:13" x14ac:dyDescent="0.25">
      <c r="A107" s="8" t="s">
        <v>601</v>
      </c>
      <c r="B107" s="2">
        <v>0</v>
      </c>
      <c r="C107" s="2">
        <v>0</v>
      </c>
      <c r="D107" s="2">
        <v>0</v>
      </c>
      <c r="E107" s="2">
        <v>1</v>
      </c>
      <c r="F107" s="2">
        <v>0</v>
      </c>
      <c r="G107" s="2">
        <v>0</v>
      </c>
      <c r="H107" s="2">
        <v>0</v>
      </c>
      <c r="I107" s="2">
        <v>0.5</v>
      </c>
      <c r="J107" s="2">
        <v>0.33333333333333298</v>
      </c>
      <c r="K107" s="2">
        <v>0</v>
      </c>
      <c r="L107" s="3">
        <v>0.125</v>
      </c>
      <c r="M107" s="3">
        <v>0.157894736842105</v>
      </c>
    </row>
    <row r="108" spans="1:13" x14ac:dyDescent="0.25">
      <c r="A108" s="8" t="s">
        <v>602</v>
      </c>
      <c r="B108" s="2">
        <v>0</v>
      </c>
      <c r="C108" s="2">
        <v>0</v>
      </c>
      <c r="D108" s="2">
        <v>0</v>
      </c>
      <c r="E108" s="2">
        <v>0</v>
      </c>
      <c r="F108" s="2">
        <v>0</v>
      </c>
      <c r="G108" s="2">
        <v>0</v>
      </c>
      <c r="H108" s="2">
        <v>0</v>
      </c>
      <c r="I108" s="2">
        <v>0</v>
      </c>
      <c r="J108" s="2">
        <v>0</v>
      </c>
      <c r="K108" s="2">
        <v>0</v>
      </c>
      <c r="L108" s="3">
        <v>0</v>
      </c>
      <c r="M108" s="3">
        <v>0</v>
      </c>
    </row>
    <row r="109" spans="1:13" x14ac:dyDescent="0.25">
      <c r="A109" s="8" t="s">
        <v>603</v>
      </c>
      <c r="B109" s="2">
        <v>0</v>
      </c>
      <c r="C109" s="2">
        <v>0</v>
      </c>
      <c r="D109" s="2">
        <v>0</v>
      </c>
      <c r="E109" s="2">
        <v>0</v>
      </c>
      <c r="F109" s="2">
        <v>1</v>
      </c>
      <c r="G109" s="2">
        <v>1</v>
      </c>
      <c r="H109" s="2">
        <v>0.75</v>
      </c>
      <c r="I109" s="2">
        <v>0.5</v>
      </c>
      <c r="J109" s="2">
        <v>0.66666666666666696</v>
      </c>
      <c r="K109" s="2">
        <v>0.66666666666666696</v>
      </c>
      <c r="L109" s="3">
        <v>0.75</v>
      </c>
      <c r="M109" s="3">
        <v>0.73684210526315796</v>
      </c>
    </row>
    <row r="110" spans="1:13" x14ac:dyDescent="0.25">
      <c r="A110" s="8" t="s">
        <v>604</v>
      </c>
      <c r="B110" s="2">
        <v>0</v>
      </c>
      <c r="C110" s="2">
        <v>0</v>
      </c>
      <c r="D110" s="2">
        <v>0</v>
      </c>
      <c r="E110" s="2">
        <v>0</v>
      </c>
      <c r="F110" s="2">
        <v>0</v>
      </c>
      <c r="G110" s="2">
        <v>0</v>
      </c>
      <c r="H110" s="2">
        <v>0</v>
      </c>
      <c r="I110" s="2">
        <v>0</v>
      </c>
      <c r="J110" s="2">
        <v>0</v>
      </c>
      <c r="K110" s="2">
        <v>0</v>
      </c>
      <c r="L110" s="3">
        <v>0</v>
      </c>
      <c r="M110" s="3">
        <v>0</v>
      </c>
    </row>
    <row r="111" spans="1:13" x14ac:dyDescent="0.25">
      <c r="A111" s="8" t="s">
        <v>605</v>
      </c>
      <c r="B111" s="2">
        <v>0</v>
      </c>
      <c r="C111" s="2">
        <v>0</v>
      </c>
      <c r="D111" s="2">
        <v>0</v>
      </c>
      <c r="E111" s="2">
        <v>0</v>
      </c>
      <c r="F111" s="2">
        <v>0</v>
      </c>
      <c r="G111" s="2">
        <v>0</v>
      </c>
      <c r="H111" s="2">
        <v>0</v>
      </c>
      <c r="I111" s="2">
        <v>0.25</v>
      </c>
      <c r="J111" s="2">
        <v>0</v>
      </c>
      <c r="K111" s="2">
        <v>0</v>
      </c>
      <c r="L111" s="3">
        <v>0.11111111111111099</v>
      </c>
      <c r="M111" s="3">
        <v>9.0909090909090898E-2</v>
      </c>
    </row>
    <row r="112" spans="1:13" x14ac:dyDescent="0.25">
      <c r="A112" s="8" t="s">
        <v>606</v>
      </c>
      <c r="B112" s="2">
        <v>0</v>
      </c>
      <c r="C112" s="2">
        <v>0</v>
      </c>
      <c r="D112" s="2">
        <v>0</v>
      </c>
      <c r="E112" s="2">
        <v>0</v>
      </c>
      <c r="F112" s="2">
        <v>0</v>
      </c>
      <c r="G112" s="2">
        <v>0</v>
      </c>
      <c r="H112" s="2">
        <v>0</v>
      </c>
      <c r="I112" s="2">
        <v>0</v>
      </c>
      <c r="J112" s="2">
        <v>0</v>
      </c>
      <c r="K112" s="2">
        <v>0</v>
      </c>
      <c r="L112" s="3">
        <v>0</v>
      </c>
      <c r="M112" s="3">
        <v>0</v>
      </c>
    </row>
    <row r="113" spans="1:13" x14ac:dyDescent="0.25">
      <c r="A113" s="8" t="s">
        <v>607</v>
      </c>
      <c r="B113" s="2">
        <v>0</v>
      </c>
      <c r="C113" s="2">
        <v>0</v>
      </c>
      <c r="D113" s="2">
        <v>0</v>
      </c>
      <c r="E113" s="2">
        <v>0</v>
      </c>
      <c r="F113" s="2">
        <v>0</v>
      </c>
      <c r="G113" s="2">
        <v>0</v>
      </c>
      <c r="H113" s="2">
        <v>0</v>
      </c>
      <c r="I113" s="2">
        <v>0</v>
      </c>
      <c r="J113" s="2">
        <v>0</v>
      </c>
      <c r="K113" s="2">
        <v>0</v>
      </c>
      <c r="L113" s="3">
        <v>0</v>
      </c>
      <c r="M113" s="3">
        <v>0</v>
      </c>
    </row>
    <row r="114" spans="1:13" x14ac:dyDescent="0.25">
      <c r="A114" s="8" t="s">
        <v>608</v>
      </c>
      <c r="B114" s="2">
        <v>0</v>
      </c>
      <c r="C114" s="2">
        <v>0</v>
      </c>
      <c r="D114" s="2">
        <v>0</v>
      </c>
      <c r="E114" s="2">
        <v>0</v>
      </c>
      <c r="F114" s="2">
        <v>0</v>
      </c>
      <c r="G114" s="2">
        <v>0</v>
      </c>
      <c r="H114" s="2">
        <v>0</v>
      </c>
      <c r="I114" s="2">
        <v>0</v>
      </c>
      <c r="J114" s="2">
        <v>0</v>
      </c>
      <c r="K114" s="2">
        <v>0.5</v>
      </c>
      <c r="L114" s="3">
        <v>0.11111111111111099</v>
      </c>
      <c r="M114" s="3">
        <v>9.0909090909090898E-2</v>
      </c>
    </row>
    <row r="115" spans="1:13" x14ac:dyDescent="0.25">
      <c r="A115" s="8" t="s">
        <v>609</v>
      </c>
      <c r="B115" s="2">
        <v>0</v>
      </c>
      <c r="C115" s="2">
        <v>0</v>
      </c>
      <c r="D115" s="2">
        <v>0</v>
      </c>
      <c r="E115" s="2">
        <v>0</v>
      </c>
      <c r="F115" s="2">
        <v>0</v>
      </c>
      <c r="G115" s="2">
        <v>0</v>
      </c>
      <c r="H115" s="2">
        <v>0</v>
      </c>
      <c r="I115" s="2">
        <v>0</v>
      </c>
      <c r="J115" s="2">
        <v>0</v>
      </c>
      <c r="K115" s="2">
        <v>0</v>
      </c>
      <c r="L115" s="3">
        <v>0</v>
      </c>
      <c r="M115" s="3">
        <v>0</v>
      </c>
    </row>
    <row r="116" spans="1:13" x14ac:dyDescent="0.25">
      <c r="A116" s="8" t="s">
        <v>610</v>
      </c>
      <c r="B116" s="2">
        <v>0</v>
      </c>
      <c r="C116" s="2">
        <v>0</v>
      </c>
      <c r="D116" s="2">
        <v>0</v>
      </c>
      <c r="E116" s="2">
        <v>1</v>
      </c>
      <c r="F116" s="2">
        <v>1</v>
      </c>
      <c r="G116" s="2">
        <v>1</v>
      </c>
      <c r="H116" s="2">
        <v>0</v>
      </c>
      <c r="I116" s="2">
        <v>0.75</v>
      </c>
      <c r="J116" s="2">
        <v>1</v>
      </c>
      <c r="K116" s="2">
        <v>0.5</v>
      </c>
      <c r="L116" s="3">
        <v>0.77777777777777801</v>
      </c>
      <c r="M116" s="3">
        <v>0.81818181818181801</v>
      </c>
    </row>
    <row r="117" spans="1:13" x14ac:dyDescent="0.25">
      <c r="A117" s="8" t="s">
        <v>611</v>
      </c>
      <c r="B117" s="2">
        <v>0</v>
      </c>
      <c r="C117" s="2">
        <v>0</v>
      </c>
      <c r="D117" s="2">
        <v>0</v>
      </c>
      <c r="E117" s="2">
        <v>0</v>
      </c>
      <c r="F117" s="2">
        <v>0</v>
      </c>
      <c r="G117" s="2">
        <v>0</v>
      </c>
      <c r="H117" s="2">
        <v>0</v>
      </c>
      <c r="I117" s="2">
        <v>0</v>
      </c>
      <c r="J117" s="2">
        <v>0</v>
      </c>
      <c r="K117" s="2">
        <v>0</v>
      </c>
      <c r="L117" s="3">
        <v>0</v>
      </c>
      <c r="M117" s="3">
        <v>0</v>
      </c>
    </row>
    <row r="118" spans="1:13" x14ac:dyDescent="0.25">
      <c r="A118" s="8" t="s">
        <v>612</v>
      </c>
      <c r="B118" s="2">
        <v>0</v>
      </c>
      <c r="C118" s="2">
        <v>0</v>
      </c>
      <c r="D118" s="2">
        <v>0</v>
      </c>
      <c r="E118" s="2">
        <v>0</v>
      </c>
      <c r="F118" s="2">
        <v>0</v>
      </c>
      <c r="G118" s="2">
        <v>0</v>
      </c>
      <c r="H118" s="2">
        <v>0</v>
      </c>
      <c r="I118" s="2">
        <v>0.14285714285714299</v>
      </c>
      <c r="J118" s="2">
        <v>0</v>
      </c>
      <c r="K118" s="2">
        <v>0</v>
      </c>
      <c r="L118" s="3">
        <v>3.7037037037037E-2</v>
      </c>
      <c r="M118" s="3">
        <v>3.5714285714285698E-2</v>
      </c>
    </row>
    <row r="119" spans="1:13" x14ac:dyDescent="0.25">
      <c r="A119" s="8" t="s">
        <v>613</v>
      </c>
      <c r="B119" s="2">
        <v>0</v>
      </c>
      <c r="C119" s="2">
        <v>0</v>
      </c>
      <c r="D119" s="2">
        <v>0</v>
      </c>
      <c r="E119" s="2">
        <v>0</v>
      </c>
      <c r="F119" s="2">
        <v>0</v>
      </c>
      <c r="G119" s="2">
        <v>0</v>
      </c>
      <c r="H119" s="2">
        <v>0</v>
      </c>
      <c r="I119" s="2">
        <v>0</v>
      </c>
      <c r="J119" s="2">
        <v>0</v>
      </c>
      <c r="K119" s="2">
        <v>0</v>
      </c>
      <c r="L119" s="3">
        <v>0</v>
      </c>
      <c r="M119" s="3">
        <v>0</v>
      </c>
    </row>
    <row r="120" spans="1:13" x14ac:dyDescent="0.25">
      <c r="A120" s="8" t="s">
        <v>614</v>
      </c>
      <c r="B120" s="2">
        <v>0</v>
      </c>
      <c r="C120" s="2">
        <v>0</v>
      </c>
      <c r="D120" s="2">
        <v>0</v>
      </c>
      <c r="E120" s="2">
        <v>0</v>
      </c>
      <c r="F120" s="2">
        <v>0</v>
      </c>
      <c r="G120" s="2">
        <v>0</v>
      </c>
      <c r="H120" s="2">
        <v>0</v>
      </c>
      <c r="I120" s="2">
        <v>0</v>
      </c>
      <c r="J120" s="2">
        <v>0</v>
      </c>
      <c r="K120" s="2">
        <v>0</v>
      </c>
      <c r="L120" s="3">
        <v>0</v>
      </c>
      <c r="M120" s="3">
        <v>0</v>
      </c>
    </row>
    <row r="121" spans="1:13" x14ac:dyDescent="0.25">
      <c r="A121" s="8" t="s">
        <v>615</v>
      </c>
      <c r="B121" s="2">
        <v>0</v>
      </c>
      <c r="C121" s="2">
        <v>0</v>
      </c>
      <c r="D121" s="2">
        <v>0</v>
      </c>
      <c r="E121" s="2">
        <v>0</v>
      </c>
      <c r="F121" s="2">
        <v>0</v>
      </c>
      <c r="G121" s="2">
        <v>0</v>
      </c>
      <c r="H121" s="2">
        <v>0</v>
      </c>
      <c r="I121" s="2">
        <v>0</v>
      </c>
      <c r="J121" s="2">
        <v>0</v>
      </c>
      <c r="K121" s="2">
        <v>0</v>
      </c>
      <c r="L121" s="3">
        <v>0</v>
      </c>
      <c r="M121" s="3">
        <v>0</v>
      </c>
    </row>
    <row r="122" spans="1:13" x14ac:dyDescent="0.25">
      <c r="A122" s="8" t="s">
        <v>616</v>
      </c>
      <c r="B122" s="2">
        <v>0</v>
      </c>
      <c r="C122" s="2">
        <v>0</v>
      </c>
      <c r="D122" s="2">
        <v>0</v>
      </c>
      <c r="E122" s="2">
        <v>0</v>
      </c>
      <c r="F122" s="2">
        <v>0</v>
      </c>
      <c r="G122" s="2">
        <v>0.2</v>
      </c>
      <c r="H122" s="2">
        <v>0.2</v>
      </c>
      <c r="I122" s="2">
        <v>0</v>
      </c>
      <c r="J122" s="2">
        <v>0</v>
      </c>
      <c r="K122" s="2">
        <v>0.25</v>
      </c>
      <c r="L122" s="3">
        <v>0.11111111111111099</v>
      </c>
      <c r="M122" s="3">
        <v>0.107142857142857</v>
      </c>
    </row>
    <row r="123" spans="1:13" x14ac:dyDescent="0.25">
      <c r="A123" s="8" t="s">
        <v>617</v>
      </c>
      <c r="B123" s="2">
        <v>0</v>
      </c>
      <c r="C123" s="2">
        <v>0</v>
      </c>
      <c r="D123" s="2">
        <v>0</v>
      </c>
      <c r="E123" s="2">
        <v>0</v>
      </c>
      <c r="F123" s="2">
        <v>1</v>
      </c>
      <c r="G123" s="2">
        <v>0.8</v>
      </c>
      <c r="H123" s="2">
        <v>0.8</v>
      </c>
      <c r="I123" s="2">
        <v>0.85714285714285698</v>
      </c>
      <c r="J123" s="2">
        <v>1</v>
      </c>
      <c r="K123" s="2">
        <v>0.75</v>
      </c>
      <c r="L123" s="3">
        <v>0.85185185185185197</v>
      </c>
      <c r="M123" s="3">
        <v>0.85714285714285698</v>
      </c>
    </row>
    <row r="124" spans="1:13" x14ac:dyDescent="0.25">
      <c r="A124" s="8" t="s">
        <v>618</v>
      </c>
      <c r="B124" s="2">
        <v>0</v>
      </c>
      <c r="C124" s="2">
        <v>0</v>
      </c>
      <c r="D124" s="2">
        <v>0</v>
      </c>
      <c r="E124" s="2">
        <v>0</v>
      </c>
      <c r="F124" s="2">
        <v>0</v>
      </c>
      <c r="G124" s="2">
        <v>0</v>
      </c>
      <c r="H124" s="2">
        <v>0</v>
      </c>
      <c r="I124" s="2">
        <v>0</v>
      </c>
      <c r="J124" s="2">
        <v>0</v>
      </c>
      <c r="K124" s="2">
        <v>0</v>
      </c>
      <c r="L124" s="3">
        <v>0</v>
      </c>
      <c r="M124" s="3">
        <v>0</v>
      </c>
    </row>
    <row r="125" spans="1:13" x14ac:dyDescent="0.25">
      <c r="A125" s="8" t="s">
        <v>619</v>
      </c>
      <c r="B125" s="2">
        <v>0</v>
      </c>
      <c r="C125" s="2">
        <v>0</v>
      </c>
      <c r="D125" s="2">
        <v>0</v>
      </c>
      <c r="E125" s="2">
        <v>0</v>
      </c>
      <c r="F125" s="2">
        <v>0</v>
      </c>
      <c r="G125" s="2">
        <v>0</v>
      </c>
      <c r="H125" s="2">
        <v>0</v>
      </c>
      <c r="I125" s="2">
        <v>0</v>
      </c>
      <c r="J125" s="2">
        <v>0</v>
      </c>
      <c r="K125" s="2">
        <v>0</v>
      </c>
      <c r="L125" s="3">
        <v>0</v>
      </c>
      <c r="M125" s="3">
        <v>0</v>
      </c>
    </row>
    <row r="126" spans="1:13" x14ac:dyDescent="0.25">
      <c r="A126" s="8" t="s">
        <v>620</v>
      </c>
      <c r="B126" s="2">
        <v>0</v>
      </c>
      <c r="C126" s="2">
        <v>0</v>
      </c>
      <c r="D126" s="2">
        <v>0</v>
      </c>
      <c r="E126" s="2">
        <v>0</v>
      </c>
      <c r="F126" s="2">
        <v>0</v>
      </c>
      <c r="G126" s="2">
        <v>0</v>
      </c>
      <c r="H126" s="2">
        <v>2.1276595744680899E-2</v>
      </c>
      <c r="I126" s="2">
        <v>3.2258064516128997E-2</v>
      </c>
      <c r="J126" s="2">
        <v>0</v>
      </c>
      <c r="K126" s="2">
        <v>0</v>
      </c>
      <c r="L126" s="3">
        <v>9.8522167487684695E-3</v>
      </c>
      <c r="M126" s="3">
        <v>7.9365079365079395E-3</v>
      </c>
    </row>
    <row r="127" spans="1:13" x14ac:dyDescent="0.25">
      <c r="A127" s="8" t="s">
        <v>621</v>
      </c>
      <c r="B127" s="2">
        <v>0</v>
      </c>
      <c r="C127" s="2">
        <v>0</v>
      </c>
      <c r="D127" s="2">
        <v>0</v>
      </c>
      <c r="E127" s="2">
        <v>0</v>
      </c>
      <c r="F127" s="2">
        <v>0</v>
      </c>
      <c r="G127" s="2">
        <v>1.2820512820512799E-2</v>
      </c>
      <c r="H127" s="2">
        <v>0</v>
      </c>
      <c r="I127" s="2">
        <v>0</v>
      </c>
      <c r="J127" s="2">
        <v>0</v>
      </c>
      <c r="K127" s="2">
        <v>0</v>
      </c>
      <c r="L127" s="3">
        <v>4.92610837438424E-3</v>
      </c>
      <c r="M127" s="3">
        <v>3.9682539682539698E-3</v>
      </c>
    </row>
    <row r="128" spans="1:13" x14ac:dyDescent="0.25">
      <c r="A128" s="8" t="s">
        <v>622</v>
      </c>
      <c r="B128" s="2">
        <v>0</v>
      </c>
      <c r="C128" s="2">
        <v>0</v>
      </c>
      <c r="D128" s="2">
        <v>0</v>
      </c>
      <c r="E128" s="2">
        <v>0</v>
      </c>
      <c r="F128" s="2">
        <v>0</v>
      </c>
      <c r="G128" s="2">
        <v>2.5641025641025599E-2</v>
      </c>
      <c r="H128" s="2">
        <v>0</v>
      </c>
      <c r="I128" s="2">
        <v>9.6774193548387094E-2</v>
      </c>
      <c r="J128" s="2">
        <v>0</v>
      </c>
      <c r="K128" s="2">
        <v>0</v>
      </c>
      <c r="L128" s="3">
        <v>2.4630541871921201E-2</v>
      </c>
      <c r="M128" s="3">
        <v>1.9841269841269799E-2</v>
      </c>
    </row>
    <row r="129" spans="1:13" x14ac:dyDescent="0.25">
      <c r="A129" s="8" t="s">
        <v>623</v>
      </c>
      <c r="B129" s="2">
        <v>0</v>
      </c>
      <c r="C129" s="2">
        <v>0</v>
      </c>
      <c r="D129" s="2">
        <v>0</v>
      </c>
      <c r="E129" s="2">
        <v>0.125</v>
      </c>
      <c r="F129" s="2">
        <v>0.292682926829268</v>
      </c>
      <c r="G129" s="2">
        <v>0.21794871794871801</v>
      </c>
      <c r="H129" s="2">
        <v>8.5106382978723402E-2</v>
      </c>
      <c r="I129" s="2">
        <v>3.2258064516128997E-2</v>
      </c>
      <c r="J129" s="2">
        <v>3.4482758620689703E-2</v>
      </c>
      <c r="K129" s="2">
        <v>0.11111111111111099</v>
      </c>
      <c r="L129" s="3">
        <v>0.123152709359606</v>
      </c>
      <c r="M129" s="3">
        <v>0.15079365079365101</v>
      </c>
    </row>
    <row r="130" spans="1:13" x14ac:dyDescent="0.25">
      <c r="A130" s="8" t="s">
        <v>624</v>
      </c>
      <c r="B130" s="2">
        <v>0</v>
      </c>
      <c r="C130" s="2">
        <v>0</v>
      </c>
      <c r="D130" s="2">
        <v>0</v>
      </c>
      <c r="E130" s="2">
        <v>0.875</v>
      </c>
      <c r="F130" s="2">
        <v>0.707317073170732</v>
      </c>
      <c r="G130" s="2">
        <v>0.74358974358974395</v>
      </c>
      <c r="H130" s="2">
        <v>0.89361702127659604</v>
      </c>
      <c r="I130" s="2">
        <v>0.83870967741935498</v>
      </c>
      <c r="J130" s="2">
        <v>0.96551724137931005</v>
      </c>
      <c r="K130" s="2">
        <v>0.88888888888888895</v>
      </c>
      <c r="L130" s="3">
        <v>0.83743842364531995</v>
      </c>
      <c r="M130" s="3">
        <v>0.817460317460317</v>
      </c>
    </row>
    <row r="131" spans="1:13" x14ac:dyDescent="0.25">
      <c r="A131" s="8" t="s">
        <v>625</v>
      </c>
      <c r="B131" s="2">
        <v>0</v>
      </c>
      <c r="C131" s="2">
        <v>0</v>
      </c>
      <c r="D131" s="2">
        <v>0</v>
      </c>
      <c r="E131" s="2">
        <v>0</v>
      </c>
      <c r="F131" s="2">
        <v>0</v>
      </c>
      <c r="G131" s="2">
        <v>0</v>
      </c>
      <c r="H131" s="2">
        <v>0</v>
      </c>
      <c r="I131" s="2">
        <v>0</v>
      </c>
      <c r="J131" s="2">
        <v>0</v>
      </c>
      <c r="K131" s="2">
        <v>0</v>
      </c>
      <c r="L131" s="3">
        <v>0</v>
      </c>
      <c r="M131" s="3">
        <v>0</v>
      </c>
    </row>
    <row r="132" spans="1:13" x14ac:dyDescent="0.25">
      <c r="A132" s="8" t="s">
        <v>626</v>
      </c>
      <c r="B132" s="2">
        <v>0</v>
      </c>
      <c r="C132" s="2">
        <v>0</v>
      </c>
      <c r="D132" s="2">
        <v>0</v>
      </c>
      <c r="E132" s="2">
        <v>0</v>
      </c>
      <c r="F132" s="2">
        <v>0</v>
      </c>
      <c r="G132" s="2">
        <v>0</v>
      </c>
      <c r="H132" s="2">
        <v>0</v>
      </c>
      <c r="I132" s="2">
        <v>0</v>
      </c>
      <c r="J132" s="2">
        <v>0</v>
      </c>
      <c r="K132" s="2">
        <v>0</v>
      </c>
      <c r="L132" s="3">
        <v>0</v>
      </c>
      <c r="M132" s="3">
        <v>0</v>
      </c>
    </row>
    <row r="133" spans="1:13" x14ac:dyDescent="0.25">
      <c r="A133" s="8" t="s">
        <v>627</v>
      </c>
      <c r="B133" s="2">
        <v>0</v>
      </c>
      <c r="C133" s="2">
        <v>0</v>
      </c>
      <c r="D133" s="2">
        <v>0</v>
      </c>
      <c r="E133" s="2">
        <v>0</v>
      </c>
      <c r="F133" s="2">
        <v>0</v>
      </c>
      <c r="G133" s="2">
        <v>0</v>
      </c>
      <c r="H133" s="2">
        <v>3.3333333333333298E-2</v>
      </c>
      <c r="I133" s="2">
        <v>0</v>
      </c>
      <c r="J133" s="2">
        <v>0</v>
      </c>
      <c r="K133" s="2">
        <v>0</v>
      </c>
      <c r="L133" s="3">
        <v>8.7719298245613996E-3</v>
      </c>
      <c r="M133" s="3">
        <v>7.2463768115942004E-3</v>
      </c>
    </row>
    <row r="134" spans="1:13" x14ac:dyDescent="0.25">
      <c r="A134" s="8" t="s">
        <v>628</v>
      </c>
      <c r="B134" s="2">
        <v>0</v>
      </c>
      <c r="C134" s="2">
        <v>0</v>
      </c>
      <c r="D134" s="2">
        <v>0</v>
      </c>
      <c r="E134" s="2">
        <v>0</v>
      </c>
      <c r="F134" s="2">
        <v>0</v>
      </c>
      <c r="G134" s="2">
        <v>3.7037037037037E-2</v>
      </c>
      <c r="H134" s="2">
        <v>0</v>
      </c>
      <c r="I134" s="2">
        <v>0</v>
      </c>
      <c r="J134" s="2">
        <v>0</v>
      </c>
      <c r="K134" s="2">
        <v>0</v>
      </c>
      <c r="L134" s="3">
        <v>8.7719298245613996E-3</v>
      </c>
      <c r="M134" s="3">
        <v>7.2463768115942004E-3</v>
      </c>
    </row>
    <row r="135" spans="1:13" x14ac:dyDescent="0.25">
      <c r="A135" s="8" t="s">
        <v>629</v>
      </c>
      <c r="B135" s="2">
        <v>0</v>
      </c>
      <c r="C135" s="2">
        <v>0</v>
      </c>
      <c r="D135" s="2">
        <v>0</v>
      </c>
      <c r="E135" s="2">
        <v>0</v>
      </c>
      <c r="F135" s="2">
        <v>0.11764705882352899</v>
      </c>
      <c r="G135" s="2">
        <v>0</v>
      </c>
      <c r="H135" s="2">
        <v>0</v>
      </c>
      <c r="I135" s="2">
        <v>0</v>
      </c>
      <c r="J135" s="2">
        <v>0</v>
      </c>
      <c r="K135" s="2">
        <v>0</v>
      </c>
      <c r="L135" s="3">
        <v>0</v>
      </c>
      <c r="M135" s="3">
        <v>1.4492753623188401E-2</v>
      </c>
    </row>
    <row r="136" spans="1:13" x14ac:dyDescent="0.25">
      <c r="A136" s="8" t="s">
        <v>630</v>
      </c>
      <c r="B136" s="2">
        <v>0</v>
      </c>
      <c r="C136" s="2">
        <v>0</v>
      </c>
      <c r="D136" s="2">
        <v>0</v>
      </c>
      <c r="E136" s="2">
        <v>0</v>
      </c>
      <c r="F136" s="2">
        <v>0.41176470588235298</v>
      </c>
      <c r="G136" s="2">
        <v>0.18518518518518501</v>
      </c>
      <c r="H136" s="2">
        <v>0.1</v>
      </c>
      <c r="I136" s="2">
        <v>0.1</v>
      </c>
      <c r="J136" s="2">
        <v>0</v>
      </c>
      <c r="K136" s="2">
        <v>0.25</v>
      </c>
      <c r="L136" s="3">
        <v>0.13157894736842099</v>
      </c>
      <c r="M136" s="3">
        <v>0.15942028985507201</v>
      </c>
    </row>
    <row r="137" spans="1:13" x14ac:dyDescent="0.25">
      <c r="A137" s="8" t="s">
        <v>631</v>
      </c>
      <c r="B137" s="2">
        <v>0</v>
      </c>
      <c r="C137" s="2">
        <v>0</v>
      </c>
      <c r="D137" s="2">
        <v>0</v>
      </c>
      <c r="E137" s="2">
        <v>1</v>
      </c>
      <c r="F137" s="2">
        <v>0.47058823529411797</v>
      </c>
      <c r="G137" s="2">
        <v>0.77777777777777801</v>
      </c>
      <c r="H137" s="2">
        <v>0.86666666666666703</v>
      </c>
      <c r="I137" s="2">
        <v>0.9</v>
      </c>
      <c r="J137" s="2">
        <v>1</v>
      </c>
      <c r="K137" s="2">
        <v>0.75</v>
      </c>
      <c r="L137" s="3">
        <v>0.85087719298245601</v>
      </c>
      <c r="M137" s="3">
        <v>0.811594202898551</v>
      </c>
    </row>
    <row r="138" spans="1:13" x14ac:dyDescent="0.25">
      <c r="A138" s="8" t="s">
        <v>632</v>
      </c>
      <c r="B138" s="2">
        <v>0</v>
      </c>
      <c r="C138" s="2">
        <v>0</v>
      </c>
      <c r="D138" s="2">
        <v>0</v>
      </c>
      <c r="E138" s="2">
        <v>0</v>
      </c>
      <c r="F138" s="2">
        <v>0</v>
      </c>
      <c r="G138" s="2">
        <v>0</v>
      </c>
      <c r="H138" s="2">
        <v>0</v>
      </c>
      <c r="I138" s="2">
        <v>0</v>
      </c>
      <c r="J138" s="2">
        <v>0</v>
      </c>
      <c r="K138" s="2">
        <v>0</v>
      </c>
      <c r="L138" s="3">
        <v>0</v>
      </c>
      <c r="M138" s="3">
        <v>0</v>
      </c>
    </row>
    <row r="139" spans="1:13" x14ac:dyDescent="0.25">
      <c r="A139" s="8" t="s">
        <v>633</v>
      </c>
      <c r="B139" s="2">
        <v>0</v>
      </c>
      <c r="C139" s="2">
        <v>0</v>
      </c>
      <c r="D139" s="2">
        <v>0</v>
      </c>
      <c r="E139" s="2">
        <v>0</v>
      </c>
      <c r="F139" s="2">
        <v>0</v>
      </c>
      <c r="G139" s="2">
        <v>0</v>
      </c>
      <c r="H139" s="2">
        <v>0</v>
      </c>
      <c r="I139" s="2">
        <v>0</v>
      </c>
      <c r="J139" s="2">
        <v>0</v>
      </c>
      <c r="K139" s="2">
        <v>0</v>
      </c>
      <c r="L139" s="3">
        <v>0</v>
      </c>
      <c r="M139" s="3">
        <v>0</v>
      </c>
    </row>
    <row r="140" spans="1:13" x14ac:dyDescent="0.25">
      <c r="A140" s="8" t="s">
        <v>634</v>
      </c>
      <c r="B140" s="2">
        <v>0</v>
      </c>
      <c r="C140" s="2">
        <v>0</v>
      </c>
      <c r="D140" s="2">
        <v>0</v>
      </c>
      <c r="E140" s="2">
        <v>0</v>
      </c>
      <c r="F140" s="2">
        <v>0</v>
      </c>
      <c r="G140" s="2">
        <v>0</v>
      </c>
      <c r="H140" s="2">
        <v>0</v>
      </c>
      <c r="I140" s="2">
        <v>0</v>
      </c>
      <c r="J140" s="2">
        <v>0</v>
      </c>
      <c r="K140" s="2">
        <v>0</v>
      </c>
      <c r="L140" s="3">
        <v>0</v>
      </c>
      <c r="M140" s="3">
        <v>0</v>
      </c>
    </row>
    <row r="141" spans="1:13" x14ac:dyDescent="0.25">
      <c r="A141" s="8" t="s">
        <v>635</v>
      </c>
      <c r="B141" s="2">
        <v>0</v>
      </c>
      <c r="C141" s="2">
        <v>0</v>
      </c>
      <c r="D141" s="2">
        <v>0</v>
      </c>
      <c r="E141" s="2">
        <v>0</v>
      </c>
      <c r="F141" s="2">
        <v>0</v>
      </c>
      <c r="G141" s="2">
        <v>0</v>
      </c>
      <c r="H141" s="2">
        <v>0</v>
      </c>
      <c r="I141" s="2">
        <v>0</v>
      </c>
      <c r="J141" s="2">
        <v>0</v>
      </c>
      <c r="K141" s="2">
        <v>0</v>
      </c>
      <c r="L141" s="3">
        <v>0</v>
      </c>
      <c r="M141" s="3">
        <v>0</v>
      </c>
    </row>
    <row r="142" spans="1:13" x14ac:dyDescent="0.25">
      <c r="A142" s="8" t="s">
        <v>636</v>
      </c>
      <c r="B142" s="2">
        <v>0</v>
      </c>
      <c r="C142" s="2">
        <v>0</v>
      </c>
      <c r="D142" s="2">
        <v>0</v>
      </c>
      <c r="E142" s="2">
        <v>0</v>
      </c>
      <c r="F142" s="2">
        <v>0</v>
      </c>
      <c r="G142" s="2">
        <v>0</v>
      </c>
      <c r="H142" s="2">
        <v>0</v>
      </c>
      <c r="I142" s="2">
        <v>0</v>
      </c>
      <c r="J142" s="2">
        <v>0</v>
      </c>
      <c r="K142" s="2">
        <v>0</v>
      </c>
      <c r="L142" s="3">
        <v>0</v>
      </c>
      <c r="M142" s="3">
        <v>0</v>
      </c>
    </row>
    <row r="143" spans="1:13" x14ac:dyDescent="0.25">
      <c r="A143" s="8" t="s">
        <v>637</v>
      </c>
      <c r="B143" s="2">
        <v>0</v>
      </c>
      <c r="C143" s="2">
        <v>0</v>
      </c>
      <c r="D143" s="2">
        <v>0</v>
      </c>
      <c r="E143" s="2">
        <v>0</v>
      </c>
      <c r="F143" s="2">
        <v>1</v>
      </c>
      <c r="G143" s="2">
        <v>0</v>
      </c>
      <c r="H143" s="2">
        <v>0</v>
      </c>
      <c r="I143" s="2">
        <v>0</v>
      </c>
      <c r="J143" s="2">
        <v>0</v>
      </c>
      <c r="K143" s="2">
        <v>0</v>
      </c>
      <c r="L143" s="3">
        <v>0</v>
      </c>
      <c r="M143" s="3">
        <v>7.69230769230769E-2</v>
      </c>
    </row>
    <row r="144" spans="1:13" x14ac:dyDescent="0.25">
      <c r="A144" s="8" t="s">
        <v>638</v>
      </c>
      <c r="B144" s="2">
        <v>0</v>
      </c>
      <c r="C144" s="2">
        <v>0</v>
      </c>
      <c r="D144" s="2">
        <v>0</v>
      </c>
      <c r="E144" s="2">
        <v>0</v>
      </c>
      <c r="F144" s="2">
        <v>0</v>
      </c>
      <c r="G144" s="2">
        <v>1</v>
      </c>
      <c r="H144" s="2">
        <v>1</v>
      </c>
      <c r="I144" s="2">
        <v>1</v>
      </c>
      <c r="J144" s="2">
        <v>0</v>
      </c>
      <c r="K144" s="2">
        <v>1</v>
      </c>
      <c r="L144" s="3">
        <v>1</v>
      </c>
      <c r="M144" s="3">
        <v>0.92307692307692302</v>
      </c>
    </row>
    <row r="145" spans="1:13" x14ac:dyDescent="0.25">
      <c r="A145" s="8" t="s">
        <v>639</v>
      </c>
      <c r="B145" s="2">
        <v>0</v>
      </c>
      <c r="C145" s="2">
        <v>0</v>
      </c>
      <c r="D145" s="2">
        <v>0</v>
      </c>
      <c r="E145" s="2">
        <v>0</v>
      </c>
      <c r="F145" s="2">
        <v>0</v>
      </c>
      <c r="G145" s="2">
        <v>0</v>
      </c>
      <c r="H145" s="2">
        <v>0</v>
      </c>
      <c r="I145" s="2">
        <v>0</v>
      </c>
      <c r="J145" s="2">
        <v>0</v>
      </c>
      <c r="K145" s="2">
        <v>0</v>
      </c>
      <c r="L145" s="3">
        <v>0</v>
      </c>
      <c r="M145" s="3">
        <v>0</v>
      </c>
    </row>
    <row r="146" spans="1:13" x14ac:dyDescent="0.25">
      <c r="A146" s="8" t="s">
        <v>640</v>
      </c>
      <c r="B146" s="2">
        <v>0</v>
      </c>
      <c r="C146" s="2">
        <v>0</v>
      </c>
      <c r="D146" s="2">
        <v>0</v>
      </c>
      <c r="E146" s="2">
        <v>0</v>
      </c>
      <c r="F146" s="2">
        <v>0</v>
      </c>
      <c r="G146" s="2">
        <v>0</v>
      </c>
      <c r="H146" s="2">
        <v>0</v>
      </c>
      <c r="I146" s="2">
        <v>2.1276595744680899E-2</v>
      </c>
      <c r="J146" s="2">
        <v>0</v>
      </c>
      <c r="K146" s="2">
        <v>0</v>
      </c>
      <c r="L146" s="3">
        <v>4.3290043290043299E-3</v>
      </c>
      <c r="M146" s="3">
        <v>3.8910505836575902E-3</v>
      </c>
    </row>
    <row r="147" spans="1:13" x14ac:dyDescent="0.25">
      <c r="A147" s="8" t="s">
        <v>641</v>
      </c>
      <c r="B147" s="2">
        <v>0</v>
      </c>
      <c r="C147" s="2">
        <v>0</v>
      </c>
      <c r="D147" s="2">
        <v>0</v>
      </c>
      <c r="E147" s="2">
        <v>0</v>
      </c>
      <c r="F147" s="2">
        <v>0</v>
      </c>
      <c r="G147" s="2">
        <v>0</v>
      </c>
      <c r="H147" s="2">
        <v>0</v>
      </c>
      <c r="I147" s="2">
        <v>0</v>
      </c>
      <c r="J147" s="2">
        <v>0</v>
      </c>
      <c r="K147" s="2">
        <v>0</v>
      </c>
      <c r="L147" s="3">
        <v>0</v>
      </c>
      <c r="M147" s="3">
        <v>0</v>
      </c>
    </row>
    <row r="148" spans="1:13" x14ac:dyDescent="0.25">
      <c r="A148" s="8" t="s">
        <v>642</v>
      </c>
      <c r="B148" s="2">
        <v>0</v>
      </c>
      <c r="C148" s="2">
        <v>0</v>
      </c>
      <c r="D148" s="2">
        <v>0</v>
      </c>
      <c r="E148" s="2">
        <v>0</v>
      </c>
      <c r="F148" s="2">
        <v>0</v>
      </c>
      <c r="G148" s="2">
        <v>1.8181818181818198E-2</v>
      </c>
      <c r="H148" s="2">
        <v>3.77358490566038E-2</v>
      </c>
      <c r="I148" s="2">
        <v>2.1276595744680899E-2</v>
      </c>
      <c r="J148" s="2">
        <v>0</v>
      </c>
      <c r="K148" s="2">
        <v>0</v>
      </c>
      <c r="L148" s="3">
        <v>1.7316017316017299E-2</v>
      </c>
      <c r="M148" s="3">
        <v>1.5564202334630401E-2</v>
      </c>
    </row>
    <row r="149" spans="1:13" x14ac:dyDescent="0.25">
      <c r="A149" s="8" t="s">
        <v>643</v>
      </c>
      <c r="B149" s="2">
        <v>0</v>
      </c>
      <c r="C149" s="2">
        <v>0</v>
      </c>
      <c r="D149" s="2">
        <v>0</v>
      </c>
      <c r="E149" s="2">
        <v>0</v>
      </c>
      <c r="F149" s="2">
        <v>4.7619047619047603E-2</v>
      </c>
      <c r="G149" s="2">
        <v>0</v>
      </c>
      <c r="H149" s="2">
        <v>5.6603773584905703E-2</v>
      </c>
      <c r="I149" s="2">
        <v>4.2553191489361701E-2</v>
      </c>
      <c r="J149" s="2">
        <v>3.4482758620689703E-2</v>
      </c>
      <c r="K149" s="2">
        <v>8.5106382978723402E-2</v>
      </c>
      <c r="L149" s="3">
        <v>4.3290043290043302E-2</v>
      </c>
      <c r="M149" s="3">
        <v>4.2801556420233498E-2</v>
      </c>
    </row>
    <row r="150" spans="1:13" x14ac:dyDescent="0.25">
      <c r="A150" s="8" t="s">
        <v>644</v>
      </c>
      <c r="B150" s="2">
        <v>0</v>
      </c>
      <c r="C150" s="2">
        <v>0</v>
      </c>
      <c r="D150" s="2">
        <v>0</v>
      </c>
      <c r="E150" s="2">
        <v>0.4</v>
      </c>
      <c r="F150" s="2">
        <v>0.38095238095238099</v>
      </c>
      <c r="G150" s="2">
        <v>0.236363636363636</v>
      </c>
      <c r="H150" s="2">
        <v>7.5471698113207503E-2</v>
      </c>
      <c r="I150" s="2">
        <v>0.12765957446808501</v>
      </c>
      <c r="J150" s="2">
        <v>0.10344827586206901</v>
      </c>
      <c r="K150" s="2">
        <v>0.12765957446808501</v>
      </c>
      <c r="L150" s="3">
        <v>0.138528138528139</v>
      </c>
      <c r="M150" s="3">
        <v>0.16342412451361901</v>
      </c>
    </row>
    <row r="151" spans="1:13" x14ac:dyDescent="0.25">
      <c r="A151" s="8" t="s">
        <v>645</v>
      </c>
      <c r="B151" s="2">
        <v>0</v>
      </c>
      <c r="C151" s="2">
        <v>0</v>
      </c>
      <c r="D151" s="2">
        <v>0</v>
      </c>
      <c r="E151" s="2">
        <v>0.6</v>
      </c>
      <c r="F151" s="2">
        <v>0.57142857142857095</v>
      </c>
      <c r="G151" s="2">
        <v>0.74545454545454504</v>
      </c>
      <c r="H151" s="2">
        <v>0.83018867924528295</v>
      </c>
      <c r="I151" s="2">
        <v>0.78723404255319196</v>
      </c>
      <c r="J151" s="2">
        <v>0.86206896551724099</v>
      </c>
      <c r="K151" s="2">
        <v>0.78723404255319196</v>
      </c>
      <c r="L151" s="3">
        <v>0.79653679653679699</v>
      </c>
      <c r="M151" s="3">
        <v>0.77431906614785995</v>
      </c>
    </row>
    <row r="152" spans="1:13" x14ac:dyDescent="0.25">
      <c r="A152" s="8" t="s">
        <v>646</v>
      </c>
      <c r="B152" s="2">
        <v>0</v>
      </c>
      <c r="C152" s="2">
        <v>0</v>
      </c>
      <c r="D152" s="2">
        <v>0</v>
      </c>
      <c r="E152" s="2">
        <v>0</v>
      </c>
      <c r="F152" s="2">
        <v>0</v>
      </c>
      <c r="G152" s="2">
        <v>0</v>
      </c>
      <c r="H152" s="2">
        <v>0</v>
      </c>
      <c r="I152" s="2">
        <v>0</v>
      </c>
      <c r="J152" s="2">
        <v>0</v>
      </c>
      <c r="K152" s="2">
        <v>0</v>
      </c>
      <c r="L152" s="3">
        <v>0</v>
      </c>
      <c r="M152" s="3">
        <v>0</v>
      </c>
    </row>
    <row r="153" spans="1:13" x14ac:dyDescent="0.25">
      <c r="A153" s="8" t="s">
        <v>647</v>
      </c>
      <c r="B153" s="2">
        <v>0</v>
      </c>
      <c r="C153" s="2">
        <v>0</v>
      </c>
      <c r="D153" s="2">
        <v>0</v>
      </c>
      <c r="E153" s="2">
        <v>0</v>
      </c>
      <c r="F153" s="2">
        <v>0</v>
      </c>
      <c r="G153" s="2">
        <v>0</v>
      </c>
      <c r="H153" s="2">
        <v>0</v>
      </c>
      <c r="I153" s="2">
        <v>0.1</v>
      </c>
      <c r="J153" s="2">
        <v>0</v>
      </c>
      <c r="K153" s="2">
        <v>0</v>
      </c>
      <c r="L153" s="3">
        <v>1.5151515151515201E-2</v>
      </c>
      <c r="M153" s="3">
        <v>1.4492753623188401E-2</v>
      </c>
    </row>
    <row r="154" spans="1:13" x14ac:dyDescent="0.25">
      <c r="A154" s="8" t="s">
        <v>648</v>
      </c>
      <c r="B154" s="2">
        <v>0</v>
      </c>
      <c r="C154" s="2">
        <v>0</v>
      </c>
      <c r="D154" s="2">
        <v>0</v>
      </c>
      <c r="E154" s="2">
        <v>0</v>
      </c>
      <c r="F154" s="2">
        <v>0</v>
      </c>
      <c r="G154" s="2">
        <v>0</v>
      </c>
      <c r="H154" s="2">
        <v>0</v>
      </c>
      <c r="I154" s="2">
        <v>0</v>
      </c>
      <c r="J154" s="2">
        <v>0</v>
      </c>
      <c r="K154" s="2">
        <v>5.5555555555555601E-2</v>
      </c>
      <c r="L154" s="3">
        <v>1.5151515151515201E-2</v>
      </c>
      <c r="M154" s="3">
        <v>1.4492753623188401E-2</v>
      </c>
    </row>
    <row r="155" spans="1:13" x14ac:dyDescent="0.25">
      <c r="A155" s="8" t="s">
        <v>649</v>
      </c>
      <c r="B155" s="2">
        <v>0</v>
      </c>
      <c r="C155" s="2">
        <v>0</v>
      </c>
      <c r="D155" s="2">
        <v>0</v>
      </c>
      <c r="E155" s="2">
        <v>0</v>
      </c>
      <c r="F155" s="2">
        <v>0</v>
      </c>
      <c r="G155" s="2">
        <v>7.1428571428571397E-2</v>
      </c>
      <c r="H155" s="2">
        <v>0</v>
      </c>
      <c r="I155" s="2">
        <v>0</v>
      </c>
      <c r="J155" s="2">
        <v>7.1428571428571397E-2</v>
      </c>
      <c r="K155" s="2">
        <v>5.5555555555555601E-2</v>
      </c>
      <c r="L155" s="3">
        <v>4.5454545454545497E-2</v>
      </c>
      <c r="M155" s="3">
        <v>4.3478260869565202E-2</v>
      </c>
    </row>
    <row r="156" spans="1:13" x14ac:dyDescent="0.25">
      <c r="A156" s="8" t="s">
        <v>650</v>
      </c>
      <c r="B156" s="2">
        <v>0</v>
      </c>
      <c r="C156" s="2">
        <v>0</v>
      </c>
      <c r="D156" s="2">
        <v>0</v>
      </c>
      <c r="E156" s="2">
        <v>0</v>
      </c>
      <c r="F156" s="2">
        <v>0</v>
      </c>
      <c r="G156" s="2">
        <v>0</v>
      </c>
      <c r="H156" s="2">
        <v>0.1</v>
      </c>
      <c r="I156" s="2">
        <v>0.1</v>
      </c>
      <c r="J156" s="2">
        <v>0</v>
      </c>
      <c r="K156" s="2">
        <v>5.5555555555555601E-2</v>
      </c>
      <c r="L156" s="3">
        <v>4.5454545454545497E-2</v>
      </c>
      <c r="M156" s="3">
        <v>4.3478260869565202E-2</v>
      </c>
    </row>
    <row r="157" spans="1:13" x14ac:dyDescent="0.25">
      <c r="A157" s="8" t="s">
        <v>651</v>
      </c>
      <c r="B157" s="2">
        <v>0</v>
      </c>
      <c r="C157" s="2">
        <v>0</v>
      </c>
      <c r="D157" s="2">
        <v>0</v>
      </c>
      <c r="E157" s="2">
        <v>0.5</v>
      </c>
      <c r="F157" s="2">
        <v>0</v>
      </c>
      <c r="G157" s="2">
        <v>0.14285714285714299</v>
      </c>
      <c r="H157" s="2">
        <v>0.1</v>
      </c>
      <c r="I157" s="2">
        <v>0.1</v>
      </c>
      <c r="J157" s="2">
        <v>7.1428571428571397E-2</v>
      </c>
      <c r="K157" s="2">
        <v>5.5555555555555601E-2</v>
      </c>
      <c r="L157" s="3">
        <v>9.0909090909090898E-2</v>
      </c>
      <c r="M157" s="3">
        <v>0.101449275362319</v>
      </c>
    </row>
    <row r="158" spans="1:13" x14ac:dyDescent="0.25">
      <c r="A158" s="8" t="s">
        <v>652</v>
      </c>
      <c r="B158" s="2">
        <v>0</v>
      </c>
      <c r="C158" s="2">
        <v>0</v>
      </c>
      <c r="D158" s="2">
        <v>0</v>
      </c>
      <c r="E158" s="2">
        <v>0.5</v>
      </c>
      <c r="F158" s="2">
        <v>1</v>
      </c>
      <c r="G158" s="2">
        <v>0.78571428571428603</v>
      </c>
      <c r="H158" s="2">
        <v>0.8</v>
      </c>
      <c r="I158" s="2">
        <v>0.7</v>
      </c>
      <c r="J158" s="2">
        <v>0.85714285714285698</v>
      </c>
      <c r="K158" s="2">
        <v>0.77777777777777801</v>
      </c>
      <c r="L158" s="3">
        <v>0.78787878787878796</v>
      </c>
      <c r="M158" s="3">
        <v>0.78260869565217395</v>
      </c>
    </row>
    <row r="159" spans="1:13" x14ac:dyDescent="0.25">
      <c r="A159" s="8" t="s">
        <v>653</v>
      </c>
      <c r="B159" s="2">
        <v>0</v>
      </c>
      <c r="C159" s="2">
        <v>0</v>
      </c>
      <c r="D159" s="2">
        <v>0</v>
      </c>
      <c r="E159" s="2">
        <v>0</v>
      </c>
      <c r="F159" s="2">
        <v>0</v>
      </c>
      <c r="G159" s="2">
        <v>0</v>
      </c>
      <c r="H159" s="2">
        <v>0</v>
      </c>
      <c r="I159" s="2">
        <v>0</v>
      </c>
      <c r="J159" s="2">
        <v>0</v>
      </c>
      <c r="K159" s="2">
        <v>0</v>
      </c>
      <c r="L159" s="3">
        <v>0</v>
      </c>
      <c r="M159" s="3">
        <v>0</v>
      </c>
    </row>
    <row r="160" spans="1:13" x14ac:dyDescent="0.25">
      <c r="A160" s="8" t="s">
        <v>654</v>
      </c>
      <c r="B160" s="2">
        <v>0</v>
      </c>
      <c r="C160" s="2">
        <v>0</v>
      </c>
      <c r="D160" s="2">
        <v>0</v>
      </c>
      <c r="E160" s="2">
        <v>0</v>
      </c>
      <c r="F160" s="2">
        <v>0</v>
      </c>
      <c r="G160" s="2">
        <v>0</v>
      </c>
      <c r="H160" s="2">
        <v>0</v>
      </c>
      <c r="I160" s="2">
        <v>0</v>
      </c>
      <c r="J160" s="2">
        <v>0</v>
      </c>
      <c r="K160" s="2">
        <v>0</v>
      </c>
      <c r="L160" s="3">
        <v>0</v>
      </c>
      <c r="M160" s="3">
        <v>0</v>
      </c>
    </row>
    <row r="161" spans="1:13" x14ac:dyDescent="0.25">
      <c r="A161" s="8" t="s">
        <v>655</v>
      </c>
      <c r="B161" s="2">
        <v>0</v>
      </c>
      <c r="C161" s="2">
        <v>0</v>
      </c>
      <c r="D161" s="2">
        <v>0</v>
      </c>
      <c r="E161" s="2">
        <v>0</v>
      </c>
      <c r="F161" s="2">
        <v>0</v>
      </c>
      <c r="G161" s="2">
        <v>0</v>
      </c>
      <c r="H161" s="2">
        <v>0</v>
      </c>
      <c r="I161" s="2">
        <v>0</v>
      </c>
      <c r="J161" s="2">
        <v>0</v>
      </c>
      <c r="K161" s="2">
        <v>0</v>
      </c>
      <c r="L161" s="3">
        <v>0</v>
      </c>
      <c r="M161" s="3">
        <v>0</v>
      </c>
    </row>
    <row r="162" spans="1:13" x14ac:dyDescent="0.25">
      <c r="A162" s="8" t="s">
        <v>656</v>
      </c>
      <c r="B162" s="2">
        <v>0</v>
      </c>
      <c r="C162" s="2">
        <v>0</v>
      </c>
      <c r="D162" s="2">
        <v>0</v>
      </c>
      <c r="E162" s="2">
        <v>0</v>
      </c>
      <c r="F162" s="2">
        <v>0</v>
      </c>
      <c r="G162" s="2">
        <v>0</v>
      </c>
      <c r="H162" s="2">
        <v>0</v>
      </c>
      <c r="I162" s="2">
        <v>0</v>
      </c>
      <c r="J162" s="2">
        <v>0</v>
      </c>
      <c r="K162" s="2">
        <v>0</v>
      </c>
      <c r="L162" s="3">
        <v>0</v>
      </c>
      <c r="M162" s="3">
        <v>0</v>
      </c>
    </row>
    <row r="163" spans="1:13" x14ac:dyDescent="0.25">
      <c r="A163" s="8" t="s">
        <v>657</v>
      </c>
      <c r="B163" s="2">
        <v>0</v>
      </c>
      <c r="C163" s="2">
        <v>0</v>
      </c>
      <c r="D163" s="2">
        <v>0</v>
      </c>
      <c r="E163" s="2">
        <v>0</v>
      </c>
      <c r="F163" s="2">
        <v>0</v>
      </c>
      <c r="G163" s="2">
        <v>0</v>
      </c>
      <c r="H163" s="2">
        <v>0</v>
      </c>
      <c r="I163" s="2">
        <v>0</v>
      </c>
      <c r="J163" s="2">
        <v>0</v>
      </c>
      <c r="K163" s="2">
        <v>0</v>
      </c>
      <c r="L163" s="3">
        <v>0</v>
      </c>
      <c r="M163" s="3">
        <v>0</v>
      </c>
    </row>
    <row r="164" spans="1:13" x14ac:dyDescent="0.25">
      <c r="A164" s="8" t="s">
        <v>658</v>
      </c>
      <c r="B164" s="2">
        <v>0</v>
      </c>
      <c r="C164" s="2">
        <v>0</v>
      </c>
      <c r="D164" s="2">
        <v>0</v>
      </c>
      <c r="E164" s="2">
        <v>0</v>
      </c>
      <c r="F164" s="2">
        <v>0</v>
      </c>
      <c r="G164" s="2">
        <v>0</v>
      </c>
      <c r="H164" s="2">
        <v>0</v>
      </c>
      <c r="I164" s="2">
        <v>0</v>
      </c>
      <c r="J164" s="2">
        <v>0</v>
      </c>
      <c r="K164" s="2">
        <v>0</v>
      </c>
      <c r="L164" s="3">
        <v>0</v>
      </c>
      <c r="M164" s="3">
        <v>0</v>
      </c>
    </row>
    <row r="165" spans="1:13" x14ac:dyDescent="0.25">
      <c r="A165" s="8" t="s">
        <v>659</v>
      </c>
      <c r="B165" s="2">
        <v>0</v>
      </c>
      <c r="C165" s="2">
        <v>0</v>
      </c>
      <c r="D165" s="2">
        <v>0</v>
      </c>
      <c r="E165" s="2">
        <v>0</v>
      </c>
      <c r="F165" s="2">
        <v>0</v>
      </c>
      <c r="G165" s="2">
        <v>0</v>
      </c>
      <c r="H165" s="2">
        <v>0</v>
      </c>
      <c r="I165" s="2">
        <v>0</v>
      </c>
      <c r="J165" s="2">
        <v>0</v>
      </c>
      <c r="K165" s="2">
        <v>0</v>
      </c>
      <c r="L165" s="3">
        <v>0</v>
      </c>
      <c r="M165" s="3">
        <v>0</v>
      </c>
    </row>
    <row r="166" spans="1:13" x14ac:dyDescent="0.25">
      <c r="A166" s="8" t="s">
        <v>660</v>
      </c>
      <c r="B166" s="2">
        <v>0</v>
      </c>
      <c r="C166" s="2">
        <v>0</v>
      </c>
      <c r="D166" s="2">
        <v>0</v>
      </c>
      <c r="E166" s="2">
        <v>0</v>
      </c>
      <c r="F166" s="2">
        <v>0</v>
      </c>
      <c r="G166" s="2">
        <v>0</v>
      </c>
      <c r="H166" s="2">
        <v>0</v>
      </c>
      <c r="I166" s="2">
        <v>0</v>
      </c>
      <c r="J166" s="2">
        <v>0</v>
      </c>
      <c r="K166" s="2">
        <v>0</v>
      </c>
      <c r="L166" s="3">
        <v>0</v>
      </c>
      <c r="M166" s="3">
        <v>0</v>
      </c>
    </row>
    <row r="167" spans="1:13" x14ac:dyDescent="0.25">
      <c r="A167" s="15"/>
    </row>
    <row r="168" spans="1:13" x14ac:dyDescent="0.25">
      <c r="A168" s="15"/>
    </row>
    <row r="169" spans="1:13" x14ac:dyDescent="0.25">
      <c r="A169" s="15"/>
      <c r="B169" s="23" t="s">
        <v>31</v>
      </c>
      <c r="C169" s="23"/>
      <c r="D169" s="23"/>
      <c r="E169" s="23"/>
      <c r="F169" s="23"/>
      <c r="G169" s="23"/>
      <c r="H169" s="23"/>
      <c r="I169" s="23"/>
      <c r="J169" s="23"/>
      <c r="K169" s="6" t="s">
        <v>58</v>
      </c>
      <c r="L169" s="6" t="s">
        <v>11</v>
      </c>
    </row>
    <row r="170" spans="1:13" x14ac:dyDescent="0.25">
      <c r="A170" s="9" t="s">
        <v>34</v>
      </c>
      <c r="B170" s="5" t="s">
        <v>15</v>
      </c>
      <c r="C170" s="5" t="s">
        <v>16</v>
      </c>
      <c r="D170" s="5" t="s">
        <v>17</v>
      </c>
      <c r="E170" s="5" t="s">
        <v>18</v>
      </c>
      <c r="F170" s="5" t="s">
        <v>19</v>
      </c>
      <c r="G170" s="5" t="s">
        <v>20</v>
      </c>
      <c r="H170" s="5" t="s">
        <v>21</v>
      </c>
      <c r="I170" s="5" t="s">
        <v>22</v>
      </c>
      <c r="J170" s="5" t="s">
        <v>23</v>
      </c>
      <c r="K170" s="5" t="s">
        <v>24</v>
      </c>
      <c r="L170" s="5" t="s">
        <v>25</v>
      </c>
    </row>
    <row r="171" spans="1:13" x14ac:dyDescent="0.25">
      <c r="A171" s="8" t="s">
        <v>584</v>
      </c>
      <c r="B171" s="2">
        <v>0</v>
      </c>
      <c r="C171" s="2">
        <v>0</v>
      </c>
      <c r="D171" s="2">
        <v>0</v>
      </c>
      <c r="E171" s="2">
        <v>0</v>
      </c>
      <c r="F171" s="2">
        <v>0</v>
      </c>
      <c r="G171" s="2">
        <v>0</v>
      </c>
      <c r="H171" s="2">
        <v>0</v>
      </c>
      <c r="I171" s="2">
        <v>0</v>
      </c>
      <c r="J171" s="2">
        <v>0</v>
      </c>
      <c r="K171" s="3">
        <v>0</v>
      </c>
      <c r="L171" s="3">
        <v>0</v>
      </c>
    </row>
    <row r="172" spans="1:13" x14ac:dyDescent="0.25">
      <c r="A172" s="8" t="s">
        <v>585</v>
      </c>
      <c r="B172" s="2">
        <v>0</v>
      </c>
      <c r="C172" s="2">
        <v>0</v>
      </c>
      <c r="D172" s="2">
        <v>0</v>
      </c>
      <c r="E172" s="2">
        <v>0</v>
      </c>
      <c r="F172" s="2">
        <v>0</v>
      </c>
      <c r="G172" s="2">
        <v>0</v>
      </c>
      <c r="H172" s="2">
        <v>0</v>
      </c>
      <c r="I172" s="2">
        <v>0</v>
      </c>
      <c r="J172" s="2">
        <v>0</v>
      </c>
      <c r="K172" s="3">
        <v>0</v>
      </c>
      <c r="L172" s="3">
        <v>0</v>
      </c>
    </row>
    <row r="173" spans="1:13" x14ac:dyDescent="0.25">
      <c r="A173" s="8" t="s">
        <v>586</v>
      </c>
      <c r="B173" s="2">
        <v>0</v>
      </c>
      <c r="C173" s="2">
        <v>0</v>
      </c>
      <c r="D173" s="2">
        <v>0</v>
      </c>
      <c r="E173" s="2">
        <v>0</v>
      </c>
      <c r="F173" s="2">
        <v>0</v>
      </c>
      <c r="G173" s="2">
        <v>0</v>
      </c>
      <c r="H173" s="2">
        <v>0</v>
      </c>
      <c r="I173" s="2">
        <v>-0.66666666666666696</v>
      </c>
      <c r="J173" s="2">
        <v>1</v>
      </c>
      <c r="K173" s="3">
        <v>0</v>
      </c>
      <c r="L173" s="3">
        <v>0</v>
      </c>
    </row>
    <row r="174" spans="1:13" x14ac:dyDescent="0.25">
      <c r="A174" s="8" t="s">
        <v>587</v>
      </c>
      <c r="B174" s="2">
        <v>0</v>
      </c>
      <c r="C174" s="2">
        <v>0</v>
      </c>
      <c r="D174" s="2">
        <v>0</v>
      </c>
      <c r="E174" s="2">
        <v>0</v>
      </c>
      <c r="F174" s="2">
        <v>0</v>
      </c>
      <c r="G174" s="2">
        <v>0</v>
      </c>
      <c r="H174" s="2">
        <v>0</v>
      </c>
      <c r="I174" s="2">
        <v>0</v>
      </c>
      <c r="J174" s="2">
        <v>0</v>
      </c>
      <c r="K174" s="3">
        <v>0</v>
      </c>
      <c r="L174" s="3">
        <v>0</v>
      </c>
    </row>
    <row r="175" spans="1:13" x14ac:dyDescent="0.25">
      <c r="A175" s="8" t="s">
        <v>588</v>
      </c>
      <c r="B175" s="2">
        <v>0</v>
      </c>
      <c r="C175" s="2">
        <v>0</v>
      </c>
      <c r="D175" s="2">
        <v>0</v>
      </c>
      <c r="E175" s="2">
        <v>0</v>
      </c>
      <c r="F175" s="2">
        <v>0</v>
      </c>
      <c r="G175" s="2">
        <v>-1</v>
      </c>
      <c r="H175" s="2">
        <v>0</v>
      </c>
      <c r="I175" s="2">
        <v>-1</v>
      </c>
      <c r="J175" s="2">
        <v>0</v>
      </c>
      <c r="K175" s="3">
        <v>0</v>
      </c>
      <c r="L175" s="3">
        <v>0</v>
      </c>
    </row>
    <row r="176" spans="1:13" x14ac:dyDescent="0.25">
      <c r="A176" s="8" t="s">
        <v>589</v>
      </c>
      <c r="B176" s="2">
        <v>0</v>
      </c>
      <c r="C176" s="2">
        <v>0</v>
      </c>
      <c r="D176" s="2">
        <v>0</v>
      </c>
      <c r="E176" s="2">
        <v>0</v>
      </c>
      <c r="F176" s="2">
        <v>1</v>
      </c>
      <c r="G176" s="2">
        <v>0.5</v>
      </c>
      <c r="H176" s="2">
        <v>-0.66666666666666696</v>
      </c>
      <c r="I176" s="2">
        <v>0</v>
      </c>
      <c r="J176" s="2">
        <v>0</v>
      </c>
      <c r="K176" s="3">
        <v>-0.5</v>
      </c>
      <c r="L176" s="3">
        <v>0</v>
      </c>
    </row>
    <row r="177" spans="1:12" x14ac:dyDescent="0.25">
      <c r="A177" s="8" t="s">
        <v>590</v>
      </c>
      <c r="B177" s="2">
        <v>0</v>
      </c>
      <c r="C177" s="2">
        <v>0</v>
      </c>
      <c r="D177" s="2">
        <v>0</v>
      </c>
      <c r="E177" s="2">
        <v>0</v>
      </c>
      <c r="F177" s="2">
        <v>0</v>
      </c>
      <c r="G177" s="2">
        <v>0</v>
      </c>
      <c r="H177" s="2">
        <v>0</v>
      </c>
      <c r="I177" s="2">
        <v>0</v>
      </c>
      <c r="J177" s="2">
        <v>0</v>
      </c>
      <c r="K177" s="3">
        <v>0</v>
      </c>
      <c r="L177" s="3">
        <v>0</v>
      </c>
    </row>
    <row r="178" spans="1:12" x14ac:dyDescent="0.25">
      <c r="A178" s="8" t="s">
        <v>591</v>
      </c>
      <c r="B178" s="2">
        <v>0</v>
      </c>
      <c r="C178" s="2">
        <v>0</v>
      </c>
      <c r="D178" s="2">
        <v>0</v>
      </c>
      <c r="E178" s="2">
        <v>0</v>
      </c>
      <c r="F178" s="2">
        <v>0</v>
      </c>
      <c r="G178" s="2">
        <v>0</v>
      </c>
      <c r="H178" s="2">
        <v>0</v>
      </c>
      <c r="I178" s="2">
        <v>0</v>
      </c>
      <c r="J178" s="2">
        <v>0</v>
      </c>
      <c r="K178" s="3">
        <v>0</v>
      </c>
      <c r="L178" s="3">
        <v>0</v>
      </c>
    </row>
    <row r="179" spans="1:12" x14ac:dyDescent="0.25">
      <c r="A179" s="8" t="s">
        <v>592</v>
      </c>
      <c r="B179" s="2">
        <v>0</v>
      </c>
      <c r="C179" s="2">
        <v>0</v>
      </c>
      <c r="D179" s="2">
        <v>0</v>
      </c>
      <c r="E179" s="2">
        <v>0</v>
      </c>
      <c r="F179" s="2">
        <v>0</v>
      </c>
      <c r="G179" s="2">
        <v>0</v>
      </c>
      <c r="H179" s="2">
        <v>0</v>
      </c>
      <c r="I179" s="2">
        <v>0</v>
      </c>
      <c r="J179" s="2">
        <v>0</v>
      </c>
      <c r="K179" s="3">
        <v>0</v>
      </c>
      <c r="L179" s="3">
        <v>0</v>
      </c>
    </row>
    <row r="180" spans="1:12" x14ac:dyDescent="0.25">
      <c r="A180" s="8" t="s">
        <v>593</v>
      </c>
      <c r="B180" s="2">
        <v>0</v>
      </c>
      <c r="C180" s="2">
        <v>0</v>
      </c>
      <c r="D180" s="2">
        <v>0</v>
      </c>
      <c r="E180" s="2">
        <v>0</v>
      </c>
      <c r="F180" s="2">
        <v>0</v>
      </c>
      <c r="G180" s="2">
        <v>0</v>
      </c>
      <c r="H180" s="2">
        <v>0</v>
      </c>
      <c r="I180" s="2">
        <v>0</v>
      </c>
      <c r="J180" s="2">
        <v>0</v>
      </c>
      <c r="K180" s="3">
        <v>0</v>
      </c>
      <c r="L180" s="3">
        <v>0</v>
      </c>
    </row>
    <row r="181" spans="1:12" x14ac:dyDescent="0.25">
      <c r="A181" s="8" t="s">
        <v>594</v>
      </c>
      <c r="B181" s="2">
        <v>0</v>
      </c>
      <c r="C181" s="2">
        <v>0</v>
      </c>
      <c r="D181" s="2">
        <v>0</v>
      </c>
      <c r="E181" s="2">
        <v>0</v>
      </c>
      <c r="F181" s="2">
        <v>0</v>
      </c>
      <c r="G181" s="2">
        <v>0</v>
      </c>
      <c r="H181" s="2">
        <v>0</v>
      </c>
      <c r="I181" s="2">
        <v>0</v>
      </c>
      <c r="J181" s="2">
        <v>0</v>
      </c>
      <c r="K181" s="3">
        <v>0</v>
      </c>
      <c r="L181" s="3">
        <v>0</v>
      </c>
    </row>
    <row r="182" spans="1:12" x14ac:dyDescent="0.25">
      <c r="A182" s="8" t="s">
        <v>595</v>
      </c>
      <c r="B182" s="2">
        <v>0</v>
      </c>
      <c r="C182" s="2">
        <v>0</v>
      </c>
      <c r="D182" s="2">
        <v>0</v>
      </c>
      <c r="E182" s="2">
        <v>0</v>
      </c>
      <c r="F182" s="2">
        <v>0</v>
      </c>
      <c r="G182" s="2">
        <v>0</v>
      </c>
      <c r="H182" s="2">
        <v>0</v>
      </c>
      <c r="I182" s="2">
        <v>0</v>
      </c>
      <c r="J182" s="2">
        <v>0</v>
      </c>
      <c r="K182" s="3">
        <v>0</v>
      </c>
      <c r="L182" s="3">
        <v>0</v>
      </c>
    </row>
    <row r="183" spans="1:12" x14ac:dyDescent="0.25">
      <c r="A183" s="8" t="s">
        <v>596</v>
      </c>
      <c r="B183" s="2">
        <v>0</v>
      </c>
      <c r="C183" s="2">
        <v>0</v>
      </c>
      <c r="D183" s="2">
        <v>0</v>
      </c>
      <c r="E183" s="2">
        <v>0</v>
      </c>
      <c r="F183" s="2">
        <v>0</v>
      </c>
      <c r="G183" s="2">
        <v>-1</v>
      </c>
      <c r="H183" s="2">
        <v>0</v>
      </c>
      <c r="I183" s="2">
        <v>-1</v>
      </c>
      <c r="J183" s="2">
        <v>0</v>
      </c>
      <c r="K183" s="3">
        <v>0</v>
      </c>
      <c r="L183" s="3">
        <v>0</v>
      </c>
    </row>
    <row r="184" spans="1:12" x14ac:dyDescent="0.25">
      <c r="A184" s="8" t="s">
        <v>597</v>
      </c>
      <c r="B184" s="2">
        <v>0</v>
      </c>
      <c r="C184" s="2">
        <v>0</v>
      </c>
      <c r="D184" s="2">
        <v>0</v>
      </c>
      <c r="E184" s="2">
        <v>0</v>
      </c>
      <c r="F184" s="2">
        <v>0</v>
      </c>
      <c r="G184" s="2">
        <v>0</v>
      </c>
      <c r="H184" s="2">
        <v>0</v>
      </c>
      <c r="I184" s="2">
        <v>0</v>
      </c>
      <c r="J184" s="2">
        <v>0</v>
      </c>
      <c r="K184" s="3">
        <v>0</v>
      </c>
      <c r="L184" s="3">
        <v>0</v>
      </c>
    </row>
    <row r="185" spans="1:12" x14ac:dyDescent="0.25">
      <c r="A185" s="8" t="s">
        <v>598</v>
      </c>
      <c r="B185" s="2">
        <v>0</v>
      </c>
      <c r="C185" s="2">
        <v>0</v>
      </c>
      <c r="D185" s="2">
        <v>0</v>
      </c>
      <c r="E185" s="2">
        <v>0</v>
      </c>
      <c r="F185" s="2">
        <v>0</v>
      </c>
      <c r="G185" s="2">
        <v>0</v>
      </c>
      <c r="H185" s="2">
        <v>0</v>
      </c>
      <c r="I185" s="2">
        <v>0</v>
      </c>
      <c r="J185" s="2">
        <v>0</v>
      </c>
      <c r="K185" s="3">
        <v>0</v>
      </c>
      <c r="L185" s="3">
        <v>0</v>
      </c>
    </row>
    <row r="186" spans="1:12" x14ac:dyDescent="0.25">
      <c r="A186" s="8" t="s">
        <v>599</v>
      </c>
      <c r="B186" s="2">
        <v>0</v>
      </c>
      <c r="C186" s="2">
        <v>0</v>
      </c>
      <c r="D186" s="2">
        <v>0</v>
      </c>
      <c r="E186" s="2">
        <v>0</v>
      </c>
      <c r="F186" s="2">
        <v>0</v>
      </c>
      <c r="G186" s="2">
        <v>0</v>
      </c>
      <c r="H186" s="2">
        <v>-1</v>
      </c>
      <c r="I186" s="2">
        <v>0</v>
      </c>
      <c r="J186" s="2">
        <v>0</v>
      </c>
      <c r="K186" s="3">
        <v>0</v>
      </c>
      <c r="L186" s="3">
        <v>0</v>
      </c>
    </row>
    <row r="187" spans="1:12" x14ac:dyDescent="0.25">
      <c r="A187" s="8" t="s">
        <v>600</v>
      </c>
      <c r="B187" s="2">
        <v>0</v>
      </c>
      <c r="C187" s="2">
        <v>0</v>
      </c>
      <c r="D187" s="2">
        <v>0</v>
      </c>
      <c r="E187" s="2">
        <v>0</v>
      </c>
      <c r="F187" s="2">
        <v>0</v>
      </c>
      <c r="G187" s="2">
        <v>0</v>
      </c>
      <c r="H187" s="2">
        <v>0</v>
      </c>
      <c r="I187" s="2">
        <v>0</v>
      </c>
      <c r="J187" s="2">
        <v>0</v>
      </c>
      <c r="K187" s="3">
        <v>0</v>
      </c>
      <c r="L187" s="3">
        <v>0</v>
      </c>
    </row>
    <row r="188" spans="1:12" x14ac:dyDescent="0.25">
      <c r="A188" s="8" t="s">
        <v>601</v>
      </c>
      <c r="B188" s="2">
        <v>0</v>
      </c>
      <c r="C188" s="2">
        <v>0</v>
      </c>
      <c r="D188" s="2">
        <v>0</v>
      </c>
      <c r="E188" s="2">
        <v>-1</v>
      </c>
      <c r="F188" s="2">
        <v>0</v>
      </c>
      <c r="G188" s="2">
        <v>0</v>
      </c>
      <c r="H188" s="2">
        <v>0</v>
      </c>
      <c r="I188" s="2">
        <v>0</v>
      </c>
      <c r="J188" s="2">
        <v>-1</v>
      </c>
      <c r="K188" s="3">
        <v>0</v>
      </c>
      <c r="L188" s="3">
        <v>0</v>
      </c>
    </row>
    <row r="189" spans="1:12" x14ac:dyDescent="0.25">
      <c r="A189" s="8" t="s">
        <v>602</v>
      </c>
      <c r="B189" s="2">
        <v>0</v>
      </c>
      <c r="C189" s="2">
        <v>0</v>
      </c>
      <c r="D189" s="2">
        <v>0</v>
      </c>
      <c r="E189" s="2">
        <v>0</v>
      </c>
      <c r="F189" s="2">
        <v>0</v>
      </c>
      <c r="G189" s="2">
        <v>0</v>
      </c>
      <c r="H189" s="2">
        <v>0</v>
      </c>
      <c r="I189" s="2">
        <v>0</v>
      </c>
      <c r="J189" s="2">
        <v>0</v>
      </c>
      <c r="K189" s="3">
        <v>0</v>
      </c>
      <c r="L189" s="3">
        <v>0</v>
      </c>
    </row>
    <row r="190" spans="1:12" x14ac:dyDescent="0.25">
      <c r="A190" s="8" t="s">
        <v>603</v>
      </c>
      <c r="B190" s="2">
        <v>0</v>
      </c>
      <c r="C190" s="2">
        <v>0</v>
      </c>
      <c r="D190" s="2">
        <v>0</v>
      </c>
      <c r="E190" s="2">
        <v>0</v>
      </c>
      <c r="F190" s="2">
        <v>1</v>
      </c>
      <c r="G190" s="2">
        <v>-0.25</v>
      </c>
      <c r="H190" s="2">
        <v>-0.66666666666666696</v>
      </c>
      <c r="I190" s="2">
        <v>1</v>
      </c>
      <c r="J190" s="2">
        <v>0</v>
      </c>
      <c r="K190" s="3">
        <v>-0.5</v>
      </c>
      <c r="L190" s="3">
        <v>0</v>
      </c>
    </row>
    <row r="191" spans="1:12" x14ac:dyDescent="0.25">
      <c r="A191" s="8" t="s">
        <v>604</v>
      </c>
      <c r="B191" s="2">
        <v>0</v>
      </c>
      <c r="C191" s="2">
        <v>0</v>
      </c>
      <c r="D191" s="2">
        <v>0</v>
      </c>
      <c r="E191" s="2">
        <v>0</v>
      </c>
      <c r="F191" s="2">
        <v>0</v>
      </c>
      <c r="G191" s="2">
        <v>0</v>
      </c>
      <c r="H191" s="2">
        <v>0</v>
      </c>
      <c r="I191" s="2">
        <v>0</v>
      </c>
      <c r="J191" s="2">
        <v>0</v>
      </c>
      <c r="K191" s="3">
        <v>0</v>
      </c>
      <c r="L191" s="3">
        <v>0</v>
      </c>
    </row>
    <row r="192" spans="1:12" x14ac:dyDescent="0.25">
      <c r="A192" s="8" t="s">
        <v>605</v>
      </c>
      <c r="B192" s="2">
        <v>0</v>
      </c>
      <c r="C192" s="2">
        <v>0</v>
      </c>
      <c r="D192" s="2">
        <v>0</v>
      </c>
      <c r="E192" s="2">
        <v>0</v>
      </c>
      <c r="F192" s="2">
        <v>0</v>
      </c>
      <c r="G192" s="2">
        <v>0</v>
      </c>
      <c r="H192" s="2">
        <v>0</v>
      </c>
      <c r="I192" s="2">
        <v>-1</v>
      </c>
      <c r="J192" s="2">
        <v>0</v>
      </c>
      <c r="K192" s="3">
        <v>0</v>
      </c>
      <c r="L192" s="3">
        <v>0</v>
      </c>
    </row>
    <row r="193" spans="1:12" x14ac:dyDescent="0.25">
      <c r="A193" s="8" t="s">
        <v>606</v>
      </c>
      <c r="B193" s="2">
        <v>0</v>
      </c>
      <c r="C193" s="2">
        <v>0</v>
      </c>
      <c r="D193" s="2">
        <v>0</v>
      </c>
      <c r="E193" s="2">
        <v>0</v>
      </c>
      <c r="F193" s="2">
        <v>0</v>
      </c>
      <c r="G193" s="2">
        <v>0</v>
      </c>
      <c r="H193" s="2">
        <v>0</v>
      </c>
      <c r="I193" s="2">
        <v>0</v>
      </c>
      <c r="J193" s="2">
        <v>0</v>
      </c>
      <c r="K193" s="3">
        <v>0</v>
      </c>
      <c r="L193" s="3">
        <v>0</v>
      </c>
    </row>
    <row r="194" spans="1:12" x14ac:dyDescent="0.25">
      <c r="A194" s="8" t="s">
        <v>607</v>
      </c>
      <c r="B194" s="2">
        <v>0</v>
      </c>
      <c r="C194" s="2">
        <v>0</v>
      </c>
      <c r="D194" s="2">
        <v>0</v>
      </c>
      <c r="E194" s="2">
        <v>0</v>
      </c>
      <c r="F194" s="2">
        <v>0</v>
      </c>
      <c r="G194" s="2">
        <v>0</v>
      </c>
      <c r="H194" s="2">
        <v>0</v>
      </c>
      <c r="I194" s="2">
        <v>0</v>
      </c>
      <c r="J194" s="2">
        <v>0</v>
      </c>
      <c r="K194" s="3">
        <v>0</v>
      </c>
      <c r="L194" s="3">
        <v>0</v>
      </c>
    </row>
    <row r="195" spans="1:12" x14ac:dyDescent="0.25">
      <c r="A195" s="8" t="s">
        <v>608</v>
      </c>
      <c r="B195" s="2">
        <v>0</v>
      </c>
      <c r="C195" s="2">
        <v>0</v>
      </c>
      <c r="D195" s="2">
        <v>0</v>
      </c>
      <c r="E195" s="2">
        <v>0</v>
      </c>
      <c r="F195" s="2">
        <v>0</v>
      </c>
      <c r="G195" s="2">
        <v>0</v>
      </c>
      <c r="H195" s="2">
        <v>0</v>
      </c>
      <c r="I195" s="2">
        <v>0</v>
      </c>
      <c r="J195" s="2">
        <v>0</v>
      </c>
      <c r="K195" s="3">
        <v>0</v>
      </c>
      <c r="L195" s="3">
        <v>0</v>
      </c>
    </row>
    <row r="196" spans="1:12" x14ac:dyDescent="0.25">
      <c r="A196" s="8" t="s">
        <v>609</v>
      </c>
      <c r="B196" s="2">
        <v>0</v>
      </c>
      <c r="C196" s="2">
        <v>0</v>
      </c>
      <c r="D196" s="2">
        <v>0</v>
      </c>
      <c r="E196" s="2">
        <v>0</v>
      </c>
      <c r="F196" s="2">
        <v>0</v>
      </c>
      <c r="G196" s="2">
        <v>0</v>
      </c>
      <c r="H196" s="2">
        <v>0</v>
      </c>
      <c r="I196" s="2">
        <v>0</v>
      </c>
      <c r="J196" s="2">
        <v>0</v>
      </c>
      <c r="K196" s="3">
        <v>0</v>
      </c>
      <c r="L196" s="3">
        <v>0</v>
      </c>
    </row>
    <row r="197" spans="1:12" x14ac:dyDescent="0.25">
      <c r="A197" s="8" t="s">
        <v>610</v>
      </c>
      <c r="B197" s="2">
        <v>0</v>
      </c>
      <c r="C197" s="2">
        <v>0</v>
      </c>
      <c r="D197" s="2">
        <v>0</v>
      </c>
      <c r="E197" s="2">
        <v>0</v>
      </c>
      <c r="F197" s="2">
        <v>1</v>
      </c>
      <c r="G197" s="2">
        <v>-1</v>
      </c>
      <c r="H197" s="2">
        <v>0</v>
      </c>
      <c r="I197" s="2">
        <v>-0.66666666666666696</v>
      </c>
      <c r="J197" s="2">
        <v>0</v>
      </c>
      <c r="K197" s="3">
        <v>-0.5</v>
      </c>
      <c r="L197" s="3">
        <v>0</v>
      </c>
    </row>
    <row r="198" spans="1:12" x14ac:dyDescent="0.25">
      <c r="A198" s="8" t="s">
        <v>611</v>
      </c>
      <c r="B198" s="2">
        <v>0</v>
      </c>
      <c r="C198" s="2">
        <v>0</v>
      </c>
      <c r="D198" s="2">
        <v>0</v>
      </c>
      <c r="E198" s="2">
        <v>0</v>
      </c>
      <c r="F198" s="2">
        <v>0</v>
      </c>
      <c r="G198" s="2">
        <v>0</v>
      </c>
      <c r="H198" s="2">
        <v>0</v>
      </c>
      <c r="I198" s="2">
        <v>0</v>
      </c>
      <c r="J198" s="2">
        <v>0</v>
      </c>
      <c r="K198" s="3">
        <v>0</v>
      </c>
      <c r="L198" s="3">
        <v>0</v>
      </c>
    </row>
    <row r="199" spans="1:12" x14ac:dyDescent="0.25">
      <c r="A199" s="8" t="s">
        <v>612</v>
      </c>
      <c r="B199" s="2">
        <v>0</v>
      </c>
      <c r="C199" s="2">
        <v>0</v>
      </c>
      <c r="D199" s="2">
        <v>0</v>
      </c>
      <c r="E199" s="2">
        <v>0</v>
      </c>
      <c r="F199" s="2">
        <v>0</v>
      </c>
      <c r="G199" s="2">
        <v>0</v>
      </c>
      <c r="H199" s="2">
        <v>0</v>
      </c>
      <c r="I199" s="2">
        <v>-1</v>
      </c>
      <c r="J199" s="2">
        <v>0</v>
      </c>
      <c r="K199" s="3">
        <v>0</v>
      </c>
      <c r="L199" s="3">
        <v>0</v>
      </c>
    </row>
    <row r="200" spans="1:12" x14ac:dyDescent="0.25">
      <c r="A200" s="8" t="s">
        <v>613</v>
      </c>
      <c r="B200" s="2">
        <v>0</v>
      </c>
      <c r="C200" s="2">
        <v>0</v>
      </c>
      <c r="D200" s="2">
        <v>0</v>
      </c>
      <c r="E200" s="2">
        <v>0</v>
      </c>
      <c r="F200" s="2">
        <v>0</v>
      </c>
      <c r="G200" s="2">
        <v>0</v>
      </c>
      <c r="H200" s="2">
        <v>0</v>
      </c>
      <c r="I200" s="2">
        <v>0</v>
      </c>
      <c r="J200" s="2">
        <v>0</v>
      </c>
      <c r="K200" s="3">
        <v>0</v>
      </c>
      <c r="L200" s="3">
        <v>0</v>
      </c>
    </row>
    <row r="201" spans="1:12" x14ac:dyDescent="0.25">
      <c r="A201" s="8" t="s">
        <v>614</v>
      </c>
      <c r="B201" s="2">
        <v>0</v>
      </c>
      <c r="C201" s="2">
        <v>0</v>
      </c>
      <c r="D201" s="2">
        <v>0</v>
      </c>
      <c r="E201" s="2">
        <v>0</v>
      </c>
      <c r="F201" s="2">
        <v>0</v>
      </c>
      <c r="G201" s="2">
        <v>0</v>
      </c>
      <c r="H201" s="2">
        <v>0</v>
      </c>
      <c r="I201" s="2">
        <v>0</v>
      </c>
      <c r="J201" s="2">
        <v>0</v>
      </c>
      <c r="K201" s="3">
        <v>0</v>
      </c>
      <c r="L201" s="3">
        <v>0</v>
      </c>
    </row>
    <row r="202" spans="1:12" x14ac:dyDescent="0.25">
      <c r="A202" s="8" t="s">
        <v>615</v>
      </c>
      <c r="B202" s="2">
        <v>0</v>
      </c>
      <c r="C202" s="2">
        <v>0</v>
      </c>
      <c r="D202" s="2">
        <v>0</v>
      </c>
      <c r="E202" s="2">
        <v>0</v>
      </c>
      <c r="F202" s="2">
        <v>0</v>
      </c>
      <c r="G202" s="2">
        <v>0</v>
      </c>
      <c r="H202" s="2">
        <v>0</v>
      </c>
      <c r="I202" s="2">
        <v>0</v>
      </c>
      <c r="J202" s="2">
        <v>0</v>
      </c>
      <c r="K202" s="3">
        <v>0</v>
      </c>
      <c r="L202" s="3">
        <v>0</v>
      </c>
    </row>
    <row r="203" spans="1:12" x14ac:dyDescent="0.25">
      <c r="A203" s="8" t="s">
        <v>616</v>
      </c>
      <c r="B203" s="2">
        <v>0</v>
      </c>
      <c r="C203" s="2">
        <v>0</v>
      </c>
      <c r="D203" s="2">
        <v>0</v>
      </c>
      <c r="E203" s="2">
        <v>0</v>
      </c>
      <c r="F203" s="2">
        <v>0</v>
      </c>
      <c r="G203" s="2">
        <v>0</v>
      </c>
      <c r="H203" s="2">
        <v>-1</v>
      </c>
      <c r="I203" s="2">
        <v>0</v>
      </c>
      <c r="J203" s="2">
        <v>0</v>
      </c>
      <c r="K203" s="3">
        <v>0</v>
      </c>
      <c r="L203" s="3">
        <v>0</v>
      </c>
    </row>
    <row r="204" spans="1:12" x14ac:dyDescent="0.25">
      <c r="A204" s="8" t="s">
        <v>617</v>
      </c>
      <c r="B204" s="2">
        <v>0</v>
      </c>
      <c r="C204" s="2">
        <v>0</v>
      </c>
      <c r="D204" s="2">
        <v>0</v>
      </c>
      <c r="E204" s="2">
        <v>0</v>
      </c>
      <c r="F204" s="2">
        <v>3</v>
      </c>
      <c r="G204" s="2">
        <v>0</v>
      </c>
      <c r="H204" s="2">
        <v>0.5</v>
      </c>
      <c r="I204" s="2">
        <v>0</v>
      </c>
      <c r="J204" s="2">
        <v>-0.5</v>
      </c>
      <c r="K204" s="3">
        <v>-0.25</v>
      </c>
      <c r="L204" s="3">
        <v>0</v>
      </c>
    </row>
    <row r="205" spans="1:12" x14ac:dyDescent="0.25">
      <c r="A205" s="8" t="s">
        <v>618</v>
      </c>
      <c r="B205" s="2">
        <v>0</v>
      </c>
      <c r="C205" s="2">
        <v>0</v>
      </c>
      <c r="D205" s="2">
        <v>0</v>
      </c>
      <c r="E205" s="2">
        <v>0</v>
      </c>
      <c r="F205" s="2">
        <v>0</v>
      </c>
      <c r="G205" s="2">
        <v>0</v>
      </c>
      <c r="H205" s="2">
        <v>0</v>
      </c>
      <c r="I205" s="2">
        <v>0</v>
      </c>
      <c r="J205" s="2">
        <v>0</v>
      </c>
      <c r="K205" s="3">
        <v>0</v>
      </c>
      <c r="L205" s="3">
        <v>0</v>
      </c>
    </row>
    <row r="206" spans="1:12" x14ac:dyDescent="0.25">
      <c r="A206" s="8" t="s">
        <v>619</v>
      </c>
      <c r="B206" s="2">
        <v>0</v>
      </c>
      <c r="C206" s="2">
        <v>0</v>
      </c>
      <c r="D206" s="2">
        <v>0</v>
      </c>
      <c r="E206" s="2">
        <v>0</v>
      </c>
      <c r="F206" s="2">
        <v>0</v>
      </c>
      <c r="G206" s="2">
        <v>0</v>
      </c>
      <c r="H206" s="2">
        <v>0</v>
      </c>
      <c r="I206" s="2">
        <v>0</v>
      </c>
      <c r="J206" s="2">
        <v>0</v>
      </c>
      <c r="K206" s="3">
        <v>0</v>
      </c>
      <c r="L206" s="3">
        <v>0</v>
      </c>
    </row>
    <row r="207" spans="1:12" x14ac:dyDescent="0.25">
      <c r="A207" s="8" t="s">
        <v>620</v>
      </c>
      <c r="B207" s="2">
        <v>0</v>
      </c>
      <c r="C207" s="2">
        <v>0</v>
      </c>
      <c r="D207" s="2">
        <v>0</v>
      </c>
      <c r="E207" s="2">
        <v>0</v>
      </c>
      <c r="F207" s="2">
        <v>0</v>
      </c>
      <c r="G207" s="2">
        <v>0</v>
      </c>
      <c r="H207" s="2">
        <v>0</v>
      </c>
      <c r="I207" s="2">
        <v>-1</v>
      </c>
      <c r="J207" s="2">
        <v>0</v>
      </c>
      <c r="K207" s="3">
        <v>0</v>
      </c>
      <c r="L207" s="3">
        <v>0</v>
      </c>
    </row>
    <row r="208" spans="1:12" x14ac:dyDescent="0.25">
      <c r="A208" s="8" t="s">
        <v>621</v>
      </c>
      <c r="B208" s="2">
        <v>0</v>
      </c>
      <c r="C208" s="2">
        <v>0</v>
      </c>
      <c r="D208" s="2">
        <v>0</v>
      </c>
      <c r="E208" s="2">
        <v>0</v>
      </c>
      <c r="F208" s="2">
        <v>0</v>
      </c>
      <c r="G208" s="2">
        <v>-1</v>
      </c>
      <c r="H208" s="2">
        <v>0</v>
      </c>
      <c r="I208" s="2">
        <v>0</v>
      </c>
      <c r="J208" s="2">
        <v>0</v>
      </c>
      <c r="K208" s="3">
        <v>-1</v>
      </c>
      <c r="L208" s="3">
        <v>0</v>
      </c>
    </row>
    <row r="209" spans="1:12" x14ac:dyDescent="0.25">
      <c r="A209" s="8" t="s">
        <v>622</v>
      </c>
      <c r="B209" s="2">
        <v>0</v>
      </c>
      <c r="C209" s="2">
        <v>0</v>
      </c>
      <c r="D209" s="2">
        <v>0</v>
      </c>
      <c r="E209" s="2">
        <v>0</v>
      </c>
      <c r="F209" s="2">
        <v>0</v>
      </c>
      <c r="G209" s="2">
        <v>-1</v>
      </c>
      <c r="H209" s="2">
        <v>0</v>
      </c>
      <c r="I209" s="2">
        <v>-1</v>
      </c>
      <c r="J209" s="2">
        <v>0</v>
      </c>
      <c r="K209" s="3">
        <v>-1</v>
      </c>
      <c r="L209" s="3">
        <v>0</v>
      </c>
    </row>
    <row r="210" spans="1:12" x14ac:dyDescent="0.25">
      <c r="A210" s="8" t="s">
        <v>623</v>
      </c>
      <c r="B210" s="2">
        <v>0</v>
      </c>
      <c r="C210" s="2">
        <v>0</v>
      </c>
      <c r="D210" s="2">
        <v>0</v>
      </c>
      <c r="E210" s="2">
        <v>11</v>
      </c>
      <c r="F210" s="2">
        <v>0.41666666666666702</v>
      </c>
      <c r="G210" s="2">
        <v>-0.76470588235294101</v>
      </c>
      <c r="H210" s="2">
        <v>-0.75</v>
      </c>
      <c r="I210" s="2">
        <v>0</v>
      </c>
      <c r="J210" s="2">
        <v>1</v>
      </c>
      <c r="K210" s="3">
        <v>-0.88235294117647101</v>
      </c>
      <c r="L210" s="3">
        <v>0</v>
      </c>
    </row>
    <row r="211" spans="1:12" x14ac:dyDescent="0.25">
      <c r="A211" s="8" t="s">
        <v>624</v>
      </c>
      <c r="B211" s="2">
        <v>0</v>
      </c>
      <c r="C211" s="2">
        <v>0</v>
      </c>
      <c r="D211" s="2">
        <v>0</v>
      </c>
      <c r="E211" s="2">
        <v>3.1428571428571401</v>
      </c>
      <c r="F211" s="2">
        <v>1</v>
      </c>
      <c r="G211" s="2">
        <v>-0.27586206896551702</v>
      </c>
      <c r="H211" s="2">
        <v>-0.38095238095238099</v>
      </c>
      <c r="I211" s="2">
        <v>7.69230769230769E-2</v>
      </c>
      <c r="J211" s="2">
        <v>-0.42857142857142899</v>
      </c>
      <c r="K211" s="3">
        <v>-0.72413793103448298</v>
      </c>
      <c r="L211" s="3">
        <v>0</v>
      </c>
    </row>
    <row r="212" spans="1:12" x14ac:dyDescent="0.25">
      <c r="A212" s="8" t="s">
        <v>625</v>
      </c>
      <c r="B212" s="2">
        <v>0</v>
      </c>
      <c r="C212" s="2">
        <v>0</v>
      </c>
      <c r="D212" s="2">
        <v>0</v>
      </c>
      <c r="E212" s="2">
        <v>0</v>
      </c>
      <c r="F212" s="2">
        <v>0</v>
      </c>
      <c r="G212" s="2">
        <v>0</v>
      </c>
      <c r="H212" s="2">
        <v>0</v>
      </c>
      <c r="I212" s="2">
        <v>0</v>
      </c>
      <c r="J212" s="2">
        <v>0</v>
      </c>
      <c r="K212" s="3">
        <v>0</v>
      </c>
      <c r="L212" s="3">
        <v>0</v>
      </c>
    </row>
    <row r="213" spans="1:12" x14ac:dyDescent="0.25">
      <c r="A213" s="8" t="s">
        <v>626</v>
      </c>
      <c r="B213" s="2">
        <v>0</v>
      </c>
      <c r="C213" s="2">
        <v>0</v>
      </c>
      <c r="D213" s="2">
        <v>0</v>
      </c>
      <c r="E213" s="2">
        <v>0</v>
      </c>
      <c r="F213" s="2">
        <v>0</v>
      </c>
      <c r="G213" s="2">
        <v>0</v>
      </c>
      <c r="H213" s="2">
        <v>0</v>
      </c>
      <c r="I213" s="2">
        <v>0</v>
      </c>
      <c r="J213" s="2">
        <v>0</v>
      </c>
      <c r="K213" s="3">
        <v>0</v>
      </c>
      <c r="L213" s="3">
        <v>0</v>
      </c>
    </row>
    <row r="214" spans="1:12" x14ac:dyDescent="0.25">
      <c r="A214" s="8" t="s">
        <v>627</v>
      </c>
      <c r="B214" s="2">
        <v>0</v>
      </c>
      <c r="C214" s="2">
        <v>0</v>
      </c>
      <c r="D214" s="2">
        <v>0</v>
      </c>
      <c r="E214" s="2">
        <v>0</v>
      </c>
      <c r="F214" s="2">
        <v>0</v>
      </c>
      <c r="G214" s="2">
        <v>0</v>
      </c>
      <c r="H214" s="2">
        <v>-1</v>
      </c>
      <c r="I214" s="2">
        <v>0</v>
      </c>
      <c r="J214" s="2">
        <v>0</v>
      </c>
      <c r="K214" s="3">
        <v>0</v>
      </c>
      <c r="L214" s="3">
        <v>0</v>
      </c>
    </row>
    <row r="215" spans="1:12" x14ac:dyDescent="0.25">
      <c r="A215" s="8" t="s">
        <v>628</v>
      </c>
      <c r="B215" s="2">
        <v>0</v>
      </c>
      <c r="C215" s="2">
        <v>0</v>
      </c>
      <c r="D215" s="2">
        <v>0</v>
      </c>
      <c r="E215" s="2">
        <v>0</v>
      </c>
      <c r="F215" s="2">
        <v>0</v>
      </c>
      <c r="G215" s="2">
        <v>-1</v>
      </c>
      <c r="H215" s="2">
        <v>0</v>
      </c>
      <c r="I215" s="2">
        <v>0</v>
      </c>
      <c r="J215" s="2">
        <v>0</v>
      </c>
      <c r="K215" s="3">
        <v>-1</v>
      </c>
      <c r="L215" s="3">
        <v>0</v>
      </c>
    </row>
    <row r="216" spans="1:12" x14ac:dyDescent="0.25">
      <c r="A216" s="8" t="s">
        <v>629</v>
      </c>
      <c r="B216" s="2">
        <v>0</v>
      </c>
      <c r="C216" s="2">
        <v>0</v>
      </c>
      <c r="D216" s="2">
        <v>0</v>
      </c>
      <c r="E216" s="2">
        <v>0</v>
      </c>
      <c r="F216" s="2">
        <v>-1</v>
      </c>
      <c r="G216" s="2">
        <v>0</v>
      </c>
      <c r="H216" s="2">
        <v>0</v>
      </c>
      <c r="I216" s="2">
        <v>0</v>
      </c>
      <c r="J216" s="2">
        <v>0</v>
      </c>
      <c r="K216" s="3">
        <v>0</v>
      </c>
      <c r="L216" s="3">
        <v>0</v>
      </c>
    </row>
    <row r="217" spans="1:12" x14ac:dyDescent="0.25">
      <c r="A217" s="8" t="s">
        <v>630</v>
      </c>
      <c r="B217" s="2">
        <v>0</v>
      </c>
      <c r="C217" s="2">
        <v>0</v>
      </c>
      <c r="D217" s="2">
        <v>0</v>
      </c>
      <c r="E217" s="2">
        <v>0</v>
      </c>
      <c r="F217" s="2">
        <v>-0.28571428571428598</v>
      </c>
      <c r="G217" s="2">
        <v>-0.4</v>
      </c>
      <c r="H217" s="2">
        <v>-0.33333333333333298</v>
      </c>
      <c r="I217" s="2">
        <v>-1</v>
      </c>
      <c r="J217" s="2">
        <v>0</v>
      </c>
      <c r="K217" s="3">
        <v>0</v>
      </c>
      <c r="L217" s="3">
        <v>0</v>
      </c>
    </row>
    <row r="218" spans="1:12" x14ac:dyDescent="0.25">
      <c r="A218" s="8" t="s">
        <v>631</v>
      </c>
      <c r="B218" s="2">
        <v>0</v>
      </c>
      <c r="C218" s="2">
        <v>0</v>
      </c>
      <c r="D218" s="2">
        <v>0</v>
      </c>
      <c r="E218" s="2">
        <v>0.14285714285714299</v>
      </c>
      <c r="F218" s="2">
        <v>1.625</v>
      </c>
      <c r="G218" s="2">
        <v>0.238095238095238</v>
      </c>
      <c r="H218" s="2">
        <v>-0.30769230769230799</v>
      </c>
      <c r="I218" s="2">
        <v>-5.5555555555555601E-2</v>
      </c>
      <c r="J218" s="2">
        <v>-0.11764705882352899</v>
      </c>
      <c r="K218" s="3">
        <v>-0.28571428571428598</v>
      </c>
      <c r="L218" s="3">
        <v>0</v>
      </c>
    </row>
    <row r="219" spans="1:12" x14ac:dyDescent="0.25">
      <c r="A219" s="8" t="s">
        <v>632</v>
      </c>
      <c r="B219" s="2">
        <v>0</v>
      </c>
      <c r="C219" s="2">
        <v>0</v>
      </c>
      <c r="D219" s="2">
        <v>0</v>
      </c>
      <c r="E219" s="2">
        <v>0</v>
      </c>
      <c r="F219" s="2">
        <v>0</v>
      </c>
      <c r="G219" s="2">
        <v>0</v>
      </c>
      <c r="H219" s="2">
        <v>0</v>
      </c>
      <c r="I219" s="2">
        <v>0</v>
      </c>
      <c r="J219" s="2">
        <v>0</v>
      </c>
      <c r="K219" s="3">
        <v>0</v>
      </c>
      <c r="L219" s="3">
        <v>0</v>
      </c>
    </row>
    <row r="220" spans="1:12" x14ac:dyDescent="0.25">
      <c r="A220" s="8" t="s">
        <v>633</v>
      </c>
      <c r="B220" s="2">
        <v>0</v>
      </c>
      <c r="C220" s="2">
        <v>0</v>
      </c>
      <c r="D220" s="2">
        <v>0</v>
      </c>
      <c r="E220" s="2">
        <v>0</v>
      </c>
      <c r="F220" s="2">
        <v>0</v>
      </c>
      <c r="G220" s="2">
        <v>0</v>
      </c>
      <c r="H220" s="2">
        <v>0</v>
      </c>
      <c r="I220" s="2">
        <v>0</v>
      </c>
      <c r="J220" s="2">
        <v>0</v>
      </c>
      <c r="K220" s="3">
        <v>0</v>
      </c>
      <c r="L220" s="3">
        <v>0</v>
      </c>
    </row>
    <row r="221" spans="1:12" x14ac:dyDescent="0.25">
      <c r="A221" s="8" t="s">
        <v>634</v>
      </c>
      <c r="B221" s="2">
        <v>0</v>
      </c>
      <c r="C221" s="2">
        <v>0</v>
      </c>
      <c r="D221" s="2">
        <v>0</v>
      </c>
      <c r="E221" s="2">
        <v>0</v>
      </c>
      <c r="F221" s="2">
        <v>0</v>
      </c>
      <c r="G221" s="2">
        <v>0</v>
      </c>
      <c r="H221" s="2">
        <v>0</v>
      </c>
      <c r="I221" s="2">
        <v>0</v>
      </c>
      <c r="J221" s="2">
        <v>0</v>
      </c>
      <c r="K221" s="3">
        <v>0</v>
      </c>
      <c r="L221" s="3">
        <v>0</v>
      </c>
    </row>
    <row r="222" spans="1:12" x14ac:dyDescent="0.25">
      <c r="A222" s="8" t="s">
        <v>635</v>
      </c>
      <c r="B222" s="2">
        <v>0</v>
      </c>
      <c r="C222" s="2">
        <v>0</v>
      </c>
      <c r="D222" s="2">
        <v>0</v>
      </c>
      <c r="E222" s="2">
        <v>0</v>
      </c>
      <c r="F222" s="2">
        <v>0</v>
      </c>
      <c r="G222" s="2">
        <v>0</v>
      </c>
      <c r="H222" s="2">
        <v>0</v>
      </c>
      <c r="I222" s="2">
        <v>0</v>
      </c>
      <c r="J222" s="2">
        <v>0</v>
      </c>
      <c r="K222" s="3">
        <v>0</v>
      </c>
      <c r="L222" s="3">
        <v>0</v>
      </c>
    </row>
    <row r="223" spans="1:12" x14ac:dyDescent="0.25">
      <c r="A223" s="8" t="s">
        <v>636</v>
      </c>
      <c r="B223" s="2">
        <v>0</v>
      </c>
      <c r="C223" s="2">
        <v>0</v>
      </c>
      <c r="D223" s="2">
        <v>0</v>
      </c>
      <c r="E223" s="2">
        <v>0</v>
      </c>
      <c r="F223" s="2">
        <v>0</v>
      </c>
      <c r="G223" s="2">
        <v>0</v>
      </c>
      <c r="H223" s="2">
        <v>0</v>
      </c>
      <c r="I223" s="2">
        <v>0</v>
      </c>
      <c r="J223" s="2">
        <v>0</v>
      </c>
      <c r="K223" s="3">
        <v>0</v>
      </c>
      <c r="L223" s="3">
        <v>0</v>
      </c>
    </row>
    <row r="224" spans="1:12" x14ac:dyDescent="0.25">
      <c r="A224" s="8" t="s">
        <v>637</v>
      </c>
      <c r="B224" s="2">
        <v>0</v>
      </c>
      <c r="C224" s="2">
        <v>0</v>
      </c>
      <c r="D224" s="2">
        <v>0</v>
      </c>
      <c r="E224" s="2">
        <v>0</v>
      </c>
      <c r="F224" s="2">
        <v>-1</v>
      </c>
      <c r="G224" s="2">
        <v>0</v>
      </c>
      <c r="H224" s="2">
        <v>0</v>
      </c>
      <c r="I224" s="2">
        <v>0</v>
      </c>
      <c r="J224" s="2">
        <v>0</v>
      </c>
      <c r="K224" s="3">
        <v>0</v>
      </c>
      <c r="L224" s="3">
        <v>0</v>
      </c>
    </row>
    <row r="225" spans="1:12" x14ac:dyDescent="0.25">
      <c r="A225" s="8" t="s">
        <v>638</v>
      </c>
      <c r="B225" s="2">
        <v>0</v>
      </c>
      <c r="C225" s="2">
        <v>0</v>
      </c>
      <c r="D225" s="2">
        <v>0</v>
      </c>
      <c r="E225" s="2">
        <v>0</v>
      </c>
      <c r="F225" s="2">
        <v>0</v>
      </c>
      <c r="G225" s="2">
        <v>-0.2</v>
      </c>
      <c r="H225" s="2">
        <v>-0.5</v>
      </c>
      <c r="I225" s="2">
        <v>-1</v>
      </c>
      <c r="J225" s="2">
        <v>0</v>
      </c>
      <c r="K225" s="3">
        <v>-0.8</v>
      </c>
      <c r="L225" s="3">
        <v>0</v>
      </c>
    </row>
    <row r="226" spans="1:12" x14ac:dyDescent="0.25">
      <c r="A226" s="8" t="s">
        <v>639</v>
      </c>
      <c r="B226" s="2">
        <v>0</v>
      </c>
      <c r="C226" s="2">
        <v>0</v>
      </c>
      <c r="D226" s="2">
        <v>0</v>
      </c>
      <c r="E226" s="2">
        <v>0</v>
      </c>
      <c r="F226" s="2">
        <v>0</v>
      </c>
      <c r="G226" s="2">
        <v>0</v>
      </c>
      <c r="H226" s="2">
        <v>0</v>
      </c>
      <c r="I226" s="2">
        <v>0</v>
      </c>
      <c r="J226" s="2">
        <v>0</v>
      </c>
      <c r="K226" s="3">
        <v>0</v>
      </c>
      <c r="L226" s="3">
        <v>0</v>
      </c>
    </row>
    <row r="227" spans="1:12" x14ac:dyDescent="0.25">
      <c r="A227" s="8" t="s">
        <v>640</v>
      </c>
      <c r="B227" s="2">
        <v>0</v>
      </c>
      <c r="C227" s="2">
        <v>0</v>
      </c>
      <c r="D227" s="2">
        <v>0</v>
      </c>
      <c r="E227" s="2">
        <v>0</v>
      </c>
      <c r="F227" s="2">
        <v>0</v>
      </c>
      <c r="G227" s="2">
        <v>0</v>
      </c>
      <c r="H227" s="2">
        <v>0</v>
      </c>
      <c r="I227" s="2">
        <v>-1</v>
      </c>
      <c r="J227" s="2">
        <v>0</v>
      </c>
      <c r="K227" s="3">
        <v>0</v>
      </c>
      <c r="L227" s="3">
        <v>0</v>
      </c>
    </row>
    <row r="228" spans="1:12" x14ac:dyDescent="0.25">
      <c r="A228" s="8" t="s">
        <v>641</v>
      </c>
      <c r="B228" s="2">
        <v>0</v>
      </c>
      <c r="C228" s="2">
        <v>0</v>
      </c>
      <c r="D228" s="2">
        <v>0</v>
      </c>
      <c r="E228" s="2">
        <v>0</v>
      </c>
      <c r="F228" s="2">
        <v>0</v>
      </c>
      <c r="G228" s="2">
        <v>0</v>
      </c>
      <c r="H228" s="2">
        <v>0</v>
      </c>
      <c r="I228" s="2">
        <v>0</v>
      </c>
      <c r="J228" s="2">
        <v>0</v>
      </c>
      <c r="K228" s="3">
        <v>0</v>
      </c>
      <c r="L228" s="3">
        <v>0</v>
      </c>
    </row>
    <row r="229" spans="1:12" x14ac:dyDescent="0.25">
      <c r="A229" s="8" t="s">
        <v>642</v>
      </c>
      <c r="B229" s="2">
        <v>0</v>
      </c>
      <c r="C229" s="2">
        <v>0</v>
      </c>
      <c r="D229" s="2">
        <v>0</v>
      </c>
      <c r="E229" s="2">
        <v>0</v>
      </c>
      <c r="F229" s="2">
        <v>0</v>
      </c>
      <c r="G229" s="2">
        <v>1</v>
      </c>
      <c r="H229" s="2">
        <v>-0.5</v>
      </c>
      <c r="I229" s="2">
        <v>-1</v>
      </c>
      <c r="J229" s="2">
        <v>0</v>
      </c>
      <c r="K229" s="3">
        <v>-1</v>
      </c>
      <c r="L229" s="3">
        <v>0</v>
      </c>
    </row>
    <row r="230" spans="1:12" x14ac:dyDescent="0.25">
      <c r="A230" s="8" t="s">
        <v>643</v>
      </c>
      <c r="B230" s="2">
        <v>0</v>
      </c>
      <c r="C230" s="2">
        <v>0</v>
      </c>
      <c r="D230" s="2">
        <v>0</v>
      </c>
      <c r="E230" s="2">
        <v>0</v>
      </c>
      <c r="F230" s="2">
        <v>-1</v>
      </c>
      <c r="G230" s="2">
        <v>0</v>
      </c>
      <c r="H230" s="2">
        <v>-0.33333333333333298</v>
      </c>
      <c r="I230" s="2">
        <v>-0.5</v>
      </c>
      <c r="J230" s="2">
        <v>3</v>
      </c>
      <c r="K230" s="3">
        <v>0</v>
      </c>
      <c r="L230" s="3">
        <v>0</v>
      </c>
    </row>
    <row r="231" spans="1:12" x14ac:dyDescent="0.25">
      <c r="A231" s="8" t="s">
        <v>644</v>
      </c>
      <c r="B231" s="2">
        <v>0</v>
      </c>
      <c r="C231" s="2">
        <v>0</v>
      </c>
      <c r="D231" s="2">
        <v>0</v>
      </c>
      <c r="E231" s="2">
        <v>3</v>
      </c>
      <c r="F231" s="2">
        <v>0.625</v>
      </c>
      <c r="G231" s="2">
        <v>-0.69230769230769196</v>
      </c>
      <c r="H231" s="2">
        <v>0.5</v>
      </c>
      <c r="I231" s="2">
        <v>-0.5</v>
      </c>
      <c r="J231" s="2">
        <v>1</v>
      </c>
      <c r="K231" s="3">
        <v>-0.53846153846153799</v>
      </c>
      <c r="L231" s="3">
        <v>0</v>
      </c>
    </row>
    <row r="232" spans="1:12" x14ac:dyDescent="0.25">
      <c r="A232" s="8" t="s">
        <v>645</v>
      </c>
      <c r="B232" s="2">
        <v>0</v>
      </c>
      <c r="C232" s="2">
        <v>0</v>
      </c>
      <c r="D232" s="2">
        <v>0</v>
      </c>
      <c r="E232" s="2">
        <v>3</v>
      </c>
      <c r="F232" s="2">
        <v>2.4166666666666701</v>
      </c>
      <c r="G232" s="2">
        <v>7.3170731707317097E-2</v>
      </c>
      <c r="H232" s="2">
        <v>-0.15909090909090901</v>
      </c>
      <c r="I232" s="2">
        <v>-0.32432432432432401</v>
      </c>
      <c r="J232" s="2">
        <v>0.48</v>
      </c>
      <c r="K232" s="3">
        <v>-9.7560975609756101E-2</v>
      </c>
      <c r="L232" s="3">
        <v>0</v>
      </c>
    </row>
    <row r="233" spans="1:12" x14ac:dyDescent="0.25">
      <c r="A233" s="8" t="s">
        <v>646</v>
      </c>
      <c r="B233" s="2">
        <v>0</v>
      </c>
      <c r="C233" s="2">
        <v>0</v>
      </c>
      <c r="D233" s="2">
        <v>0</v>
      </c>
      <c r="E233" s="2">
        <v>0</v>
      </c>
      <c r="F233" s="2">
        <v>0</v>
      </c>
      <c r="G233" s="2">
        <v>0</v>
      </c>
      <c r="H233" s="2">
        <v>0</v>
      </c>
      <c r="I233" s="2">
        <v>0</v>
      </c>
      <c r="J233" s="2">
        <v>0</v>
      </c>
      <c r="K233" s="3">
        <v>0</v>
      </c>
      <c r="L233" s="3">
        <v>0</v>
      </c>
    </row>
    <row r="234" spans="1:12" x14ac:dyDescent="0.25">
      <c r="A234" s="8" t="s">
        <v>647</v>
      </c>
      <c r="B234" s="2">
        <v>0</v>
      </c>
      <c r="C234" s="2">
        <v>0</v>
      </c>
      <c r="D234" s="2">
        <v>0</v>
      </c>
      <c r="E234" s="2">
        <v>0</v>
      </c>
      <c r="F234" s="2">
        <v>0</v>
      </c>
      <c r="G234" s="2">
        <v>0</v>
      </c>
      <c r="H234" s="2">
        <v>0</v>
      </c>
      <c r="I234" s="2">
        <v>-1</v>
      </c>
      <c r="J234" s="2">
        <v>0</v>
      </c>
      <c r="K234" s="3">
        <v>0</v>
      </c>
      <c r="L234" s="3">
        <v>0</v>
      </c>
    </row>
    <row r="235" spans="1:12" x14ac:dyDescent="0.25">
      <c r="A235" s="8" t="s">
        <v>648</v>
      </c>
      <c r="B235" s="2">
        <v>0</v>
      </c>
      <c r="C235" s="2">
        <v>0</v>
      </c>
      <c r="D235" s="2">
        <v>0</v>
      </c>
      <c r="E235" s="2">
        <v>0</v>
      </c>
      <c r="F235" s="2">
        <v>0</v>
      </c>
      <c r="G235" s="2">
        <v>0</v>
      </c>
      <c r="H235" s="2">
        <v>0</v>
      </c>
      <c r="I235" s="2">
        <v>0</v>
      </c>
      <c r="J235" s="2">
        <v>0</v>
      </c>
      <c r="K235" s="3">
        <v>0</v>
      </c>
      <c r="L235" s="3">
        <v>0</v>
      </c>
    </row>
    <row r="236" spans="1:12" x14ac:dyDescent="0.25">
      <c r="A236" s="8" t="s">
        <v>649</v>
      </c>
      <c r="B236" s="2">
        <v>0</v>
      </c>
      <c r="C236" s="2">
        <v>0</v>
      </c>
      <c r="D236" s="2">
        <v>0</v>
      </c>
      <c r="E236" s="2">
        <v>0</v>
      </c>
      <c r="F236" s="2">
        <v>0</v>
      </c>
      <c r="G236" s="2">
        <v>-1</v>
      </c>
      <c r="H236" s="2">
        <v>0</v>
      </c>
      <c r="I236" s="2">
        <v>0</v>
      </c>
      <c r="J236" s="2">
        <v>0</v>
      </c>
      <c r="K236" s="3">
        <v>0</v>
      </c>
      <c r="L236" s="3">
        <v>0</v>
      </c>
    </row>
    <row r="237" spans="1:12" x14ac:dyDescent="0.25">
      <c r="A237" s="8" t="s">
        <v>650</v>
      </c>
      <c r="B237" s="2">
        <v>0</v>
      </c>
      <c r="C237" s="2">
        <v>0</v>
      </c>
      <c r="D237" s="2">
        <v>0</v>
      </c>
      <c r="E237" s="2">
        <v>0</v>
      </c>
      <c r="F237" s="2">
        <v>0</v>
      </c>
      <c r="G237" s="2">
        <v>0</v>
      </c>
      <c r="H237" s="2">
        <v>0</v>
      </c>
      <c r="I237" s="2">
        <v>-1</v>
      </c>
      <c r="J237" s="2">
        <v>0</v>
      </c>
      <c r="K237" s="3">
        <v>0</v>
      </c>
      <c r="L237" s="3">
        <v>0</v>
      </c>
    </row>
    <row r="238" spans="1:12" x14ac:dyDescent="0.25">
      <c r="A238" s="8" t="s">
        <v>651</v>
      </c>
      <c r="B238" s="2">
        <v>0</v>
      </c>
      <c r="C238" s="2">
        <v>0</v>
      </c>
      <c r="D238" s="2">
        <v>0</v>
      </c>
      <c r="E238" s="2">
        <v>-1</v>
      </c>
      <c r="F238" s="2">
        <v>0</v>
      </c>
      <c r="G238" s="2">
        <v>-0.5</v>
      </c>
      <c r="H238" s="2">
        <v>0</v>
      </c>
      <c r="I238" s="2">
        <v>0</v>
      </c>
      <c r="J238" s="2">
        <v>0</v>
      </c>
      <c r="K238" s="3">
        <v>-0.5</v>
      </c>
      <c r="L238" s="3">
        <v>0</v>
      </c>
    </row>
    <row r="239" spans="1:12" x14ac:dyDescent="0.25">
      <c r="A239" s="8" t="s">
        <v>652</v>
      </c>
      <c r="B239" s="2">
        <v>0</v>
      </c>
      <c r="C239" s="2">
        <v>0</v>
      </c>
      <c r="D239" s="2">
        <v>0</v>
      </c>
      <c r="E239" s="2">
        <v>0</v>
      </c>
      <c r="F239" s="2">
        <v>10</v>
      </c>
      <c r="G239" s="2">
        <v>-0.27272727272727298</v>
      </c>
      <c r="H239" s="2">
        <v>-0.125</v>
      </c>
      <c r="I239" s="2">
        <v>0.71428571428571397</v>
      </c>
      <c r="J239" s="2">
        <v>0.16666666666666699</v>
      </c>
      <c r="K239" s="3">
        <v>0.27272727272727298</v>
      </c>
      <c r="L239" s="3">
        <v>0</v>
      </c>
    </row>
    <row r="240" spans="1:12" x14ac:dyDescent="0.25">
      <c r="A240" s="8" t="s">
        <v>653</v>
      </c>
      <c r="B240" s="2">
        <v>0</v>
      </c>
      <c r="C240" s="2">
        <v>0</v>
      </c>
      <c r="D240" s="2">
        <v>0</v>
      </c>
      <c r="E240" s="2">
        <v>0</v>
      </c>
      <c r="F240" s="2">
        <v>0</v>
      </c>
      <c r="G240" s="2">
        <v>0</v>
      </c>
      <c r="H240" s="2">
        <v>0</v>
      </c>
      <c r="I240" s="2">
        <v>0</v>
      </c>
      <c r="J240" s="2">
        <v>0</v>
      </c>
      <c r="K240" s="3">
        <v>0</v>
      </c>
      <c r="L240" s="3">
        <v>0</v>
      </c>
    </row>
    <row r="241" spans="1:12" x14ac:dyDescent="0.25">
      <c r="A241" s="8" t="s">
        <v>654</v>
      </c>
      <c r="B241" s="2">
        <v>0</v>
      </c>
      <c r="C241" s="2">
        <v>0</v>
      </c>
      <c r="D241" s="2">
        <v>0</v>
      </c>
      <c r="E241" s="2">
        <v>0</v>
      </c>
      <c r="F241" s="2">
        <v>0</v>
      </c>
      <c r="G241" s="2">
        <v>0</v>
      </c>
      <c r="H241" s="2">
        <v>0</v>
      </c>
      <c r="I241" s="2">
        <v>0</v>
      </c>
      <c r="J241" s="2">
        <v>0</v>
      </c>
      <c r="K241" s="3">
        <v>0</v>
      </c>
      <c r="L241" s="3">
        <v>0</v>
      </c>
    </row>
    <row r="242" spans="1:12" x14ac:dyDescent="0.25">
      <c r="A242" s="8" t="s">
        <v>655</v>
      </c>
      <c r="B242" s="2">
        <v>0</v>
      </c>
      <c r="C242" s="2">
        <v>0</v>
      </c>
      <c r="D242" s="2">
        <v>0</v>
      </c>
      <c r="E242" s="2">
        <v>0</v>
      </c>
      <c r="F242" s="2">
        <v>0</v>
      </c>
      <c r="G242" s="2">
        <v>0</v>
      </c>
      <c r="H242" s="2">
        <v>0</v>
      </c>
      <c r="I242" s="2">
        <v>0</v>
      </c>
      <c r="J242" s="2">
        <v>0</v>
      </c>
      <c r="K242" s="3">
        <v>0</v>
      </c>
      <c r="L242" s="3">
        <v>0</v>
      </c>
    </row>
    <row r="243" spans="1:12" x14ac:dyDescent="0.25">
      <c r="A243" s="8" t="s">
        <v>656</v>
      </c>
      <c r="B243" s="2">
        <v>0</v>
      </c>
      <c r="C243" s="2">
        <v>0</v>
      </c>
      <c r="D243" s="2">
        <v>0</v>
      </c>
      <c r="E243" s="2">
        <v>0</v>
      </c>
      <c r="F243" s="2">
        <v>0</v>
      </c>
      <c r="G243" s="2">
        <v>0</v>
      </c>
      <c r="H243" s="2">
        <v>0</v>
      </c>
      <c r="I243" s="2">
        <v>0</v>
      </c>
      <c r="J243" s="2">
        <v>0</v>
      </c>
      <c r="K243" s="3">
        <v>0</v>
      </c>
      <c r="L243" s="3">
        <v>0</v>
      </c>
    </row>
    <row r="244" spans="1:12" x14ac:dyDescent="0.25">
      <c r="A244" s="8" t="s">
        <v>657</v>
      </c>
      <c r="B244" s="2">
        <v>0</v>
      </c>
      <c r="C244" s="2">
        <v>0</v>
      </c>
      <c r="D244" s="2">
        <v>0</v>
      </c>
      <c r="E244" s="2">
        <v>0</v>
      </c>
      <c r="F244" s="2">
        <v>0</v>
      </c>
      <c r="G244" s="2">
        <v>0</v>
      </c>
      <c r="H244" s="2">
        <v>0</v>
      </c>
      <c r="I244" s="2">
        <v>0</v>
      </c>
      <c r="J244" s="2">
        <v>0</v>
      </c>
      <c r="K244" s="3">
        <v>0</v>
      </c>
      <c r="L244" s="3">
        <v>0</v>
      </c>
    </row>
    <row r="245" spans="1:12" x14ac:dyDescent="0.25">
      <c r="A245" s="8" t="s">
        <v>658</v>
      </c>
      <c r="B245" s="2">
        <v>0</v>
      </c>
      <c r="C245" s="2">
        <v>0</v>
      </c>
      <c r="D245" s="2">
        <v>0</v>
      </c>
      <c r="E245" s="2">
        <v>0</v>
      </c>
      <c r="F245" s="2">
        <v>0</v>
      </c>
      <c r="G245" s="2">
        <v>0</v>
      </c>
      <c r="H245" s="2">
        <v>0</v>
      </c>
      <c r="I245" s="2">
        <v>0</v>
      </c>
      <c r="J245" s="2">
        <v>0</v>
      </c>
      <c r="K245" s="3">
        <v>0</v>
      </c>
      <c r="L245" s="3">
        <v>0</v>
      </c>
    </row>
    <row r="246" spans="1:12" x14ac:dyDescent="0.25">
      <c r="A246" s="8" t="s">
        <v>659</v>
      </c>
      <c r="B246" s="2">
        <v>0</v>
      </c>
      <c r="C246" s="2">
        <v>0</v>
      </c>
      <c r="D246" s="2">
        <v>0</v>
      </c>
      <c r="E246" s="2">
        <v>0</v>
      </c>
      <c r="F246" s="2">
        <v>0</v>
      </c>
      <c r="G246" s="2">
        <v>0</v>
      </c>
      <c r="H246" s="2">
        <v>0</v>
      </c>
      <c r="I246" s="2">
        <v>0</v>
      </c>
      <c r="J246" s="2">
        <v>0</v>
      </c>
      <c r="K246" s="3">
        <v>0</v>
      </c>
      <c r="L246" s="3">
        <v>0</v>
      </c>
    </row>
    <row r="247" spans="1:12" x14ac:dyDescent="0.25">
      <c r="A247" s="8" t="s">
        <v>660</v>
      </c>
      <c r="B247" s="2">
        <v>0</v>
      </c>
      <c r="C247" s="2">
        <v>0</v>
      </c>
      <c r="D247" s="2">
        <v>0</v>
      </c>
      <c r="E247" s="2">
        <v>0</v>
      </c>
      <c r="F247" s="2">
        <v>0</v>
      </c>
      <c r="G247" s="2">
        <v>0</v>
      </c>
      <c r="H247" s="2">
        <v>0</v>
      </c>
      <c r="I247" s="2">
        <v>0</v>
      </c>
      <c r="J247" s="2">
        <v>0</v>
      </c>
      <c r="K247" s="3">
        <v>0</v>
      </c>
      <c r="L247" s="3">
        <v>0</v>
      </c>
    </row>
    <row r="248" spans="1:12" x14ac:dyDescent="0.25">
      <c r="A248" s="11" t="s">
        <v>14</v>
      </c>
      <c r="B248" s="3">
        <v>0</v>
      </c>
      <c r="C248" s="3">
        <v>0</v>
      </c>
      <c r="D248" s="3">
        <v>0</v>
      </c>
      <c r="E248" s="3">
        <v>2.5833333333333299</v>
      </c>
      <c r="F248" s="3">
        <v>1.2558139534883701</v>
      </c>
      <c r="G248" s="3">
        <v>-0.180412371134021</v>
      </c>
      <c r="H248" s="3">
        <v>-0.18867924528301899</v>
      </c>
      <c r="I248" s="3">
        <v>-0.217054263565891</v>
      </c>
      <c r="J248" s="3">
        <v>0.16831683168316799</v>
      </c>
      <c r="K248" s="3">
        <v>-0.39175257731958801</v>
      </c>
      <c r="L248" s="3">
        <v>0</v>
      </c>
    </row>
    <row r="249" spans="1:12" x14ac:dyDescent="0.25">
      <c r="A249" s="15"/>
    </row>
    <row r="250" spans="1:12" x14ac:dyDescent="0.25">
      <c r="A250" s="13" t="s">
        <v>35</v>
      </c>
    </row>
    <row r="251" spans="1:12" x14ac:dyDescent="0.25">
      <c r="A251" s="14" t="s">
        <v>36</v>
      </c>
    </row>
    <row r="252" spans="1:12" x14ac:dyDescent="0.25">
      <c r="A252" s="14" t="s">
        <v>37</v>
      </c>
    </row>
    <row r="253" spans="1:12" x14ac:dyDescent="0.25">
      <c r="A253" s="14" t="s">
        <v>69</v>
      </c>
    </row>
    <row r="254" spans="1:12" x14ac:dyDescent="0.25">
      <c r="A254" s="14" t="s">
        <v>672</v>
      </c>
    </row>
    <row r="255" spans="1:12" x14ac:dyDescent="0.25">
      <c r="A255" s="14" t="s">
        <v>39</v>
      </c>
    </row>
    <row r="256" spans="1:12"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88:K88"/>
    <mergeCell ref="B169:J16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679</v>
      </c>
    </row>
    <row r="2" spans="1:13" ht="15" x14ac:dyDescent="0.25">
      <c r="A2" s="12" t="s">
        <v>664</v>
      </c>
    </row>
    <row r="3" spans="1:13" ht="15" x14ac:dyDescent="0.25">
      <c r="A3" s="12" t="s">
        <v>665</v>
      </c>
    </row>
    <row r="4" spans="1:13" x14ac:dyDescent="0.25">
      <c r="A4" s="15"/>
    </row>
    <row r="5" spans="1:13" x14ac:dyDescent="0.25">
      <c r="A5" s="19" t="str">
        <f>HYPERLINK("#'Table of contents'!A24",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62</v>
      </c>
      <c r="C8" s="1">
        <v>67</v>
      </c>
      <c r="D8" s="1">
        <v>82</v>
      </c>
      <c r="E8" s="1">
        <v>104</v>
      </c>
      <c r="F8" s="1">
        <v>93</v>
      </c>
      <c r="G8" s="1">
        <v>125</v>
      </c>
      <c r="H8" s="1">
        <v>71</v>
      </c>
      <c r="I8" s="1">
        <v>66</v>
      </c>
      <c r="J8" s="1">
        <v>46</v>
      </c>
      <c r="K8" s="1">
        <v>63</v>
      </c>
      <c r="L8" s="4">
        <v>371</v>
      </c>
      <c r="M8" s="4">
        <v>779</v>
      </c>
    </row>
    <row r="9" spans="1:13" x14ac:dyDescent="0.25">
      <c r="A9" s="16" t="s">
        <v>511</v>
      </c>
      <c r="B9" s="1">
        <v>64</v>
      </c>
      <c r="C9" s="1">
        <v>86</v>
      </c>
      <c r="D9" s="1">
        <v>85</v>
      </c>
      <c r="E9" s="1">
        <v>93</v>
      </c>
      <c r="F9" s="1">
        <v>102</v>
      </c>
      <c r="G9" s="1">
        <v>81</v>
      </c>
      <c r="H9" s="1">
        <v>105</v>
      </c>
      <c r="I9" s="1">
        <v>123</v>
      </c>
      <c r="J9" s="1">
        <v>54</v>
      </c>
      <c r="K9" s="1">
        <v>108</v>
      </c>
      <c r="L9" s="4">
        <v>471</v>
      </c>
      <c r="M9" s="4">
        <v>901</v>
      </c>
    </row>
    <row r="10" spans="1:13" x14ac:dyDescent="0.25">
      <c r="A10" s="16" t="s">
        <v>512</v>
      </c>
      <c r="B10" s="1">
        <v>19</v>
      </c>
      <c r="C10" s="1">
        <v>30</v>
      </c>
      <c r="D10" s="1">
        <v>22</v>
      </c>
      <c r="E10" s="1">
        <v>24</v>
      </c>
      <c r="F10" s="1">
        <v>15</v>
      </c>
      <c r="G10" s="1">
        <v>12</v>
      </c>
      <c r="H10" s="1">
        <v>40</v>
      </c>
      <c r="I10" s="1">
        <v>11</v>
      </c>
      <c r="J10" s="1">
        <v>15</v>
      </c>
      <c r="K10" s="1">
        <v>16</v>
      </c>
      <c r="L10" s="4">
        <v>94</v>
      </c>
      <c r="M10" s="4">
        <v>204</v>
      </c>
    </row>
    <row r="11" spans="1:13" x14ac:dyDescent="0.25">
      <c r="A11" s="16" t="s">
        <v>513</v>
      </c>
      <c r="B11" s="1">
        <v>15</v>
      </c>
      <c r="C11" s="1">
        <v>11</v>
      </c>
      <c r="D11" s="1">
        <v>9</v>
      </c>
      <c r="E11" s="1">
        <v>6</v>
      </c>
      <c r="F11" s="1">
        <v>11</v>
      </c>
      <c r="G11" s="1">
        <v>12</v>
      </c>
      <c r="H11" s="1">
        <v>10</v>
      </c>
      <c r="I11" s="1">
        <v>20</v>
      </c>
      <c r="J11" s="1">
        <v>16</v>
      </c>
      <c r="K11" s="1">
        <v>36</v>
      </c>
      <c r="L11" s="4">
        <v>94</v>
      </c>
      <c r="M11" s="4">
        <v>146</v>
      </c>
    </row>
    <row r="12" spans="1:13" x14ac:dyDescent="0.25">
      <c r="A12" s="16" t="s">
        <v>515</v>
      </c>
      <c r="B12" s="1">
        <v>59</v>
      </c>
      <c r="C12" s="1">
        <v>42</v>
      </c>
      <c r="D12" s="1">
        <v>47</v>
      </c>
      <c r="E12" s="1">
        <v>46</v>
      </c>
      <c r="F12" s="1">
        <v>43</v>
      </c>
      <c r="G12" s="1">
        <v>31</v>
      </c>
      <c r="H12" s="1">
        <v>44</v>
      </c>
      <c r="I12" s="1">
        <v>54</v>
      </c>
      <c r="J12" s="1">
        <v>19</v>
      </c>
      <c r="K12" s="1">
        <v>70</v>
      </c>
      <c r="L12" s="4">
        <v>218</v>
      </c>
      <c r="M12" s="4">
        <v>455</v>
      </c>
    </row>
    <row r="13" spans="1:13" x14ac:dyDescent="0.25">
      <c r="A13" s="10" t="s">
        <v>14</v>
      </c>
      <c r="B13" s="4">
        <v>219</v>
      </c>
      <c r="C13" s="4">
        <v>236</v>
      </c>
      <c r="D13" s="4">
        <v>245</v>
      </c>
      <c r="E13" s="4">
        <v>273</v>
      </c>
      <c r="F13" s="4">
        <v>264</v>
      </c>
      <c r="G13" s="4">
        <v>261</v>
      </c>
      <c r="H13" s="4">
        <v>270</v>
      </c>
      <c r="I13" s="4">
        <v>274</v>
      </c>
      <c r="J13" s="4">
        <v>150</v>
      </c>
      <c r="K13" s="4">
        <v>293</v>
      </c>
      <c r="L13" s="4">
        <v>1248</v>
      </c>
      <c r="M13" s="4">
        <v>2485</v>
      </c>
    </row>
    <row r="14" spans="1:13" x14ac:dyDescent="0.25">
      <c r="A14" s="15"/>
    </row>
    <row r="15" spans="1:13" x14ac:dyDescent="0.25">
      <c r="A15" s="15"/>
    </row>
    <row r="16" spans="1:13" x14ac:dyDescent="0.25">
      <c r="A16" s="15"/>
      <c r="B16" s="23" t="s">
        <v>667</v>
      </c>
      <c r="C16" s="24"/>
      <c r="D16" s="24"/>
      <c r="E16" s="24"/>
      <c r="F16" s="24"/>
      <c r="G16" s="24"/>
      <c r="H16" s="24"/>
      <c r="I16" s="24"/>
      <c r="J16" s="24"/>
      <c r="K16" s="24"/>
      <c r="L16" s="6" t="s">
        <v>10</v>
      </c>
      <c r="M16" s="6" t="s">
        <v>11</v>
      </c>
    </row>
    <row r="17" spans="1:13" x14ac:dyDescent="0.25">
      <c r="A17" s="9" t="s">
        <v>34</v>
      </c>
      <c r="B17" s="5" t="s">
        <v>0</v>
      </c>
      <c r="C17" s="5" t="s">
        <v>1</v>
      </c>
      <c r="D17" s="5" t="s">
        <v>2</v>
      </c>
      <c r="E17" s="5" t="s">
        <v>3</v>
      </c>
      <c r="F17" s="5" t="s">
        <v>4</v>
      </c>
      <c r="G17" s="5" t="s">
        <v>5</v>
      </c>
      <c r="H17" s="5" t="s">
        <v>6</v>
      </c>
      <c r="I17" s="5" t="s">
        <v>7</v>
      </c>
      <c r="J17" s="5" t="s">
        <v>8</v>
      </c>
      <c r="K17" s="5" t="s">
        <v>9</v>
      </c>
      <c r="L17" s="5" t="s">
        <v>32</v>
      </c>
      <c r="M17" s="5" t="s">
        <v>33</v>
      </c>
    </row>
    <row r="18" spans="1:13" x14ac:dyDescent="0.25">
      <c r="A18" s="8" t="s">
        <v>510</v>
      </c>
      <c r="B18" s="2">
        <v>0.28310502283104999</v>
      </c>
      <c r="C18" s="2">
        <v>0.28389830508474601</v>
      </c>
      <c r="D18" s="2">
        <v>0.33469387755101998</v>
      </c>
      <c r="E18" s="2">
        <v>0.38095238095238099</v>
      </c>
      <c r="F18" s="2">
        <v>0.35227272727272702</v>
      </c>
      <c r="G18" s="2">
        <v>0.47892720306513398</v>
      </c>
      <c r="H18" s="2">
        <v>0.26296296296296301</v>
      </c>
      <c r="I18" s="2">
        <v>0.240875912408759</v>
      </c>
      <c r="J18" s="2">
        <v>0.30666666666666698</v>
      </c>
      <c r="K18" s="2">
        <v>0.215017064846416</v>
      </c>
      <c r="L18" s="3">
        <v>0.29727564102564102</v>
      </c>
      <c r="M18" s="3">
        <v>0.31348088531187102</v>
      </c>
    </row>
    <row r="19" spans="1:13" x14ac:dyDescent="0.25">
      <c r="A19" s="8" t="s">
        <v>511</v>
      </c>
      <c r="B19" s="2">
        <v>0.29223744292237402</v>
      </c>
      <c r="C19" s="2">
        <v>0.36440677966101698</v>
      </c>
      <c r="D19" s="2">
        <v>0.34693877551020402</v>
      </c>
      <c r="E19" s="2">
        <v>0.340659340659341</v>
      </c>
      <c r="F19" s="2">
        <v>0.38636363636363602</v>
      </c>
      <c r="G19" s="2">
        <v>0.31034482758620702</v>
      </c>
      <c r="H19" s="2">
        <v>0.38888888888888901</v>
      </c>
      <c r="I19" s="2">
        <v>0.44890510948905099</v>
      </c>
      <c r="J19" s="2">
        <v>0.36</v>
      </c>
      <c r="K19" s="2">
        <v>0.36860068259385698</v>
      </c>
      <c r="L19" s="3">
        <v>0.37740384615384598</v>
      </c>
      <c r="M19" s="3">
        <v>0.36257545271629799</v>
      </c>
    </row>
    <row r="20" spans="1:13" x14ac:dyDescent="0.25">
      <c r="A20" s="8" t="s">
        <v>512</v>
      </c>
      <c r="B20" s="2">
        <v>8.6757990867579904E-2</v>
      </c>
      <c r="C20" s="2">
        <v>0.12711864406779699</v>
      </c>
      <c r="D20" s="2">
        <v>8.9795918367346905E-2</v>
      </c>
      <c r="E20" s="2">
        <v>8.7912087912087905E-2</v>
      </c>
      <c r="F20" s="2">
        <v>5.6818181818181802E-2</v>
      </c>
      <c r="G20" s="2">
        <v>4.5977011494252901E-2</v>
      </c>
      <c r="H20" s="2">
        <v>0.148148148148148</v>
      </c>
      <c r="I20" s="2">
        <v>4.0145985401459902E-2</v>
      </c>
      <c r="J20" s="2">
        <v>0.1</v>
      </c>
      <c r="K20" s="2">
        <v>5.4607508532423202E-2</v>
      </c>
      <c r="L20" s="3">
        <v>7.5320512820512803E-2</v>
      </c>
      <c r="M20" s="3">
        <v>8.2092555331991904E-2</v>
      </c>
    </row>
    <row r="21" spans="1:13" x14ac:dyDescent="0.25">
      <c r="A21" s="8" t="s">
        <v>513</v>
      </c>
      <c r="B21" s="2">
        <v>6.8493150684931503E-2</v>
      </c>
      <c r="C21" s="2">
        <v>4.6610169491525397E-2</v>
      </c>
      <c r="D21" s="2">
        <v>3.6734693877551003E-2</v>
      </c>
      <c r="E21" s="2">
        <v>2.1978021978022001E-2</v>
      </c>
      <c r="F21" s="2">
        <v>4.1666666666666699E-2</v>
      </c>
      <c r="G21" s="2">
        <v>4.5977011494252901E-2</v>
      </c>
      <c r="H21" s="2">
        <v>3.7037037037037E-2</v>
      </c>
      <c r="I21" s="2">
        <v>7.2992700729927001E-2</v>
      </c>
      <c r="J21" s="2">
        <v>0.10666666666666701</v>
      </c>
      <c r="K21" s="2">
        <v>0.12286689419795201</v>
      </c>
      <c r="L21" s="3">
        <v>7.5320512820512803E-2</v>
      </c>
      <c r="M21" s="3">
        <v>5.87525150905433E-2</v>
      </c>
    </row>
    <row r="22" spans="1:13" x14ac:dyDescent="0.25">
      <c r="A22" s="8" t="s">
        <v>515</v>
      </c>
      <c r="B22" s="2">
        <v>0.26940639269406402</v>
      </c>
      <c r="C22" s="2">
        <v>0.177966101694915</v>
      </c>
      <c r="D22" s="2">
        <v>0.19183673469387799</v>
      </c>
      <c r="E22" s="2">
        <v>0.16849816849816901</v>
      </c>
      <c r="F22" s="2">
        <v>0.16287878787878801</v>
      </c>
      <c r="G22" s="2">
        <v>0.118773946360153</v>
      </c>
      <c r="H22" s="2">
        <v>0.162962962962963</v>
      </c>
      <c r="I22" s="2">
        <v>0.19708029197080301</v>
      </c>
      <c r="J22" s="2">
        <v>0.12666666666666701</v>
      </c>
      <c r="K22" s="2">
        <v>0.23890784982935201</v>
      </c>
      <c r="L22" s="3">
        <v>0.174679487179487</v>
      </c>
      <c r="M22" s="3">
        <v>0.183098591549296</v>
      </c>
    </row>
    <row r="23" spans="1:13" x14ac:dyDescent="0.25">
      <c r="A23" s="15"/>
    </row>
    <row r="24" spans="1:13" x14ac:dyDescent="0.25">
      <c r="A24" s="15"/>
    </row>
    <row r="25" spans="1:13" x14ac:dyDescent="0.25">
      <c r="A25" s="15"/>
      <c r="B25" s="23" t="s">
        <v>31</v>
      </c>
      <c r="C25" s="23"/>
      <c r="D25" s="23"/>
      <c r="E25" s="23"/>
      <c r="F25" s="23"/>
      <c r="G25" s="23"/>
      <c r="H25" s="23"/>
      <c r="I25" s="23"/>
      <c r="J25" s="23"/>
      <c r="K25" s="6" t="s">
        <v>10</v>
      </c>
      <c r="L25" s="6" t="s">
        <v>11</v>
      </c>
    </row>
    <row r="26" spans="1:13" x14ac:dyDescent="0.25">
      <c r="A26" s="9" t="s">
        <v>34</v>
      </c>
      <c r="B26" s="5" t="s">
        <v>15</v>
      </c>
      <c r="C26" s="5" t="s">
        <v>16</v>
      </c>
      <c r="D26" s="5" t="s">
        <v>17</v>
      </c>
      <c r="E26" s="5" t="s">
        <v>18</v>
      </c>
      <c r="F26" s="5" t="s">
        <v>19</v>
      </c>
      <c r="G26" s="5" t="s">
        <v>20</v>
      </c>
      <c r="H26" s="5" t="s">
        <v>21</v>
      </c>
      <c r="I26" s="5" t="s">
        <v>22</v>
      </c>
      <c r="J26" s="5" t="s">
        <v>23</v>
      </c>
      <c r="K26" s="5" t="s">
        <v>24</v>
      </c>
      <c r="L26" s="5" t="s">
        <v>25</v>
      </c>
    </row>
    <row r="27" spans="1:13" x14ac:dyDescent="0.25">
      <c r="A27" s="8" t="s">
        <v>510</v>
      </c>
      <c r="B27" s="2">
        <v>8.0645161290322606E-2</v>
      </c>
      <c r="C27" s="2">
        <v>0.22388059701492499</v>
      </c>
      <c r="D27" s="2">
        <v>0.26829268292682901</v>
      </c>
      <c r="E27" s="2">
        <v>-0.105769230769231</v>
      </c>
      <c r="F27" s="2">
        <v>0.34408602150537598</v>
      </c>
      <c r="G27" s="2">
        <v>-0.432</v>
      </c>
      <c r="H27" s="2">
        <v>-7.0422535211267595E-2</v>
      </c>
      <c r="I27" s="2">
        <v>-0.30303030303030298</v>
      </c>
      <c r="J27" s="2">
        <v>0.36956521739130399</v>
      </c>
      <c r="K27" s="3">
        <v>-0.496</v>
      </c>
      <c r="L27" s="3">
        <v>1.6129032258064498E-2</v>
      </c>
    </row>
    <row r="28" spans="1:13" x14ac:dyDescent="0.25">
      <c r="A28" s="8" t="s">
        <v>511</v>
      </c>
      <c r="B28" s="2">
        <v>0.34375</v>
      </c>
      <c r="C28" s="2">
        <v>-1.16279069767442E-2</v>
      </c>
      <c r="D28" s="2">
        <v>9.41176470588235E-2</v>
      </c>
      <c r="E28" s="2">
        <v>9.6774193548387094E-2</v>
      </c>
      <c r="F28" s="2">
        <v>-0.20588235294117599</v>
      </c>
      <c r="G28" s="2">
        <v>0.296296296296296</v>
      </c>
      <c r="H28" s="2">
        <v>0.17142857142857101</v>
      </c>
      <c r="I28" s="2">
        <v>-0.56097560975609795</v>
      </c>
      <c r="J28" s="2">
        <v>1</v>
      </c>
      <c r="K28" s="3">
        <v>0.33333333333333298</v>
      </c>
      <c r="L28" s="3">
        <v>0.6875</v>
      </c>
    </row>
    <row r="29" spans="1:13" x14ac:dyDescent="0.25">
      <c r="A29" s="8" t="s">
        <v>512</v>
      </c>
      <c r="B29" s="2">
        <v>0.57894736842105299</v>
      </c>
      <c r="C29" s="2">
        <v>-0.266666666666667</v>
      </c>
      <c r="D29" s="2">
        <v>9.0909090909090898E-2</v>
      </c>
      <c r="E29" s="2">
        <v>-0.375</v>
      </c>
      <c r="F29" s="2">
        <v>-0.2</v>
      </c>
      <c r="G29" s="2">
        <v>2.3333333333333299</v>
      </c>
      <c r="H29" s="2">
        <v>-0.72499999999999998</v>
      </c>
      <c r="I29" s="2">
        <v>0.36363636363636398</v>
      </c>
      <c r="J29" s="2">
        <v>6.6666666666666693E-2</v>
      </c>
      <c r="K29" s="3">
        <v>0.33333333333333298</v>
      </c>
      <c r="L29" s="3">
        <v>-0.157894736842105</v>
      </c>
    </row>
    <row r="30" spans="1:13" x14ac:dyDescent="0.25">
      <c r="A30" s="8" t="s">
        <v>513</v>
      </c>
      <c r="B30" s="2">
        <v>-0.266666666666667</v>
      </c>
      <c r="C30" s="2">
        <v>-0.18181818181818199</v>
      </c>
      <c r="D30" s="2">
        <v>-0.33333333333333298</v>
      </c>
      <c r="E30" s="2">
        <v>0.83333333333333304</v>
      </c>
      <c r="F30" s="2">
        <v>9.0909090909090898E-2</v>
      </c>
      <c r="G30" s="2">
        <v>-0.16666666666666699</v>
      </c>
      <c r="H30" s="2">
        <v>1</v>
      </c>
      <c r="I30" s="2">
        <v>-0.2</v>
      </c>
      <c r="J30" s="2">
        <v>1.25</v>
      </c>
      <c r="K30" s="3">
        <v>2</v>
      </c>
      <c r="L30" s="3">
        <v>1.4</v>
      </c>
    </row>
    <row r="31" spans="1:13" x14ac:dyDescent="0.25">
      <c r="A31" s="8" t="s">
        <v>515</v>
      </c>
      <c r="B31" s="2">
        <v>-0.28813559322033899</v>
      </c>
      <c r="C31" s="2">
        <v>0.119047619047619</v>
      </c>
      <c r="D31" s="2">
        <v>-2.1276595744680899E-2</v>
      </c>
      <c r="E31" s="2">
        <v>-6.5217391304347797E-2</v>
      </c>
      <c r="F31" s="2">
        <v>-0.27906976744186002</v>
      </c>
      <c r="G31" s="2">
        <v>0.41935483870967699</v>
      </c>
      <c r="H31" s="2">
        <v>0.22727272727272699</v>
      </c>
      <c r="I31" s="2">
        <v>-0.64814814814814803</v>
      </c>
      <c r="J31" s="2">
        <v>2.6842105263157898</v>
      </c>
      <c r="K31" s="3">
        <v>1.25806451612903</v>
      </c>
      <c r="L31" s="3">
        <v>0.186440677966102</v>
      </c>
    </row>
    <row r="32" spans="1:13" x14ac:dyDescent="0.25">
      <c r="A32" s="11" t="s">
        <v>14</v>
      </c>
      <c r="B32" s="3">
        <v>7.7625570776255703E-2</v>
      </c>
      <c r="C32" s="3">
        <v>3.8135593220338999E-2</v>
      </c>
      <c r="D32" s="3">
        <v>0.114285714285714</v>
      </c>
      <c r="E32" s="3">
        <v>-3.2967032967033003E-2</v>
      </c>
      <c r="F32" s="3">
        <v>-1.13636363636364E-2</v>
      </c>
      <c r="G32" s="3">
        <v>3.4482758620689703E-2</v>
      </c>
      <c r="H32" s="3">
        <v>1.48148148148148E-2</v>
      </c>
      <c r="I32" s="3">
        <v>-0.452554744525547</v>
      </c>
      <c r="J32" s="3">
        <v>0.95333333333333303</v>
      </c>
      <c r="K32" s="3">
        <v>0.122605363984674</v>
      </c>
      <c r="L32" s="3">
        <v>0.33789954337899503</v>
      </c>
    </row>
    <row r="33" spans="1:1" x14ac:dyDescent="0.25">
      <c r="A33" s="15"/>
    </row>
    <row r="34" spans="1:1" x14ac:dyDescent="0.25">
      <c r="A34" s="13" t="s">
        <v>35</v>
      </c>
    </row>
    <row r="35" spans="1:1" x14ac:dyDescent="0.25">
      <c r="A35" s="14" t="s">
        <v>36</v>
      </c>
    </row>
    <row r="36" spans="1:1" x14ac:dyDescent="0.25">
      <c r="A36" s="14" t="s">
        <v>37</v>
      </c>
    </row>
    <row r="37" spans="1:1" x14ac:dyDescent="0.25">
      <c r="A37" s="14" t="s">
        <v>680</v>
      </c>
    </row>
    <row r="38" spans="1:1" x14ac:dyDescent="0.25">
      <c r="A38" s="14" t="s">
        <v>39</v>
      </c>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6:K16"/>
    <mergeCell ref="B25:J2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681</v>
      </c>
    </row>
    <row r="2" spans="1:13" ht="15" x14ac:dyDescent="0.25">
      <c r="A2" s="12" t="s">
        <v>664</v>
      </c>
    </row>
    <row r="3" spans="1:13" ht="15" x14ac:dyDescent="0.25">
      <c r="A3" s="12" t="s">
        <v>665</v>
      </c>
    </row>
    <row r="4" spans="1:13" ht="15" x14ac:dyDescent="0.25">
      <c r="A4" s="12" t="s">
        <v>57</v>
      </c>
    </row>
    <row r="5" spans="1:13" x14ac:dyDescent="0.25">
      <c r="A5" s="19" t="str">
        <f>HYPERLINK("#'Table of contents'!A25",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526</v>
      </c>
      <c r="B8" s="1">
        <v>9</v>
      </c>
      <c r="C8" s="1">
        <v>10</v>
      </c>
      <c r="D8" s="1">
        <v>7</v>
      </c>
      <c r="E8" s="1">
        <v>16</v>
      </c>
      <c r="F8" s="1">
        <v>23</v>
      </c>
      <c r="G8" s="1">
        <v>25</v>
      </c>
      <c r="H8" s="1">
        <v>9</v>
      </c>
      <c r="I8" s="1">
        <v>7</v>
      </c>
      <c r="J8" s="1">
        <v>7</v>
      </c>
      <c r="K8" s="1">
        <v>13</v>
      </c>
      <c r="L8" s="4">
        <v>61</v>
      </c>
      <c r="M8" s="4">
        <v>126</v>
      </c>
    </row>
    <row r="9" spans="1:13" x14ac:dyDescent="0.25">
      <c r="A9" s="16" t="s">
        <v>527</v>
      </c>
      <c r="B9" s="1">
        <v>9</v>
      </c>
      <c r="C9" s="1">
        <v>6</v>
      </c>
      <c r="D9" s="1">
        <v>5</v>
      </c>
      <c r="E9" s="1">
        <v>12</v>
      </c>
      <c r="F9" s="1">
        <v>10</v>
      </c>
      <c r="G9" s="1">
        <v>8</v>
      </c>
      <c r="H9" s="1">
        <v>10</v>
      </c>
      <c r="I9" s="1">
        <v>10</v>
      </c>
      <c r="J9" s="1">
        <v>5</v>
      </c>
      <c r="K9" s="1">
        <v>15</v>
      </c>
      <c r="L9" s="4">
        <v>48</v>
      </c>
      <c r="M9" s="4">
        <v>90</v>
      </c>
    </row>
    <row r="10" spans="1:13" x14ac:dyDescent="0.25">
      <c r="A10" s="16" t="s">
        <v>528</v>
      </c>
      <c r="B10" s="1">
        <v>2</v>
      </c>
      <c r="C10" s="1">
        <v>8</v>
      </c>
      <c r="D10" s="1">
        <v>4</v>
      </c>
      <c r="E10" s="1">
        <v>6</v>
      </c>
      <c r="F10" s="1">
        <v>1</v>
      </c>
      <c r="G10" s="1">
        <v>2</v>
      </c>
      <c r="H10" s="1">
        <v>16</v>
      </c>
      <c r="I10" s="1">
        <v>0</v>
      </c>
      <c r="J10" s="1">
        <v>1</v>
      </c>
      <c r="K10" s="1">
        <v>1</v>
      </c>
      <c r="L10" s="4">
        <v>20</v>
      </c>
      <c r="M10" s="4">
        <v>41</v>
      </c>
    </row>
    <row r="11" spans="1:13" x14ac:dyDescent="0.25">
      <c r="A11" s="16" t="s">
        <v>529</v>
      </c>
      <c r="B11" s="1">
        <v>4</v>
      </c>
      <c r="C11" s="1">
        <v>4</v>
      </c>
      <c r="D11" s="1">
        <v>0</v>
      </c>
      <c r="E11" s="1">
        <v>0</v>
      </c>
      <c r="F11" s="1">
        <v>3</v>
      </c>
      <c r="G11" s="1">
        <v>2</v>
      </c>
      <c r="H11" s="1">
        <v>1</v>
      </c>
      <c r="I11" s="1">
        <v>4</v>
      </c>
      <c r="J11" s="1">
        <v>2</v>
      </c>
      <c r="K11" s="1">
        <v>8</v>
      </c>
      <c r="L11" s="4">
        <v>17</v>
      </c>
      <c r="M11" s="4">
        <v>28</v>
      </c>
    </row>
    <row r="12" spans="1:13" x14ac:dyDescent="0.25">
      <c r="A12" s="16" t="s">
        <v>531</v>
      </c>
      <c r="B12" s="1">
        <v>18</v>
      </c>
      <c r="C12" s="1">
        <v>7</v>
      </c>
      <c r="D12" s="1">
        <v>13</v>
      </c>
      <c r="E12" s="1">
        <v>10</v>
      </c>
      <c r="F12" s="1">
        <v>5</v>
      </c>
      <c r="G12" s="1">
        <v>5</v>
      </c>
      <c r="H12" s="1">
        <v>13</v>
      </c>
      <c r="I12" s="1">
        <v>16</v>
      </c>
      <c r="J12" s="1">
        <v>4</v>
      </c>
      <c r="K12" s="1">
        <v>15</v>
      </c>
      <c r="L12" s="4">
        <v>53</v>
      </c>
      <c r="M12" s="4">
        <v>106</v>
      </c>
    </row>
    <row r="13" spans="1:13" x14ac:dyDescent="0.25">
      <c r="A13" s="16" t="s">
        <v>533</v>
      </c>
      <c r="B13" s="1">
        <v>25</v>
      </c>
      <c r="C13" s="1">
        <v>21</v>
      </c>
      <c r="D13" s="1">
        <v>25</v>
      </c>
      <c r="E13" s="1">
        <v>34</v>
      </c>
      <c r="F13" s="1">
        <v>27</v>
      </c>
      <c r="G13" s="1">
        <v>26</v>
      </c>
      <c r="H13" s="1">
        <v>24</v>
      </c>
      <c r="I13" s="1">
        <v>24</v>
      </c>
      <c r="J13" s="1">
        <v>18</v>
      </c>
      <c r="K13" s="1">
        <v>16</v>
      </c>
      <c r="L13" s="4">
        <v>108</v>
      </c>
      <c r="M13" s="4">
        <v>240</v>
      </c>
    </row>
    <row r="14" spans="1:13" x14ac:dyDescent="0.25">
      <c r="A14" s="16" t="s">
        <v>534</v>
      </c>
      <c r="B14" s="1">
        <v>28</v>
      </c>
      <c r="C14" s="1">
        <v>29</v>
      </c>
      <c r="D14" s="1">
        <v>32</v>
      </c>
      <c r="E14" s="1">
        <v>39</v>
      </c>
      <c r="F14" s="1">
        <v>43</v>
      </c>
      <c r="G14" s="1">
        <v>30</v>
      </c>
      <c r="H14" s="1">
        <v>32</v>
      </c>
      <c r="I14" s="1">
        <v>47</v>
      </c>
      <c r="J14" s="1">
        <v>10</v>
      </c>
      <c r="K14" s="1">
        <v>31</v>
      </c>
      <c r="L14" s="4">
        <v>150</v>
      </c>
      <c r="M14" s="4">
        <v>321</v>
      </c>
    </row>
    <row r="15" spans="1:13" x14ac:dyDescent="0.25">
      <c r="A15" s="16" t="s">
        <v>535</v>
      </c>
      <c r="B15" s="1">
        <v>10</v>
      </c>
      <c r="C15" s="1">
        <v>11</v>
      </c>
      <c r="D15" s="1">
        <v>8</v>
      </c>
      <c r="E15" s="1">
        <v>12</v>
      </c>
      <c r="F15" s="1">
        <v>7</v>
      </c>
      <c r="G15" s="1">
        <v>8</v>
      </c>
      <c r="H15" s="1">
        <v>12</v>
      </c>
      <c r="I15" s="1">
        <v>2</v>
      </c>
      <c r="J15" s="1">
        <v>7</v>
      </c>
      <c r="K15" s="1">
        <v>5</v>
      </c>
      <c r="L15" s="4">
        <v>34</v>
      </c>
      <c r="M15" s="4">
        <v>82</v>
      </c>
    </row>
    <row r="16" spans="1:13" x14ac:dyDescent="0.25">
      <c r="A16" s="16" t="s">
        <v>536</v>
      </c>
      <c r="B16" s="1">
        <v>4</v>
      </c>
      <c r="C16" s="1">
        <v>4</v>
      </c>
      <c r="D16" s="1">
        <v>5</v>
      </c>
      <c r="E16" s="1">
        <v>1</v>
      </c>
      <c r="F16" s="1">
        <v>2</v>
      </c>
      <c r="G16" s="1">
        <v>6</v>
      </c>
      <c r="H16" s="1">
        <v>2</v>
      </c>
      <c r="I16" s="1">
        <v>3</v>
      </c>
      <c r="J16" s="1">
        <v>6</v>
      </c>
      <c r="K16" s="1">
        <v>7</v>
      </c>
      <c r="L16" s="4">
        <v>24</v>
      </c>
      <c r="M16" s="4">
        <v>40</v>
      </c>
    </row>
    <row r="17" spans="1:13" x14ac:dyDescent="0.25">
      <c r="A17" s="16" t="s">
        <v>538</v>
      </c>
      <c r="B17" s="1">
        <v>19</v>
      </c>
      <c r="C17" s="1">
        <v>23</v>
      </c>
      <c r="D17" s="1">
        <v>15</v>
      </c>
      <c r="E17" s="1">
        <v>18</v>
      </c>
      <c r="F17" s="1">
        <v>14</v>
      </c>
      <c r="G17" s="1">
        <v>9</v>
      </c>
      <c r="H17" s="1">
        <v>9</v>
      </c>
      <c r="I17" s="1">
        <v>10</v>
      </c>
      <c r="J17" s="1">
        <v>5</v>
      </c>
      <c r="K17" s="1">
        <v>18</v>
      </c>
      <c r="L17" s="4">
        <v>51</v>
      </c>
      <c r="M17" s="4">
        <v>140</v>
      </c>
    </row>
    <row r="18" spans="1:13" x14ac:dyDescent="0.25">
      <c r="A18" s="16" t="s">
        <v>540</v>
      </c>
      <c r="B18" s="1">
        <v>4</v>
      </c>
      <c r="C18" s="1">
        <v>4</v>
      </c>
      <c r="D18" s="1">
        <v>1</v>
      </c>
      <c r="E18" s="1">
        <v>7</v>
      </c>
      <c r="F18" s="1">
        <v>6</v>
      </c>
      <c r="G18" s="1">
        <v>5</v>
      </c>
      <c r="H18" s="1">
        <v>5</v>
      </c>
      <c r="I18" s="1">
        <v>7</v>
      </c>
      <c r="J18" s="1">
        <v>2</v>
      </c>
      <c r="K18" s="1">
        <v>3</v>
      </c>
      <c r="L18" s="4">
        <v>22</v>
      </c>
      <c r="M18" s="4">
        <v>44</v>
      </c>
    </row>
    <row r="19" spans="1:13" x14ac:dyDescent="0.25">
      <c r="A19" s="16" t="s">
        <v>541</v>
      </c>
      <c r="B19" s="1">
        <v>4</v>
      </c>
      <c r="C19" s="1">
        <v>8</v>
      </c>
      <c r="D19" s="1">
        <v>7</v>
      </c>
      <c r="E19" s="1">
        <v>13</v>
      </c>
      <c r="F19" s="1">
        <v>11</v>
      </c>
      <c r="G19" s="1">
        <v>14</v>
      </c>
      <c r="H19" s="1">
        <v>21</v>
      </c>
      <c r="I19" s="1">
        <v>20</v>
      </c>
      <c r="J19" s="1">
        <v>14</v>
      </c>
      <c r="K19" s="1">
        <v>24</v>
      </c>
      <c r="L19" s="4">
        <v>93</v>
      </c>
      <c r="M19" s="4">
        <v>136</v>
      </c>
    </row>
    <row r="20" spans="1:13" x14ac:dyDescent="0.25">
      <c r="A20" s="16" t="s">
        <v>542</v>
      </c>
      <c r="B20" s="1">
        <v>0</v>
      </c>
      <c r="C20" s="1">
        <v>0</v>
      </c>
      <c r="D20" s="1">
        <v>1</v>
      </c>
      <c r="E20" s="1">
        <v>0</v>
      </c>
      <c r="F20" s="1">
        <v>0</v>
      </c>
      <c r="G20" s="1">
        <v>1</v>
      </c>
      <c r="H20" s="1">
        <v>3</v>
      </c>
      <c r="I20" s="1">
        <v>4</v>
      </c>
      <c r="J20" s="1">
        <v>5</v>
      </c>
      <c r="K20" s="1">
        <v>5</v>
      </c>
      <c r="L20" s="4">
        <v>18</v>
      </c>
      <c r="M20" s="4">
        <v>19</v>
      </c>
    </row>
    <row r="21" spans="1:13" x14ac:dyDescent="0.25">
      <c r="A21" s="16" t="s">
        <v>543</v>
      </c>
      <c r="B21" s="1">
        <v>1</v>
      </c>
      <c r="C21" s="1">
        <v>0</v>
      </c>
      <c r="D21" s="1">
        <v>3</v>
      </c>
      <c r="E21" s="1">
        <v>0</v>
      </c>
      <c r="F21" s="1">
        <v>0</v>
      </c>
      <c r="G21" s="1">
        <v>0</v>
      </c>
      <c r="H21" s="1">
        <v>2</v>
      </c>
      <c r="I21" s="1">
        <v>6</v>
      </c>
      <c r="J21" s="1">
        <v>5</v>
      </c>
      <c r="K21" s="1">
        <v>5</v>
      </c>
      <c r="L21" s="4">
        <v>18</v>
      </c>
      <c r="M21" s="4">
        <v>22</v>
      </c>
    </row>
    <row r="22" spans="1:13" x14ac:dyDescent="0.25">
      <c r="A22" s="16" t="s">
        <v>545</v>
      </c>
      <c r="B22" s="1">
        <v>3</v>
      </c>
      <c r="C22" s="1">
        <v>2</v>
      </c>
      <c r="D22" s="1">
        <v>1</v>
      </c>
      <c r="E22" s="1">
        <v>4</v>
      </c>
      <c r="F22" s="1">
        <v>4</v>
      </c>
      <c r="G22" s="1">
        <v>3</v>
      </c>
      <c r="H22" s="1">
        <v>4</v>
      </c>
      <c r="I22" s="1">
        <v>8</v>
      </c>
      <c r="J22" s="1">
        <v>3</v>
      </c>
      <c r="K22" s="1">
        <v>12</v>
      </c>
      <c r="L22" s="4">
        <v>30</v>
      </c>
      <c r="M22" s="4">
        <v>44</v>
      </c>
    </row>
    <row r="23" spans="1:13" x14ac:dyDescent="0.25">
      <c r="A23" s="16" t="s">
        <v>547</v>
      </c>
      <c r="B23" s="1">
        <v>2</v>
      </c>
      <c r="C23" s="1">
        <v>5</v>
      </c>
      <c r="D23" s="1">
        <v>2</v>
      </c>
      <c r="E23" s="1">
        <v>7</v>
      </c>
      <c r="F23" s="1">
        <v>8</v>
      </c>
      <c r="G23" s="1">
        <v>7</v>
      </c>
      <c r="H23" s="1">
        <v>6</v>
      </c>
      <c r="I23" s="1">
        <v>5</v>
      </c>
      <c r="J23" s="1">
        <v>1</v>
      </c>
      <c r="K23" s="1">
        <v>5</v>
      </c>
      <c r="L23" s="4">
        <v>24</v>
      </c>
      <c r="M23" s="4">
        <v>48</v>
      </c>
    </row>
    <row r="24" spans="1:13" x14ac:dyDescent="0.25">
      <c r="A24" s="16" t="s">
        <v>548</v>
      </c>
      <c r="B24" s="1">
        <v>3</v>
      </c>
      <c r="C24" s="1">
        <v>8</v>
      </c>
      <c r="D24" s="1">
        <v>9</v>
      </c>
      <c r="E24" s="1">
        <v>7</v>
      </c>
      <c r="F24" s="1">
        <v>11</v>
      </c>
      <c r="G24" s="1">
        <v>8</v>
      </c>
      <c r="H24" s="1">
        <v>14</v>
      </c>
      <c r="I24" s="1">
        <v>15</v>
      </c>
      <c r="J24" s="1">
        <v>6</v>
      </c>
      <c r="K24" s="1">
        <v>12</v>
      </c>
      <c r="L24" s="4">
        <v>55</v>
      </c>
      <c r="M24" s="4">
        <v>93</v>
      </c>
    </row>
    <row r="25" spans="1:13" x14ac:dyDescent="0.25">
      <c r="A25" s="16" t="s">
        <v>549</v>
      </c>
      <c r="B25" s="1">
        <v>1</v>
      </c>
      <c r="C25" s="1">
        <v>4</v>
      </c>
      <c r="D25" s="1">
        <v>2</v>
      </c>
      <c r="E25" s="1">
        <v>2</v>
      </c>
      <c r="F25" s="1">
        <v>3</v>
      </c>
      <c r="G25" s="1">
        <v>1</v>
      </c>
      <c r="H25" s="1">
        <v>1</v>
      </c>
      <c r="I25" s="1">
        <v>0</v>
      </c>
      <c r="J25" s="1">
        <v>0</v>
      </c>
      <c r="K25" s="1">
        <v>3</v>
      </c>
      <c r="L25" s="4">
        <v>5</v>
      </c>
      <c r="M25" s="4">
        <v>17</v>
      </c>
    </row>
    <row r="26" spans="1:13" x14ac:dyDescent="0.25">
      <c r="A26" s="16" t="s">
        <v>550</v>
      </c>
      <c r="B26" s="1">
        <v>4</v>
      </c>
      <c r="C26" s="1">
        <v>0</v>
      </c>
      <c r="D26" s="1">
        <v>1</v>
      </c>
      <c r="E26" s="1">
        <v>0</v>
      </c>
      <c r="F26" s="1">
        <v>1</v>
      </c>
      <c r="G26" s="1">
        <v>1</v>
      </c>
      <c r="H26" s="1">
        <v>2</v>
      </c>
      <c r="I26" s="1">
        <v>3</v>
      </c>
      <c r="J26" s="1">
        <v>1</v>
      </c>
      <c r="K26" s="1">
        <v>2</v>
      </c>
      <c r="L26" s="4">
        <v>9</v>
      </c>
      <c r="M26" s="4">
        <v>15</v>
      </c>
    </row>
    <row r="27" spans="1:13" x14ac:dyDescent="0.25">
      <c r="A27" s="16" t="s">
        <v>552</v>
      </c>
      <c r="B27" s="1">
        <v>6</v>
      </c>
      <c r="C27" s="1">
        <v>3</v>
      </c>
      <c r="D27" s="1">
        <v>8</v>
      </c>
      <c r="E27" s="1">
        <v>2</v>
      </c>
      <c r="F27" s="1">
        <v>7</v>
      </c>
      <c r="G27" s="1">
        <v>6</v>
      </c>
      <c r="H27" s="1">
        <v>4</v>
      </c>
      <c r="I27" s="1">
        <v>6</v>
      </c>
      <c r="J27" s="1">
        <v>1</v>
      </c>
      <c r="K27" s="1">
        <v>5</v>
      </c>
      <c r="L27" s="4">
        <v>22</v>
      </c>
      <c r="M27" s="4">
        <v>48</v>
      </c>
    </row>
    <row r="28" spans="1:13" x14ac:dyDescent="0.25">
      <c r="A28" s="16" t="s">
        <v>554</v>
      </c>
      <c r="B28" s="1">
        <v>4</v>
      </c>
      <c r="C28" s="1">
        <v>8</v>
      </c>
      <c r="D28" s="1">
        <v>9</v>
      </c>
      <c r="E28" s="1">
        <v>15</v>
      </c>
      <c r="F28" s="1">
        <v>6</v>
      </c>
      <c r="G28" s="1">
        <v>7</v>
      </c>
      <c r="H28" s="1">
        <v>6</v>
      </c>
      <c r="I28" s="1">
        <v>2</v>
      </c>
      <c r="J28" s="1">
        <v>5</v>
      </c>
      <c r="K28" s="1">
        <v>5</v>
      </c>
      <c r="L28" s="4">
        <v>25</v>
      </c>
      <c r="M28" s="4">
        <v>67</v>
      </c>
    </row>
    <row r="29" spans="1:13" x14ac:dyDescent="0.25">
      <c r="A29" s="16" t="s">
        <v>555</v>
      </c>
      <c r="B29" s="1">
        <v>4</v>
      </c>
      <c r="C29" s="1">
        <v>5</v>
      </c>
      <c r="D29" s="1">
        <v>8</v>
      </c>
      <c r="E29" s="1">
        <v>7</v>
      </c>
      <c r="F29" s="1">
        <v>4</v>
      </c>
      <c r="G29" s="1">
        <v>1</v>
      </c>
      <c r="H29" s="1">
        <v>5</v>
      </c>
      <c r="I29" s="1">
        <v>5</v>
      </c>
      <c r="J29" s="1">
        <v>2</v>
      </c>
      <c r="K29" s="1">
        <v>3</v>
      </c>
      <c r="L29" s="4">
        <v>16</v>
      </c>
      <c r="M29" s="4">
        <v>44</v>
      </c>
    </row>
    <row r="30" spans="1:13" x14ac:dyDescent="0.25">
      <c r="A30" s="16" t="s">
        <v>556</v>
      </c>
      <c r="B30" s="1">
        <v>0</v>
      </c>
      <c r="C30" s="1">
        <v>4</v>
      </c>
      <c r="D30" s="1">
        <v>0</v>
      </c>
      <c r="E30" s="1">
        <v>1</v>
      </c>
      <c r="F30" s="1">
        <v>0</v>
      </c>
      <c r="G30" s="1">
        <v>0</v>
      </c>
      <c r="H30" s="1">
        <v>0</v>
      </c>
      <c r="I30" s="1">
        <v>2</v>
      </c>
      <c r="J30" s="1">
        <v>0</v>
      </c>
      <c r="K30" s="1">
        <v>0</v>
      </c>
      <c r="L30" s="4">
        <v>2</v>
      </c>
      <c r="M30" s="4">
        <v>7</v>
      </c>
    </row>
    <row r="31" spans="1:13" x14ac:dyDescent="0.25">
      <c r="A31" s="16" t="s">
        <v>557</v>
      </c>
      <c r="B31" s="1">
        <v>0</v>
      </c>
      <c r="C31" s="1">
        <v>0</v>
      </c>
      <c r="D31" s="1">
        <v>0</v>
      </c>
      <c r="E31" s="1">
        <v>0</v>
      </c>
      <c r="F31" s="1">
        <v>1</v>
      </c>
      <c r="G31" s="1">
        <v>0</v>
      </c>
      <c r="H31" s="1">
        <v>1</v>
      </c>
      <c r="I31" s="1">
        <v>0</v>
      </c>
      <c r="J31" s="1">
        <v>0</v>
      </c>
      <c r="K31" s="1">
        <v>0</v>
      </c>
      <c r="L31" s="4">
        <v>1</v>
      </c>
      <c r="M31" s="4">
        <v>2</v>
      </c>
    </row>
    <row r="32" spans="1:13" x14ac:dyDescent="0.25">
      <c r="A32" s="16" t="s">
        <v>559</v>
      </c>
      <c r="B32" s="1">
        <v>2</v>
      </c>
      <c r="C32" s="1">
        <v>1</v>
      </c>
      <c r="D32" s="1">
        <v>1</v>
      </c>
      <c r="E32" s="1">
        <v>0</v>
      </c>
      <c r="F32" s="1">
        <v>3</v>
      </c>
      <c r="G32" s="1">
        <v>3</v>
      </c>
      <c r="H32" s="1">
        <v>5</v>
      </c>
      <c r="I32" s="1">
        <v>0</v>
      </c>
      <c r="J32" s="1">
        <v>0</v>
      </c>
      <c r="K32" s="1">
        <v>7</v>
      </c>
      <c r="L32" s="4">
        <v>15</v>
      </c>
      <c r="M32" s="4">
        <v>22</v>
      </c>
    </row>
    <row r="33" spans="1:13" x14ac:dyDescent="0.25">
      <c r="A33" s="16" t="s">
        <v>561</v>
      </c>
      <c r="B33" s="1">
        <v>2</v>
      </c>
      <c r="C33" s="1">
        <v>1</v>
      </c>
      <c r="D33" s="1">
        <v>2</v>
      </c>
      <c r="E33" s="1">
        <v>1</v>
      </c>
      <c r="F33" s="1">
        <v>3</v>
      </c>
      <c r="G33" s="1">
        <v>2</v>
      </c>
      <c r="H33" s="1">
        <v>2</v>
      </c>
      <c r="I33" s="1">
        <v>1</v>
      </c>
      <c r="J33" s="1">
        <v>1</v>
      </c>
      <c r="K33" s="1">
        <v>0</v>
      </c>
      <c r="L33" s="4">
        <v>6</v>
      </c>
      <c r="M33" s="4">
        <v>15</v>
      </c>
    </row>
    <row r="34" spans="1:13" x14ac:dyDescent="0.25">
      <c r="A34" s="16" t="s">
        <v>562</v>
      </c>
      <c r="B34" s="1">
        <v>0</v>
      </c>
      <c r="C34" s="1">
        <v>1</v>
      </c>
      <c r="D34" s="1">
        <v>0</v>
      </c>
      <c r="E34" s="1">
        <v>1</v>
      </c>
      <c r="F34" s="1">
        <v>2</v>
      </c>
      <c r="G34" s="1">
        <v>1</v>
      </c>
      <c r="H34" s="1">
        <v>0</v>
      </c>
      <c r="I34" s="1">
        <v>1</v>
      </c>
      <c r="J34" s="1">
        <v>2</v>
      </c>
      <c r="K34" s="1">
        <v>0</v>
      </c>
      <c r="L34" s="4">
        <v>4</v>
      </c>
      <c r="M34" s="4">
        <v>8</v>
      </c>
    </row>
    <row r="35" spans="1:13" x14ac:dyDescent="0.25">
      <c r="A35" s="16" t="s">
        <v>563</v>
      </c>
      <c r="B35" s="1">
        <v>0</v>
      </c>
      <c r="C35" s="1">
        <v>0</v>
      </c>
      <c r="D35" s="1">
        <v>1</v>
      </c>
      <c r="E35" s="1">
        <v>1</v>
      </c>
      <c r="F35" s="1">
        <v>0</v>
      </c>
      <c r="G35" s="1">
        <v>0</v>
      </c>
      <c r="H35" s="1">
        <v>1</v>
      </c>
      <c r="I35" s="1">
        <v>0</v>
      </c>
      <c r="J35" s="1">
        <v>0</v>
      </c>
      <c r="K35" s="1">
        <v>0</v>
      </c>
      <c r="L35" s="4">
        <v>1</v>
      </c>
      <c r="M35" s="4">
        <v>3</v>
      </c>
    </row>
    <row r="36" spans="1:13" x14ac:dyDescent="0.25">
      <c r="A36" s="16" t="s">
        <v>564</v>
      </c>
      <c r="B36" s="1">
        <v>0</v>
      </c>
      <c r="C36" s="1">
        <v>0</v>
      </c>
      <c r="D36" s="1">
        <v>0</v>
      </c>
      <c r="E36" s="1">
        <v>0</v>
      </c>
      <c r="F36" s="1">
        <v>0</v>
      </c>
      <c r="G36" s="1">
        <v>0</v>
      </c>
      <c r="H36" s="1">
        <v>0</v>
      </c>
      <c r="I36" s="1">
        <v>1</v>
      </c>
      <c r="J36" s="1">
        <v>1</v>
      </c>
      <c r="K36" s="1">
        <v>0</v>
      </c>
      <c r="L36" s="4">
        <v>2</v>
      </c>
      <c r="M36" s="4">
        <v>2</v>
      </c>
    </row>
    <row r="37" spans="1:13" x14ac:dyDescent="0.25">
      <c r="A37" s="16" t="s">
        <v>566</v>
      </c>
      <c r="B37" s="1">
        <v>0</v>
      </c>
      <c r="C37" s="1">
        <v>1</v>
      </c>
      <c r="D37" s="1">
        <v>0</v>
      </c>
      <c r="E37" s="1">
        <v>1</v>
      </c>
      <c r="F37" s="1">
        <v>0</v>
      </c>
      <c r="G37" s="1">
        <v>0</v>
      </c>
      <c r="H37" s="1">
        <v>1</v>
      </c>
      <c r="I37" s="1">
        <v>0</v>
      </c>
      <c r="J37" s="1">
        <v>0</v>
      </c>
      <c r="K37" s="1">
        <v>0</v>
      </c>
      <c r="L37" s="4">
        <v>1</v>
      </c>
      <c r="M37" s="4">
        <v>3</v>
      </c>
    </row>
    <row r="38" spans="1:13" x14ac:dyDescent="0.25">
      <c r="A38" s="16" t="s">
        <v>568</v>
      </c>
      <c r="B38" s="1">
        <v>4</v>
      </c>
      <c r="C38" s="1">
        <v>3</v>
      </c>
      <c r="D38" s="1">
        <v>6</v>
      </c>
      <c r="E38" s="1">
        <v>8</v>
      </c>
      <c r="F38" s="1">
        <v>2</v>
      </c>
      <c r="G38" s="1">
        <v>4</v>
      </c>
      <c r="H38" s="1">
        <v>3</v>
      </c>
      <c r="I38" s="1">
        <v>9</v>
      </c>
      <c r="J38" s="1">
        <v>3</v>
      </c>
      <c r="K38" s="1">
        <v>0</v>
      </c>
      <c r="L38" s="4">
        <v>19</v>
      </c>
      <c r="M38" s="4">
        <v>42</v>
      </c>
    </row>
    <row r="39" spans="1:13" x14ac:dyDescent="0.25">
      <c r="A39" s="16" t="s">
        <v>569</v>
      </c>
      <c r="B39" s="1">
        <v>1</v>
      </c>
      <c r="C39" s="1">
        <v>11</v>
      </c>
      <c r="D39" s="1">
        <v>5</v>
      </c>
      <c r="E39" s="1">
        <v>3</v>
      </c>
      <c r="F39" s="1">
        <v>3</v>
      </c>
      <c r="G39" s="1">
        <v>1</v>
      </c>
      <c r="H39" s="1">
        <v>1</v>
      </c>
      <c r="I39" s="1">
        <v>5</v>
      </c>
      <c r="J39" s="1">
        <v>3</v>
      </c>
      <c r="K39" s="1">
        <v>4</v>
      </c>
      <c r="L39" s="4">
        <v>14</v>
      </c>
      <c r="M39" s="4">
        <v>37</v>
      </c>
    </row>
    <row r="40" spans="1:13" x14ac:dyDescent="0.25">
      <c r="A40" s="16" t="s">
        <v>570</v>
      </c>
      <c r="B40" s="1">
        <v>1</v>
      </c>
      <c r="C40" s="1">
        <v>2</v>
      </c>
      <c r="D40" s="1">
        <v>1</v>
      </c>
      <c r="E40" s="1">
        <v>0</v>
      </c>
      <c r="F40" s="1">
        <v>0</v>
      </c>
      <c r="G40" s="1">
        <v>0</v>
      </c>
      <c r="H40" s="1">
        <v>1</v>
      </c>
      <c r="I40" s="1">
        <v>0</v>
      </c>
      <c r="J40" s="1">
        <v>0</v>
      </c>
      <c r="K40" s="1">
        <v>0</v>
      </c>
      <c r="L40" s="4">
        <v>1</v>
      </c>
      <c r="M40" s="4">
        <v>5</v>
      </c>
    </row>
    <row r="41" spans="1:13" x14ac:dyDescent="0.25">
      <c r="A41" s="16" t="s">
        <v>571</v>
      </c>
      <c r="B41" s="1">
        <v>0</v>
      </c>
      <c r="C41" s="1">
        <v>0</v>
      </c>
      <c r="D41" s="1">
        <v>0</v>
      </c>
      <c r="E41" s="1">
        <v>1</v>
      </c>
      <c r="F41" s="1">
        <v>0</v>
      </c>
      <c r="G41" s="1">
        <v>0</v>
      </c>
      <c r="H41" s="1">
        <v>0</v>
      </c>
      <c r="I41" s="1">
        <v>1</v>
      </c>
      <c r="J41" s="1">
        <v>0</v>
      </c>
      <c r="K41" s="1">
        <v>2</v>
      </c>
      <c r="L41" s="4">
        <v>3</v>
      </c>
      <c r="M41" s="4">
        <v>4</v>
      </c>
    </row>
    <row r="42" spans="1:13" x14ac:dyDescent="0.25">
      <c r="A42" s="16" t="s">
        <v>573</v>
      </c>
      <c r="B42" s="1">
        <v>0</v>
      </c>
      <c r="C42" s="1">
        <v>0</v>
      </c>
      <c r="D42" s="1">
        <v>4</v>
      </c>
      <c r="E42" s="1">
        <v>1</v>
      </c>
      <c r="F42" s="1">
        <v>3</v>
      </c>
      <c r="G42" s="1">
        <v>0</v>
      </c>
      <c r="H42" s="1">
        <v>2</v>
      </c>
      <c r="I42" s="1">
        <v>2</v>
      </c>
      <c r="J42" s="1">
        <v>2</v>
      </c>
      <c r="K42" s="1">
        <v>1</v>
      </c>
      <c r="L42" s="4">
        <v>7</v>
      </c>
      <c r="M42" s="4">
        <v>15</v>
      </c>
    </row>
    <row r="43" spans="1:13" x14ac:dyDescent="0.25">
      <c r="A43" s="16" t="s">
        <v>575</v>
      </c>
      <c r="B43" s="1">
        <v>12</v>
      </c>
      <c r="C43" s="1">
        <v>15</v>
      </c>
      <c r="D43" s="1">
        <v>30</v>
      </c>
      <c r="E43" s="1">
        <v>16</v>
      </c>
      <c r="F43" s="1">
        <v>18</v>
      </c>
      <c r="G43" s="1">
        <v>49</v>
      </c>
      <c r="H43" s="1">
        <v>16</v>
      </c>
      <c r="I43" s="1">
        <v>11</v>
      </c>
      <c r="J43" s="1">
        <v>9</v>
      </c>
      <c r="K43" s="1">
        <v>21</v>
      </c>
      <c r="L43" s="4">
        <v>106</v>
      </c>
      <c r="M43" s="4">
        <v>197</v>
      </c>
    </row>
    <row r="44" spans="1:13" x14ac:dyDescent="0.25">
      <c r="A44" s="16" t="s">
        <v>576</v>
      </c>
      <c r="B44" s="1">
        <v>15</v>
      </c>
      <c r="C44" s="1">
        <v>18</v>
      </c>
      <c r="D44" s="1">
        <v>19</v>
      </c>
      <c r="E44" s="1">
        <v>11</v>
      </c>
      <c r="F44" s="1">
        <v>18</v>
      </c>
      <c r="G44" s="1">
        <v>18</v>
      </c>
      <c r="H44" s="1">
        <v>22</v>
      </c>
      <c r="I44" s="1">
        <v>20</v>
      </c>
      <c r="J44" s="1">
        <v>12</v>
      </c>
      <c r="K44" s="1">
        <v>19</v>
      </c>
      <c r="L44" s="4">
        <v>91</v>
      </c>
      <c r="M44" s="4">
        <v>172</v>
      </c>
    </row>
    <row r="45" spans="1:13" x14ac:dyDescent="0.25">
      <c r="A45" s="16" t="s">
        <v>577</v>
      </c>
      <c r="B45" s="1">
        <v>5</v>
      </c>
      <c r="C45" s="1">
        <v>1</v>
      </c>
      <c r="D45" s="1">
        <v>5</v>
      </c>
      <c r="E45" s="1">
        <v>2</v>
      </c>
      <c r="F45" s="1">
        <v>4</v>
      </c>
      <c r="G45" s="1">
        <v>0</v>
      </c>
      <c r="H45" s="1">
        <v>6</v>
      </c>
      <c r="I45" s="1">
        <v>3</v>
      </c>
      <c r="J45" s="1">
        <v>2</v>
      </c>
      <c r="K45" s="1">
        <v>2</v>
      </c>
      <c r="L45" s="4">
        <v>13</v>
      </c>
      <c r="M45" s="4">
        <v>30</v>
      </c>
    </row>
    <row r="46" spans="1:13" x14ac:dyDescent="0.25">
      <c r="A46" s="16" t="s">
        <v>578</v>
      </c>
      <c r="B46" s="1">
        <v>2</v>
      </c>
      <c r="C46" s="1">
        <v>3</v>
      </c>
      <c r="D46" s="1">
        <v>0</v>
      </c>
      <c r="E46" s="1">
        <v>4</v>
      </c>
      <c r="F46" s="1">
        <v>4</v>
      </c>
      <c r="G46" s="1">
        <v>3</v>
      </c>
      <c r="H46" s="1">
        <v>2</v>
      </c>
      <c r="I46" s="1">
        <v>2</v>
      </c>
      <c r="J46" s="1">
        <v>1</v>
      </c>
      <c r="K46" s="1">
        <v>12</v>
      </c>
      <c r="L46" s="4">
        <v>20</v>
      </c>
      <c r="M46" s="4">
        <v>33</v>
      </c>
    </row>
    <row r="47" spans="1:13" x14ac:dyDescent="0.25">
      <c r="A47" s="16" t="s">
        <v>580</v>
      </c>
      <c r="B47" s="1">
        <v>11</v>
      </c>
      <c r="C47" s="1">
        <v>5</v>
      </c>
      <c r="D47" s="1">
        <v>5</v>
      </c>
      <c r="E47" s="1">
        <v>10</v>
      </c>
      <c r="F47" s="1">
        <v>7</v>
      </c>
      <c r="G47" s="1">
        <v>5</v>
      </c>
      <c r="H47" s="1">
        <v>6</v>
      </c>
      <c r="I47" s="1">
        <v>12</v>
      </c>
      <c r="J47" s="1">
        <v>4</v>
      </c>
      <c r="K47" s="1">
        <v>12</v>
      </c>
      <c r="L47" s="4">
        <v>39</v>
      </c>
      <c r="M47" s="4">
        <v>77</v>
      </c>
    </row>
    <row r="48" spans="1:13" x14ac:dyDescent="0.25">
      <c r="A48" s="10" t="s">
        <v>14</v>
      </c>
      <c r="B48" s="4">
        <v>219</v>
      </c>
      <c r="C48" s="4">
        <v>236</v>
      </c>
      <c r="D48" s="4">
        <v>245</v>
      </c>
      <c r="E48" s="4">
        <v>273</v>
      </c>
      <c r="F48" s="4">
        <v>264</v>
      </c>
      <c r="G48" s="4">
        <v>261</v>
      </c>
      <c r="H48" s="4">
        <v>270</v>
      </c>
      <c r="I48" s="4">
        <v>274</v>
      </c>
      <c r="J48" s="4">
        <v>150</v>
      </c>
      <c r="K48" s="4">
        <v>293</v>
      </c>
      <c r="L48" s="4">
        <v>1248</v>
      </c>
      <c r="M48" s="4">
        <v>2485</v>
      </c>
    </row>
    <row r="49" spans="1:13" x14ac:dyDescent="0.25">
      <c r="A49" s="15"/>
    </row>
    <row r="50" spans="1:13" x14ac:dyDescent="0.25">
      <c r="A50" s="15"/>
    </row>
    <row r="51" spans="1:13" x14ac:dyDescent="0.25">
      <c r="A51" s="15"/>
      <c r="B51" s="23" t="s">
        <v>667</v>
      </c>
      <c r="C51" s="24"/>
      <c r="D51" s="24"/>
      <c r="E51" s="24"/>
      <c r="F51" s="24"/>
      <c r="G51" s="24"/>
      <c r="H51" s="24"/>
      <c r="I51" s="24"/>
      <c r="J51" s="24"/>
      <c r="K51" s="24"/>
      <c r="L51" s="6" t="s">
        <v>10</v>
      </c>
      <c r="M51" s="6" t="s">
        <v>11</v>
      </c>
    </row>
    <row r="52" spans="1:13" x14ac:dyDescent="0.25">
      <c r="A52" s="9" t="s">
        <v>34</v>
      </c>
      <c r="B52" s="5" t="s">
        <v>0</v>
      </c>
      <c r="C52" s="5" t="s">
        <v>1</v>
      </c>
      <c r="D52" s="5" t="s">
        <v>2</v>
      </c>
      <c r="E52" s="5" t="s">
        <v>3</v>
      </c>
      <c r="F52" s="5" t="s">
        <v>4</v>
      </c>
      <c r="G52" s="5" t="s">
        <v>5</v>
      </c>
      <c r="H52" s="5" t="s">
        <v>6</v>
      </c>
      <c r="I52" s="5" t="s">
        <v>7</v>
      </c>
      <c r="J52" s="5" t="s">
        <v>8</v>
      </c>
      <c r="K52" s="5" t="s">
        <v>9</v>
      </c>
      <c r="L52" s="5" t="s">
        <v>32</v>
      </c>
      <c r="M52" s="5" t="s">
        <v>33</v>
      </c>
    </row>
    <row r="53" spans="1:13" x14ac:dyDescent="0.25">
      <c r="A53" s="8" t="s">
        <v>526</v>
      </c>
      <c r="B53" s="2">
        <v>0.214285714285714</v>
      </c>
      <c r="C53" s="2">
        <v>0.28571428571428598</v>
      </c>
      <c r="D53" s="2">
        <v>0.24137931034482801</v>
      </c>
      <c r="E53" s="2">
        <v>0.36363636363636398</v>
      </c>
      <c r="F53" s="2">
        <v>0.547619047619048</v>
      </c>
      <c r="G53" s="2">
        <v>0.59523809523809501</v>
      </c>
      <c r="H53" s="2">
        <v>0.183673469387755</v>
      </c>
      <c r="I53" s="2">
        <v>0.18918918918918901</v>
      </c>
      <c r="J53" s="2">
        <v>0.36842105263157898</v>
      </c>
      <c r="K53" s="2">
        <v>0.25</v>
      </c>
      <c r="L53" s="3">
        <v>0.30653266331658302</v>
      </c>
      <c r="M53" s="3">
        <v>0.32225063938618898</v>
      </c>
    </row>
    <row r="54" spans="1:13" x14ac:dyDescent="0.25">
      <c r="A54" s="8" t="s">
        <v>527</v>
      </c>
      <c r="B54" s="2">
        <v>0.214285714285714</v>
      </c>
      <c r="C54" s="2">
        <v>0.17142857142857101</v>
      </c>
      <c r="D54" s="2">
        <v>0.17241379310344801</v>
      </c>
      <c r="E54" s="2">
        <v>0.27272727272727298</v>
      </c>
      <c r="F54" s="2">
        <v>0.238095238095238</v>
      </c>
      <c r="G54" s="2">
        <v>0.19047619047618999</v>
      </c>
      <c r="H54" s="2">
        <v>0.20408163265306101</v>
      </c>
      <c r="I54" s="2">
        <v>0.27027027027027001</v>
      </c>
      <c r="J54" s="2">
        <v>0.26315789473684198</v>
      </c>
      <c r="K54" s="2">
        <v>0.28846153846153799</v>
      </c>
      <c r="L54" s="3">
        <v>0.24120603015075401</v>
      </c>
      <c r="M54" s="3">
        <v>0.23017902813299199</v>
      </c>
    </row>
    <row r="55" spans="1:13" x14ac:dyDescent="0.25">
      <c r="A55" s="8" t="s">
        <v>528</v>
      </c>
      <c r="B55" s="2">
        <v>4.7619047619047603E-2</v>
      </c>
      <c r="C55" s="2">
        <v>0.22857142857142901</v>
      </c>
      <c r="D55" s="2">
        <v>0.13793103448275901</v>
      </c>
      <c r="E55" s="2">
        <v>0.13636363636363599</v>
      </c>
      <c r="F55" s="2">
        <v>2.3809523809523801E-2</v>
      </c>
      <c r="G55" s="2">
        <v>4.7619047619047603E-2</v>
      </c>
      <c r="H55" s="2">
        <v>0.32653061224489799</v>
      </c>
      <c r="I55" s="2">
        <v>0</v>
      </c>
      <c r="J55" s="2">
        <v>5.2631578947368397E-2</v>
      </c>
      <c r="K55" s="2">
        <v>1.9230769230769201E-2</v>
      </c>
      <c r="L55" s="3">
        <v>0.10050251256281401</v>
      </c>
      <c r="M55" s="3">
        <v>0.10485933503836301</v>
      </c>
    </row>
    <row r="56" spans="1:13" x14ac:dyDescent="0.25">
      <c r="A56" s="8" t="s">
        <v>529</v>
      </c>
      <c r="B56" s="2">
        <v>9.5238095238095205E-2</v>
      </c>
      <c r="C56" s="2">
        <v>0.114285714285714</v>
      </c>
      <c r="D56" s="2">
        <v>0</v>
      </c>
      <c r="E56" s="2">
        <v>0</v>
      </c>
      <c r="F56" s="2">
        <v>7.1428571428571397E-2</v>
      </c>
      <c r="G56" s="2">
        <v>4.7619047619047603E-2</v>
      </c>
      <c r="H56" s="2">
        <v>2.04081632653061E-2</v>
      </c>
      <c r="I56" s="2">
        <v>0.108108108108108</v>
      </c>
      <c r="J56" s="2">
        <v>0.105263157894737</v>
      </c>
      <c r="K56" s="2">
        <v>0.15384615384615399</v>
      </c>
      <c r="L56" s="3">
        <v>8.5427135678391997E-2</v>
      </c>
      <c r="M56" s="3">
        <v>7.1611253196930902E-2</v>
      </c>
    </row>
    <row r="57" spans="1:13" x14ac:dyDescent="0.25">
      <c r="A57" s="8" t="s">
        <v>531</v>
      </c>
      <c r="B57" s="2">
        <v>0.42857142857142899</v>
      </c>
      <c r="C57" s="2">
        <v>0.2</v>
      </c>
      <c r="D57" s="2">
        <v>0.44827586206896602</v>
      </c>
      <c r="E57" s="2">
        <v>0.22727272727272699</v>
      </c>
      <c r="F57" s="2">
        <v>0.119047619047619</v>
      </c>
      <c r="G57" s="2">
        <v>0.119047619047619</v>
      </c>
      <c r="H57" s="2">
        <v>0.26530612244898</v>
      </c>
      <c r="I57" s="2">
        <v>0.43243243243243201</v>
      </c>
      <c r="J57" s="2">
        <v>0.21052631578947401</v>
      </c>
      <c r="K57" s="2">
        <v>0.28846153846153799</v>
      </c>
      <c r="L57" s="3">
        <v>0.266331658291457</v>
      </c>
      <c r="M57" s="3">
        <v>0.27109974424552402</v>
      </c>
    </row>
    <row r="58" spans="1:13" x14ac:dyDescent="0.25">
      <c r="A58" s="8" t="s">
        <v>533</v>
      </c>
      <c r="B58" s="2">
        <v>0.290697674418605</v>
      </c>
      <c r="C58" s="2">
        <v>0.23863636363636401</v>
      </c>
      <c r="D58" s="2">
        <v>0.29411764705882398</v>
      </c>
      <c r="E58" s="2">
        <v>0.32692307692307698</v>
      </c>
      <c r="F58" s="2">
        <v>0.29032258064516098</v>
      </c>
      <c r="G58" s="2">
        <v>0.329113924050633</v>
      </c>
      <c r="H58" s="2">
        <v>0.30379746835443</v>
      </c>
      <c r="I58" s="2">
        <v>0.27906976744186002</v>
      </c>
      <c r="J58" s="2">
        <v>0.39130434782608697</v>
      </c>
      <c r="K58" s="2">
        <v>0.207792207792208</v>
      </c>
      <c r="L58" s="3">
        <v>0.29427792915531298</v>
      </c>
      <c r="M58" s="3">
        <v>0.291616038882138</v>
      </c>
    </row>
    <row r="59" spans="1:13" x14ac:dyDescent="0.25">
      <c r="A59" s="8" t="s">
        <v>534</v>
      </c>
      <c r="B59" s="2">
        <v>0.32558139534883701</v>
      </c>
      <c r="C59" s="2">
        <v>0.32954545454545497</v>
      </c>
      <c r="D59" s="2">
        <v>0.376470588235294</v>
      </c>
      <c r="E59" s="2">
        <v>0.375</v>
      </c>
      <c r="F59" s="2">
        <v>0.462365591397849</v>
      </c>
      <c r="G59" s="2">
        <v>0.379746835443038</v>
      </c>
      <c r="H59" s="2">
        <v>0.40506329113924</v>
      </c>
      <c r="I59" s="2">
        <v>0.54651162790697705</v>
      </c>
      <c r="J59" s="2">
        <v>0.217391304347826</v>
      </c>
      <c r="K59" s="2">
        <v>0.40259740259740301</v>
      </c>
      <c r="L59" s="3">
        <v>0.40871934604904597</v>
      </c>
      <c r="M59" s="3">
        <v>0.39003645200485998</v>
      </c>
    </row>
    <row r="60" spans="1:13" x14ac:dyDescent="0.25">
      <c r="A60" s="8" t="s">
        <v>535</v>
      </c>
      <c r="B60" s="2">
        <v>0.116279069767442</v>
      </c>
      <c r="C60" s="2">
        <v>0.125</v>
      </c>
      <c r="D60" s="2">
        <v>9.41176470588235E-2</v>
      </c>
      <c r="E60" s="2">
        <v>0.115384615384615</v>
      </c>
      <c r="F60" s="2">
        <v>7.5268817204301106E-2</v>
      </c>
      <c r="G60" s="2">
        <v>0.10126582278481</v>
      </c>
      <c r="H60" s="2">
        <v>0.151898734177215</v>
      </c>
      <c r="I60" s="2">
        <v>2.32558139534884E-2</v>
      </c>
      <c r="J60" s="2">
        <v>0.15217391304347799</v>
      </c>
      <c r="K60" s="2">
        <v>6.4935064935064901E-2</v>
      </c>
      <c r="L60" s="3">
        <v>9.2643051771117202E-2</v>
      </c>
      <c r="M60" s="3">
        <v>9.9635479951397293E-2</v>
      </c>
    </row>
    <row r="61" spans="1:13" x14ac:dyDescent="0.25">
      <c r="A61" s="8" t="s">
        <v>536</v>
      </c>
      <c r="B61" s="2">
        <v>4.6511627906976702E-2</v>
      </c>
      <c r="C61" s="2">
        <v>4.5454545454545497E-2</v>
      </c>
      <c r="D61" s="2">
        <v>5.8823529411764698E-2</v>
      </c>
      <c r="E61" s="2">
        <v>9.6153846153846194E-3</v>
      </c>
      <c r="F61" s="2">
        <v>2.1505376344085999E-2</v>
      </c>
      <c r="G61" s="2">
        <v>7.5949367088607597E-2</v>
      </c>
      <c r="H61" s="2">
        <v>2.53164556962025E-2</v>
      </c>
      <c r="I61" s="2">
        <v>3.4883720930232599E-2</v>
      </c>
      <c r="J61" s="2">
        <v>0.13043478260869601</v>
      </c>
      <c r="K61" s="2">
        <v>9.0909090909090898E-2</v>
      </c>
      <c r="L61" s="3">
        <v>6.5395095367847406E-2</v>
      </c>
      <c r="M61" s="3">
        <v>4.8602673147023101E-2</v>
      </c>
    </row>
    <row r="62" spans="1:13" x14ac:dyDescent="0.25">
      <c r="A62" s="8" t="s">
        <v>538</v>
      </c>
      <c r="B62" s="2">
        <v>0.22093023255814001</v>
      </c>
      <c r="C62" s="2">
        <v>0.26136363636363602</v>
      </c>
      <c r="D62" s="2">
        <v>0.17647058823529399</v>
      </c>
      <c r="E62" s="2">
        <v>0.17307692307692299</v>
      </c>
      <c r="F62" s="2">
        <v>0.15053763440860199</v>
      </c>
      <c r="G62" s="2">
        <v>0.113924050632911</v>
      </c>
      <c r="H62" s="2">
        <v>0.113924050632911</v>
      </c>
      <c r="I62" s="2">
        <v>0.116279069767442</v>
      </c>
      <c r="J62" s="2">
        <v>0.108695652173913</v>
      </c>
      <c r="K62" s="2">
        <v>0.23376623376623401</v>
      </c>
      <c r="L62" s="3">
        <v>0.138964577656676</v>
      </c>
      <c r="M62" s="3">
        <v>0.17010935601458099</v>
      </c>
    </row>
    <row r="63" spans="1:13" x14ac:dyDescent="0.25">
      <c r="A63" s="8" t="s">
        <v>540</v>
      </c>
      <c r="B63" s="2">
        <v>0.33333333333333298</v>
      </c>
      <c r="C63" s="2">
        <v>0.28571428571428598</v>
      </c>
      <c r="D63" s="2">
        <v>7.69230769230769E-2</v>
      </c>
      <c r="E63" s="2">
        <v>0.29166666666666702</v>
      </c>
      <c r="F63" s="2">
        <v>0.28571428571428598</v>
      </c>
      <c r="G63" s="2">
        <v>0.217391304347826</v>
      </c>
      <c r="H63" s="2">
        <v>0.14285714285714299</v>
      </c>
      <c r="I63" s="2">
        <v>0.155555555555556</v>
      </c>
      <c r="J63" s="2">
        <v>6.8965517241379296E-2</v>
      </c>
      <c r="K63" s="2">
        <v>6.1224489795918401E-2</v>
      </c>
      <c r="L63" s="3">
        <v>0.121546961325967</v>
      </c>
      <c r="M63" s="3">
        <v>0.16603773584905701</v>
      </c>
    </row>
    <row r="64" spans="1:13" x14ac:dyDescent="0.25">
      <c r="A64" s="8" t="s">
        <v>541</v>
      </c>
      <c r="B64" s="2">
        <v>0.33333333333333298</v>
      </c>
      <c r="C64" s="2">
        <v>0.57142857142857095</v>
      </c>
      <c r="D64" s="2">
        <v>0.53846153846153799</v>
      </c>
      <c r="E64" s="2">
        <v>0.54166666666666696</v>
      </c>
      <c r="F64" s="2">
        <v>0.52380952380952395</v>
      </c>
      <c r="G64" s="2">
        <v>0.60869565217391297</v>
      </c>
      <c r="H64" s="2">
        <v>0.6</v>
      </c>
      <c r="I64" s="2">
        <v>0.44444444444444398</v>
      </c>
      <c r="J64" s="2">
        <v>0.48275862068965503</v>
      </c>
      <c r="K64" s="2">
        <v>0.48979591836734698</v>
      </c>
      <c r="L64" s="3">
        <v>0.51381215469613295</v>
      </c>
      <c r="M64" s="3">
        <v>0.51320754716981098</v>
      </c>
    </row>
    <row r="65" spans="1:13" x14ac:dyDescent="0.25">
      <c r="A65" s="8" t="s">
        <v>542</v>
      </c>
      <c r="B65" s="2">
        <v>0</v>
      </c>
      <c r="C65" s="2">
        <v>0</v>
      </c>
      <c r="D65" s="2">
        <v>7.69230769230769E-2</v>
      </c>
      <c r="E65" s="2">
        <v>0</v>
      </c>
      <c r="F65" s="2">
        <v>0</v>
      </c>
      <c r="G65" s="2">
        <v>4.3478260869565202E-2</v>
      </c>
      <c r="H65" s="2">
        <v>8.5714285714285701E-2</v>
      </c>
      <c r="I65" s="2">
        <v>8.8888888888888906E-2</v>
      </c>
      <c r="J65" s="2">
        <v>0.17241379310344801</v>
      </c>
      <c r="K65" s="2">
        <v>0.102040816326531</v>
      </c>
      <c r="L65" s="3">
        <v>9.9447513812154706E-2</v>
      </c>
      <c r="M65" s="3">
        <v>7.1698113207547196E-2</v>
      </c>
    </row>
    <row r="66" spans="1:13" x14ac:dyDescent="0.25">
      <c r="A66" s="8" t="s">
        <v>543</v>
      </c>
      <c r="B66" s="2">
        <v>8.3333333333333301E-2</v>
      </c>
      <c r="C66" s="2">
        <v>0</v>
      </c>
      <c r="D66" s="2">
        <v>0.230769230769231</v>
      </c>
      <c r="E66" s="2">
        <v>0</v>
      </c>
      <c r="F66" s="2">
        <v>0</v>
      </c>
      <c r="G66" s="2">
        <v>0</v>
      </c>
      <c r="H66" s="2">
        <v>5.7142857142857099E-2</v>
      </c>
      <c r="I66" s="2">
        <v>0.133333333333333</v>
      </c>
      <c r="J66" s="2">
        <v>0.17241379310344801</v>
      </c>
      <c r="K66" s="2">
        <v>0.102040816326531</v>
      </c>
      <c r="L66" s="3">
        <v>9.9447513812154706E-2</v>
      </c>
      <c r="M66" s="3">
        <v>8.3018867924528297E-2</v>
      </c>
    </row>
    <row r="67" spans="1:13" x14ac:dyDescent="0.25">
      <c r="A67" s="8" t="s">
        <v>545</v>
      </c>
      <c r="B67" s="2">
        <v>0.25</v>
      </c>
      <c r="C67" s="2">
        <v>0.14285714285714299</v>
      </c>
      <c r="D67" s="2">
        <v>7.69230769230769E-2</v>
      </c>
      <c r="E67" s="2">
        <v>0.16666666666666699</v>
      </c>
      <c r="F67" s="2">
        <v>0.19047619047618999</v>
      </c>
      <c r="G67" s="2">
        <v>0.13043478260869601</v>
      </c>
      <c r="H67" s="2">
        <v>0.114285714285714</v>
      </c>
      <c r="I67" s="2">
        <v>0.17777777777777801</v>
      </c>
      <c r="J67" s="2">
        <v>0.10344827586206901</v>
      </c>
      <c r="K67" s="2">
        <v>0.24489795918367299</v>
      </c>
      <c r="L67" s="3">
        <v>0.16574585635359099</v>
      </c>
      <c r="M67" s="3">
        <v>0.16603773584905701</v>
      </c>
    </row>
    <row r="68" spans="1:13" x14ac:dyDescent="0.25">
      <c r="A68" s="8" t="s">
        <v>547</v>
      </c>
      <c r="B68" s="2">
        <v>0.125</v>
      </c>
      <c r="C68" s="2">
        <v>0.25</v>
      </c>
      <c r="D68" s="2">
        <v>9.0909090909090898E-2</v>
      </c>
      <c r="E68" s="2">
        <v>0.38888888888888901</v>
      </c>
      <c r="F68" s="2">
        <v>0.266666666666667</v>
      </c>
      <c r="G68" s="2">
        <v>0.30434782608695699</v>
      </c>
      <c r="H68" s="2">
        <v>0.22222222222222199</v>
      </c>
      <c r="I68" s="2">
        <v>0.17241379310344801</v>
      </c>
      <c r="J68" s="2">
        <v>0.11111111111111099</v>
      </c>
      <c r="K68" s="2">
        <v>0.18518518518518501</v>
      </c>
      <c r="L68" s="3">
        <v>0.208695652173913</v>
      </c>
      <c r="M68" s="3">
        <v>0.217194570135747</v>
      </c>
    </row>
    <row r="69" spans="1:13" x14ac:dyDescent="0.25">
      <c r="A69" s="8" t="s">
        <v>548</v>
      </c>
      <c r="B69" s="2">
        <v>0.1875</v>
      </c>
      <c r="C69" s="2">
        <v>0.4</v>
      </c>
      <c r="D69" s="2">
        <v>0.40909090909090901</v>
      </c>
      <c r="E69" s="2">
        <v>0.38888888888888901</v>
      </c>
      <c r="F69" s="2">
        <v>0.36666666666666697</v>
      </c>
      <c r="G69" s="2">
        <v>0.34782608695652201</v>
      </c>
      <c r="H69" s="2">
        <v>0.51851851851851805</v>
      </c>
      <c r="I69" s="2">
        <v>0.51724137931034497</v>
      </c>
      <c r="J69" s="2">
        <v>0.66666666666666696</v>
      </c>
      <c r="K69" s="2">
        <v>0.44444444444444398</v>
      </c>
      <c r="L69" s="3">
        <v>0.47826086956521702</v>
      </c>
      <c r="M69" s="3">
        <v>0.420814479638009</v>
      </c>
    </row>
    <row r="70" spans="1:13" x14ac:dyDescent="0.25">
      <c r="A70" s="8" t="s">
        <v>549</v>
      </c>
      <c r="B70" s="2">
        <v>6.25E-2</v>
      </c>
      <c r="C70" s="2">
        <v>0.2</v>
      </c>
      <c r="D70" s="2">
        <v>9.0909090909090898E-2</v>
      </c>
      <c r="E70" s="2">
        <v>0.11111111111111099</v>
      </c>
      <c r="F70" s="2">
        <v>0.1</v>
      </c>
      <c r="G70" s="2">
        <v>4.3478260869565202E-2</v>
      </c>
      <c r="H70" s="2">
        <v>3.7037037037037E-2</v>
      </c>
      <c r="I70" s="2">
        <v>0</v>
      </c>
      <c r="J70" s="2">
        <v>0</v>
      </c>
      <c r="K70" s="2">
        <v>0.11111111111111099</v>
      </c>
      <c r="L70" s="3">
        <v>4.3478260869565202E-2</v>
      </c>
      <c r="M70" s="3">
        <v>7.69230769230769E-2</v>
      </c>
    </row>
    <row r="71" spans="1:13" x14ac:dyDescent="0.25">
      <c r="A71" s="8" t="s">
        <v>550</v>
      </c>
      <c r="B71" s="2">
        <v>0.25</v>
      </c>
      <c r="C71" s="2">
        <v>0</v>
      </c>
      <c r="D71" s="2">
        <v>4.5454545454545497E-2</v>
      </c>
      <c r="E71" s="2">
        <v>0</v>
      </c>
      <c r="F71" s="2">
        <v>3.3333333333333298E-2</v>
      </c>
      <c r="G71" s="2">
        <v>4.3478260869565202E-2</v>
      </c>
      <c r="H71" s="2">
        <v>7.4074074074074098E-2</v>
      </c>
      <c r="I71" s="2">
        <v>0.10344827586206901</v>
      </c>
      <c r="J71" s="2">
        <v>0.11111111111111099</v>
      </c>
      <c r="K71" s="2">
        <v>7.4074074074074098E-2</v>
      </c>
      <c r="L71" s="3">
        <v>7.8260869565217397E-2</v>
      </c>
      <c r="M71" s="3">
        <v>6.7873303167420795E-2</v>
      </c>
    </row>
    <row r="72" spans="1:13" x14ac:dyDescent="0.25">
      <c r="A72" s="8" t="s">
        <v>552</v>
      </c>
      <c r="B72" s="2">
        <v>0.375</v>
      </c>
      <c r="C72" s="2">
        <v>0.15</v>
      </c>
      <c r="D72" s="2">
        <v>0.36363636363636398</v>
      </c>
      <c r="E72" s="2">
        <v>0.11111111111111099</v>
      </c>
      <c r="F72" s="2">
        <v>0.233333333333333</v>
      </c>
      <c r="G72" s="2">
        <v>0.26086956521739102</v>
      </c>
      <c r="H72" s="2">
        <v>0.148148148148148</v>
      </c>
      <c r="I72" s="2">
        <v>0.20689655172413801</v>
      </c>
      <c r="J72" s="2">
        <v>0.11111111111111099</v>
      </c>
      <c r="K72" s="2">
        <v>0.18518518518518501</v>
      </c>
      <c r="L72" s="3">
        <v>0.19130434782608699</v>
      </c>
      <c r="M72" s="3">
        <v>0.217194570135747</v>
      </c>
    </row>
    <row r="73" spans="1:13" x14ac:dyDescent="0.25">
      <c r="A73" s="8" t="s">
        <v>554</v>
      </c>
      <c r="B73" s="2">
        <v>0.4</v>
      </c>
      <c r="C73" s="2">
        <v>0.44444444444444398</v>
      </c>
      <c r="D73" s="2">
        <v>0.5</v>
      </c>
      <c r="E73" s="2">
        <v>0.65217391304347805</v>
      </c>
      <c r="F73" s="2">
        <v>0.42857142857142899</v>
      </c>
      <c r="G73" s="2">
        <v>0.63636363636363602</v>
      </c>
      <c r="H73" s="2">
        <v>0.35294117647058798</v>
      </c>
      <c r="I73" s="2">
        <v>0.22222222222222199</v>
      </c>
      <c r="J73" s="2">
        <v>0.71428571428571397</v>
      </c>
      <c r="K73" s="2">
        <v>0.33333333333333298</v>
      </c>
      <c r="L73" s="3">
        <v>0.42372881355932202</v>
      </c>
      <c r="M73" s="3">
        <v>0.471830985915493</v>
      </c>
    </row>
    <row r="74" spans="1:13" x14ac:dyDescent="0.25">
      <c r="A74" s="8" t="s">
        <v>555</v>
      </c>
      <c r="B74" s="2">
        <v>0.4</v>
      </c>
      <c r="C74" s="2">
        <v>0.27777777777777801</v>
      </c>
      <c r="D74" s="2">
        <v>0.44444444444444398</v>
      </c>
      <c r="E74" s="2">
        <v>0.30434782608695699</v>
      </c>
      <c r="F74" s="2">
        <v>0.28571428571428598</v>
      </c>
      <c r="G74" s="2">
        <v>9.0909090909090898E-2</v>
      </c>
      <c r="H74" s="2">
        <v>0.29411764705882398</v>
      </c>
      <c r="I74" s="2">
        <v>0.55555555555555602</v>
      </c>
      <c r="J74" s="2">
        <v>0.28571428571428598</v>
      </c>
      <c r="K74" s="2">
        <v>0.2</v>
      </c>
      <c r="L74" s="3">
        <v>0.27118644067796599</v>
      </c>
      <c r="M74" s="3">
        <v>0.309859154929577</v>
      </c>
    </row>
    <row r="75" spans="1:13" x14ac:dyDescent="0.25">
      <c r="A75" s="8" t="s">
        <v>556</v>
      </c>
      <c r="B75" s="2">
        <v>0</v>
      </c>
      <c r="C75" s="2">
        <v>0.22222222222222199</v>
      </c>
      <c r="D75" s="2">
        <v>0</v>
      </c>
      <c r="E75" s="2">
        <v>4.3478260869565202E-2</v>
      </c>
      <c r="F75" s="2">
        <v>0</v>
      </c>
      <c r="G75" s="2">
        <v>0</v>
      </c>
      <c r="H75" s="2">
        <v>0</v>
      </c>
      <c r="I75" s="2">
        <v>0.22222222222222199</v>
      </c>
      <c r="J75" s="2">
        <v>0</v>
      </c>
      <c r="K75" s="2">
        <v>0</v>
      </c>
      <c r="L75" s="3">
        <v>3.3898305084745797E-2</v>
      </c>
      <c r="M75" s="3">
        <v>4.92957746478873E-2</v>
      </c>
    </row>
    <row r="76" spans="1:13" x14ac:dyDescent="0.25">
      <c r="A76" s="8" t="s">
        <v>557</v>
      </c>
      <c r="B76" s="2">
        <v>0</v>
      </c>
      <c r="C76" s="2">
        <v>0</v>
      </c>
      <c r="D76" s="2">
        <v>0</v>
      </c>
      <c r="E76" s="2">
        <v>0</v>
      </c>
      <c r="F76" s="2">
        <v>7.1428571428571397E-2</v>
      </c>
      <c r="G76" s="2">
        <v>0</v>
      </c>
      <c r="H76" s="2">
        <v>5.8823529411764698E-2</v>
      </c>
      <c r="I76" s="2">
        <v>0</v>
      </c>
      <c r="J76" s="2">
        <v>0</v>
      </c>
      <c r="K76" s="2">
        <v>0</v>
      </c>
      <c r="L76" s="3">
        <v>1.6949152542372899E-2</v>
      </c>
      <c r="M76" s="3">
        <v>1.4084507042253501E-2</v>
      </c>
    </row>
    <row r="77" spans="1:13" x14ac:dyDescent="0.25">
      <c r="A77" s="8" t="s">
        <v>559</v>
      </c>
      <c r="B77" s="2">
        <v>0.2</v>
      </c>
      <c r="C77" s="2">
        <v>5.5555555555555601E-2</v>
      </c>
      <c r="D77" s="2">
        <v>5.5555555555555601E-2</v>
      </c>
      <c r="E77" s="2">
        <v>0</v>
      </c>
      <c r="F77" s="2">
        <v>0.214285714285714</v>
      </c>
      <c r="G77" s="2">
        <v>0.27272727272727298</v>
      </c>
      <c r="H77" s="2">
        <v>0.29411764705882398</v>
      </c>
      <c r="I77" s="2">
        <v>0</v>
      </c>
      <c r="J77" s="2">
        <v>0</v>
      </c>
      <c r="K77" s="2">
        <v>0.46666666666666701</v>
      </c>
      <c r="L77" s="3">
        <v>0.25423728813559299</v>
      </c>
      <c r="M77" s="3">
        <v>0.154929577464789</v>
      </c>
    </row>
    <row r="78" spans="1:13" x14ac:dyDescent="0.25">
      <c r="A78" s="8" t="s">
        <v>561</v>
      </c>
      <c r="B78" s="2">
        <v>1</v>
      </c>
      <c r="C78" s="2">
        <v>0.33333333333333298</v>
      </c>
      <c r="D78" s="2">
        <v>0.66666666666666696</v>
      </c>
      <c r="E78" s="2">
        <v>0.25</v>
      </c>
      <c r="F78" s="2">
        <v>0.6</v>
      </c>
      <c r="G78" s="2">
        <v>0.66666666666666696</v>
      </c>
      <c r="H78" s="2">
        <v>0.5</v>
      </c>
      <c r="I78" s="2">
        <v>0.33333333333333298</v>
      </c>
      <c r="J78" s="2">
        <v>0.25</v>
      </c>
      <c r="K78" s="2">
        <v>0</v>
      </c>
      <c r="L78" s="3">
        <v>0.42857142857142899</v>
      </c>
      <c r="M78" s="3">
        <v>0.483870967741935</v>
      </c>
    </row>
    <row r="79" spans="1:13" x14ac:dyDescent="0.25">
      <c r="A79" s="8" t="s">
        <v>562</v>
      </c>
      <c r="B79" s="2">
        <v>0</v>
      </c>
      <c r="C79" s="2">
        <v>0.33333333333333298</v>
      </c>
      <c r="D79" s="2">
        <v>0</v>
      </c>
      <c r="E79" s="2">
        <v>0.25</v>
      </c>
      <c r="F79" s="2">
        <v>0.4</v>
      </c>
      <c r="G79" s="2">
        <v>0.33333333333333298</v>
      </c>
      <c r="H79" s="2">
        <v>0</v>
      </c>
      <c r="I79" s="2">
        <v>0.33333333333333298</v>
      </c>
      <c r="J79" s="2">
        <v>0.5</v>
      </c>
      <c r="K79" s="2">
        <v>0</v>
      </c>
      <c r="L79" s="3">
        <v>0.28571428571428598</v>
      </c>
      <c r="M79" s="3">
        <v>0.25806451612903197</v>
      </c>
    </row>
    <row r="80" spans="1:13" x14ac:dyDescent="0.25">
      <c r="A80" s="8" t="s">
        <v>563</v>
      </c>
      <c r="B80" s="2">
        <v>0</v>
      </c>
      <c r="C80" s="2">
        <v>0</v>
      </c>
      <c r="D80" s="2">
        <v>0.33333333333333298</v>
      </c>
      <c r="E80" s="2">
        <v>0.25</v>
      </c>
      <c r="F80" s="2">
        <v>0</v>
      </c>
      <c r="G80" s="2">
        <v>0</v>
      </c>
      <c r="H80" s="2">
        <v>0.25</v>
      </c>
      <c r="I80" s="2">
        <v>0</v>
      </c>
      <c r="J80" s="2">
        <v>0</v>
      </c>
      <c r="K80" s="2">
        <v>0</v>
      </c>
      <c r="L80" s="3">
        <v>7.1428571428571397E-2</v>
      </c>
      <c r="M80" s="3">
        <v>9.6774193548387094E-2</v>
      </c>
    </row>
    <row r="81" spans="1:13" x14ac:dyDescent="0.25">
      <c r="A81" s="8" t="s">
        <v>564</v>
      </c>
      <c r="B81" s="2">
        <v>0</v>
      </c>
      <c r="C81" s="2">
        <v>0</v>
      </c>
      <c r="D81" s="2">
        <v>0</v>
      </c>
      <c r="E81" s="2">
        <v>0</v>
      </c>
      <c r="F81" s="2">
        <v>0</v>
      </c>
      <c r="G81" s="2">
        <v>0</v>
      </c>
      <c r="H81" s="2">
        <v>0</v>
      </c>
      <c r="I81" s="2">
        <v>0.33333333333333298</v>
      </c>
      <c r="J81" s="2">
        <v>0.25</v>
      </c>
      <c r="K81" s="2">
        <v>0</v>
      </c>
      <c r="L81" s="3">
        <v>0.14285714285714299</v>
      </c>
      <c r="M81" s="3">
        <v>6.4516129032258104E-2</v>
      </c>
    </row>
    <row r="82" spans="1:13" x14ac:dyDescent="0.25">
      <c r="A82" s="8" t="s">
        <v>566</v>
      </c>
      <c r="B82" s="2">
        <v>0</v>
      </c>
      <c r="C82" s="2">
        <v>0.33333333333333298</v>
      </c>
      <c r="D82" s="2">
        <v>0</v>
      </c>
      <c r="E82" s="2">
        <v>0.25</v>
      </c>
      <c r="F82" s="2">
        <v>0</v>
      </c>
      <c r="G82" s="2">
        <v>0</v>
      </c>
      <c r="H82" s="2">
        <v>0.25</v>
      </c>
      <c r="I82" s="2">
        <v>0</v>
      </c>
      <c r="J82" s="2">
        <v>0</v>
      </c>
      <c r="K82" s="2">
        <v>0</v>
      </c>
      <c r="L82" s="3">
        <v>7.1428571428571397E-2</v>
      </c>
      <c r="M82" s="3">
        <v>9.6774193548387094E-2</v>
      </c>
    </row>
    <row r="83" spans="1:13" x14ac:dyDescent="0.25">
      <c r="A83" s="8" t="s">
        <v>568</v>
      </c>
      <c r="B83" s="2">
        <v>0.66666666666666696</v>
      </c>
      <c r="C83" s="2">
        <v>0.1875</v>
      </c>
      <c r="D83" s="2">
        <v>0.375</v>
      </c>
      <c r="E83" s="2">
        <v>0.61538461538461497</v>
      </c>
      <c r="F83" s="2">
        <v>0.25</v>
      </c>
      <c r="G83" s="2">
        <v>0.8</v>
      </c>
      <c r="H83" s="2">
        <v>0.42857142857142899</v>
      </c>
      <c r="I83" s="2">
        <v>0.52941176470588203</v>
      </c>
      <c r="J83" s="2">
        <v>0.375</v>
      </c>
      <c r="K83" s="2">
        <v>0</v>
      </c>
      <c r="L83" s="3">
        <v>0.43181818181818199</v>
      </c>
      <c r="M83" s="3">
        <v>0.40776699029126201</v>
      </c>
    </row>
    <row r="84" spans="1:13" x14ac:dyDescent="0.25">
      <c r="A84" s="8" t="s">
        <v>569</v>
      </c>
      <c r="B84" s="2">
        <v>0.16666666666666699</v>
      </c>
      <c r="C84" s="2">
        <v>0.6875</v>
      </c>
      <c r="D84" s="2">
        <v>0.3125</v>
      </c>
      <c r="E84" s="2">
        <v>0.230769230769231</v>
      </c>
      <c r="F84" s="2">
        <v>0.375</v>
      </c>
      <c r="G84" s="2">
        <v>0.2</v>
      </c>
      <c r="H84" s="2">
        <v>0.14285714285714299</v>
      </c>
      <c r="I84" s="2">
        <v>0.29411764705882398</v>
      </c>
      <c r="J84" s="2">
        <v>0.375</v>
      </c>
      <c r="K84" s="2">
        <v>0.57142857142857095</v>
      </c>
      <c r="L84" s="3">
        <v>0.31818181818181801</v>
      </c>
      <c r="M84" s="3">
        <v>0.35922330097087402</v>
      </c>
    </row>
    <row r="85" spans="1:13" x14ac:dyDescent="0.25">
      <c r="A85" s="8" t="s">
        <v>570</v>
      </c>
      <c r="B85" s="2">
        <v>0.16666666666666699</v>
      </c>
      <c r="C85" s="2">
        <v>0.125</v>
      </c>
      <c r="D85" s="2">
        <v>6.25E-2</v>
      </c>
      <c r="E85" s="2">
        <v>0</v>
      </c>
      <c r="F85" s="2">
        <v>0</v>
      </c>
      <c r="G85" s="2">
        <v>0</v>
      </c>
      <c r="H85" s="2">
        <v>0.14285714285714299</v>
      </c>
      <c r="I85" s="2">
        <v>0</v>
      </c>
      <c r="J85" s="2">
        <v>0</v>
      </c>
      <c r="K85" s="2">
        <v>0</v>
      </c>
      <c r="L85" s="3">
        <v>2.27272727272727E-2</v>
      </c>
      <c r="M85" s="3">
        <v>4.85436893203883E-2</v>
      </c>
    </row>
    <row r="86" spans="1:13" x14ac:dyDescent="0.25">
      <c r="A86" s="8" t="s">
        <v>571</v>
      </c>
      <c r="B86" s="2">
        <v>0</v>
      </c>
      <c r="C86" s="2">
        <v>0</v>
      </c>
      <c r="D86" s="2">
        <v>0</v>
      </c>
      <c r="E86" s="2">
        <v>7.69230769230769E-2</v>
      </c>
      <c r="F86" s="2">
        <v>0</v>
      </c>
      <c r="G86" s="2">
        <v>0</v>
      </c>
      <c r="H86" s="2">
        <v>0</v>
      </c>
      <c r="I86" s="2">
        <v>5.8823529411764698E-2</v>
      </c>
      <c r="J86" s="2">
        <v>0</v>
      </c>
      <c r="K86" s="2">
        <v>0.28571428571428598</v>
      </c>
      <c r="L86" s="3">
        <v>6.8181818181818205E-2</v>
      </c>
      <c r="M86" s="3">
        <v>3.8834951456310697E-2</v>
      </c>
    </row>
    <row r="87" spans="1:13" x14ac:dyDescent="0.25">
      <c r="A87" s="8" t="s">
        <v>573</v>
      </c>
      <c r="B87" s="2">
        <v>0</v>
      </c>
      <c r="C87" s="2">
        <v>0</v>
      </c>
      <c r="D87" s="2">
        <v>0.25</v>
      </c>
      <c r="E87" s="2">
        <v>7.69230769230769E-2</v>
      </c>
      <c r="F87" s="2">
        <v>0.375</v>
      </c>
      <c r="G87" s="2">
        <v>0</v>
      </c>
      <c r="H87" s="2">
        <v>0.28571428571428598</v>
      </c>
      <c r="I87" s="2">
        <v>0.11764705882352899</v>
      </c>
      <c r="J87" s="2">
        <v>0.25</v>
      </c>
      <c r="K87" s="2">
        <v>0.14285714285714299</v>
      </c>
      <c r="L87" s="3">
        <v>0.15909090909090901</v>
      </c>
      <c r="M87" s="3">
        <v>0.14563106796116501</v>
      </c>
    </row>
    <row r="88" spans="1:13" x14ac:dyDescent="0.25">
      <c r="A88" s="8" t="s">
        <v>575</v>
      </c>
      <c r="B88" s="2">
        <v>0.266666666666667</v>
      </c>
      <c r="C88" s="2">
        <v>0.35714285714285698</v>
      </c>
      <c r="D88" s="2">
        <v>0.50847457627118597</v>
      </c>
      <c r="E88" s="2">
        <v>0.372093023255814</v>
      </c>
      <c r="F88" s="2">
        <v>0.35294117647058798</v>
      </c>
      <c r="G88" s="2">
        <v>0.65333333333333299</v>
      </c>
      <c r="H88" s="2">
        <v>0.30769230769230799</v>
      </c>
      <c r="I88" s="2">
        <v>0.22916666666666699</v>
      </c>
      <c r="J88" s="2">
        <v>0.32142857142857101</v>
      </c>
      <c r="K88" s="2">
        <v>0.31818181818181801</v>
      </c>
      <c r="L88" s="3">
        <v>0.39405204460966498</v>
      </c>
      <c r="M88" s="3">
        <v>0.38703339882121801</v>
      </c>
    </row>
    <row r="89" spans="1:13" x14ac:dyDescent="0.25">
      <c r="A89" s="8" t="s">
        <v>576</v>
      </c>
      <c r="B89" s="2">
        <v>0.33333333333333298</v>
      </c>
      <c r="C89" s="2">
        <v>0.42857142857142899</v>
      </c>
      <c r="D89" s="2">
        <v>0.322033898305085</v>
      </c>
      <c r="E89" s="2">
        <v>0.25581395348837199</v>
      </c>
      <c r="F89" s="2">
        <v>0.35294117647058798</v>
      </c>
      <c r="G89" s="2">
        <v>0.24</v>
      </c>
      <c r="H89" s="2">
        <v>0.42307692307692302</v>
      </c>
      <c r="I89" s="2">
        <v>0.41666666666666702</v>
      </c>
      <c r="J89" s="2">
        <v>0.42857142857142899</v>
      </c>
      <c r="K89" s="2">
        <v>0.28787878787878801</v>
      </c>
      <c r="L89" s="3">
        <v>0.33828996282527901</v>
      </c>
      <c r="M89" s="3">
        <v>0.33791748526522603</v>
      </c>
    </row>
    <row r="90" spans="1:13" x14ac:dyDescent="0.25">
      <c r="A90" s="8" t="s">
        <v>577</v>
      </c>
      <c r="B90" s="2">
        <v>0.11111111111111099</v>
      </c>
      <c r="C90" s="2">
        <v>2.3809523809523801E-2</v>
      </c>
      <c r="D90" s="2">
        <v>8.4745762711864403E-2</v>
      </c>
      <c r="E90" s="2">
        <v>4.6511627906976702E-2</v>
      </c>
      <c r="F90" s="2">
        <v>7.8431372549019607E-2</v>
      </c>
      <c r="G90" s="2">
        <v>0</v>
      </c>
      <c r="H90" s="2">
        <v>0.115384615384615</v>
      </c>
      <c r="I90" s="2">
        <v>6.25E-2</v>
      </c>
      <c r="J90" s="2">
        <v>7.1428571428571397E-2</v>
      </c>
      <c r="K90" s="2">
        <v>3.03030303030303E-2</v>
      </c>
      <c r="L90" s="3">
        <v>4.8327137546468397E-2</v>
      </c>
      <c r="M90" s="3">
        <v>5.8939096267190599E-2</v>
      </c>
    </row>
    <row r="91" spans="1:13" x14ac:dyDescent="0.25">
      <c r="A91" s="8" t="s">
        <v>578</v>
      </c>
      <c r="B91" s="2">
        <v>4.4444444444444398E-2</v>
      </c>
      <c r="C91" s="2">
        <v>7.1428571428571397E-2</v>
      </c>
      <c r="D91" s="2">
        <v>0</v>
      </c>
      <c r="E91" s="2">
        <v>9.3023255813953501E-2</v>
      </c>
      <c r="F91" s="2">
        <v>7.8431372549019607E-2</v>
      </c>
      <c r="G91" s="2">
        <v>0.04</v>
      </c>
      <c r="H91" s="2">
        <v>3.8461538461538498E-2</v>
      </c>
      <c r="I91" s="2">
        <v>4.1666666666666699E-2</v>
      </c>
      <c r="J91" s="2">
        <v>3.5714285714285698E-2</v>
      </c>
      <c r="K91" s="2">
        <v>0.18181818181818199</v>
      </c>
      <c r="L91" s="3">
        <v>7.4349442379182201E-2</v>
      </c>
      <c r="M91" s="3">
        <v>6.4833005893909598E-2</v>
      </c>
    </row>
    <row r="92" spans="1:13" x14ac:dyDescent="0.25">
      <c r="A92" s="8" t="s">
        <v>580</v>
      </c>
      <c r="B92" s="2">
        <v>0.24444444444444399</v>
      </c>
      <c r="C92" s="2">
        <v>0.119047619047619</v>
      </c>
      <c r="D92" s="2">
        <v>8.4745762711864403E-2</v>
      </c>
      <c r="E92" s="2">
        <v>0.232558139534884</v>
      </c>
      <c r="F92" s="2">
        <v>0.13725490196078399</v>
      </c>
      <c r="G92" s="2">
        <v>6.6666666666666693E-2</v>
      </c>
      <c r="H92" s="2">
        <v>0.115384615384615</v>
      </c>
      <c r="I92" s="2">
        <v>0.25</v>
      </c>
      <c r="J92" s="2">
        <v>0.14285714285714299</v>
      </c>
      <c r="K92" s="2">
        <v>0.18181818181818199</v>
      </c>
      <c r="L92" s="3">
        <v>0.14498141263940501</v>
      </c>
      <c r="M92" s="3">
        <v>0.151277013752456</v>
      </c>
    </row>
    <row r="93" spans="1:13" x14ac:dyDescent="0.25">
      <c r="A93" s="15"/>
    </row>
    <row r="94" spans="1:13" x14ac:dyDescent="0.25">
      <c r="A94" s="15"/>
    </row>
    <row r="95" spans="1:13" x14ac:dyDescent="0.25">
      <c r="A95" s="15"/>
      <c r="B95" s="23" t="s">
        <v>31</v>
      </c>
      <c r="C95" s="23"/>
      <c r="D95" s="23"/>
      <c r="E95" s="23"/>
      <c r="F95" s="23"/>
      <c r="G95" s="23"/>
      <c r="H95" s="23"/>
      <c r="I95" s="23"/>
      <c r="J95" s="23"/>
      <c r="K95" s="6" t="s">
        <v>58</v>
      </c>
      <c r="L95" s="6" t="s">
        <v>11</v>
      </c>
    </row>
    <row r="96" spans="1:13" x14ac:dyDescent="0.25">
      <c r="A96" s="9" t="s">
        <v>34</v>
      </c>
      <c r="B96" s="5" t="s">
        <v>15</v>
      </c>
      <c r="C96" s="5" t="s">
        <v>16</v>
      </c>
      <c r="D96" s="5" t="s">
        <v>17</v>
      </c>
      <c r="E96" s="5" t="s">
        <v>18</v>
      </c>
      <c r="F96" s="5" t="s">
        <v>19</v>
      </c>
      <c r="G96" s="5" t="s">
        <v>20</v>
      </c>
      <c r="H96" s="5" t="s">
        <v>21</v>
      </c>
      <c r="I96" s="5" t="s">
        <v>22</v>
      </c>
      <c r="J96" s="5" t="s">
        <v>23</v>
      </c>
      <c r="K96" s="5" t="s">
        <v>24</v>
      </c>
      <c r="L96" s="5" t="s">
        <v>25</v>
      </c>
    </row>
    <row r="97" spans="1:12" x14ac:dyDescent="0.25">
      <c r="A97" s="8" t="s">
        <v>526</v>
      </c>
      <c r="B97" s="2">
        <v>0.11111111111111099</v>
      </c>
      <c r="C97" s="2">
        <v>-0.3</v>
      </c>
      <c r="D97" s="2">
        <v>1.28571428571429</v>
      </c>
      <c r="E97" s="2">
        <v>0.4375</v>
      </c>
      <c r="F97" s="2">
        <v>8.6956521739130405E-2</v>
      </c>
      <c r="G97" s="2">
        <v>-0.64</v>
      </c>
      <c r="H97" s="2">
        <v>-0.22222222222222199</v>
      </c>
      <c r="I97" s="2">
        <v>0</v>
      </c>
      <c r="J97" s="2">
        <v>0.85714285714285698</v>
      </c>
      <c r="K97" s="3">
        <v>-0.48</v>
      </c>
      <c r="L97" s="3">
        <v>0.44444444444444398</v>
      </c>
    </row>
    <row r="98" spans="1:12" x14ac:dyDescent="0.25">
      <c r="A98" s="8" t="s">
        <v>527</v>
      </c>
      <c r="B98" s="2">
        <v>-0.33333333333333298</v>
      </c>
      <c r="C98" s="2">
        <v>-0.16666666666666699</v>
      </c>
      <c r="D98" s="2">
        <v>1.4</v>
      </c>
      <c r="E98" s="2">
        <v>-0.16666666666666699</v>
      </c>
      <c r="F98" s="2">
        <v>-0.2</v>
      </c>
      <c r="G98" s="2">
        <v>0.25</v>
      </c>
      <c r="H98" s="2">
        <v>0</v>
      </c>
      <c r="I98" s="2">
        <v>-0.5</v>
      </c>
      <c r="J98" s="2">
        <v>2</v>
      </c>
      <c r="K98" s="3">
        <v>0.875</v>
      </c>
      <c r="L98" s="3">
        <v>0.66666666666666696</v>
      </c>
    </row>
    <row r="99" spans="1:12" x14ac:dyDescent="0.25">
      <c r="A99" s="8" t="s">
        <v>528</v>
      </c>
      <c r="B99" s="2">
        <v>3</v>
      </c>
      <c r="C99" s="2">
        <v>-0.5</v>
      </c>
      <c r="D99" s="2">
        <v>0.5</v>
      </c>
      <c r="E99" s="2">
        <v>-0.83333333333333304</v>
      </c>
      <c r="F99" s="2">
        <v>1</v>
      </c>
      <c r="G99" s="2">
        <v>7</v>
      </c>
      <c r="H99" s="2">
        <v>-1</v>
      </c>
      <c r="I99" s="2">
        <v>0</v>
      </c>
      <c r="J99" s="2">
        <v>0</v>
      </c>
      <c r="K99" s="3">
        <v>-0.5</v>
      </c>
      <c r="L99" s="3">
        <v>-0.5</v>
      </c>
    </row>
    <row r="100" spans="1:12" x14ac:dyDescent="0.25">
      <c r="A100" s="8" t="s">
        <v>529</v>
      </c>
      <c r="B100" s="2">
        <v>0</v>
      </c>
      <c r="C100" s="2">
        <v>-1</v>
      </c>
      <c r="D100" s="2">
        <v>0</v>
      </c>
      <c r="E100" s="2">
        <v>0</v>
      </c>
      <c r="F100" s="2">
        <v>-0.33333333333333298</v>
      </c>
      <c r="G100" s="2">
        <v>-0.5</v>
      </c>
      <c r="H100" s="2">
        <v>3</v>
      </c>
      <c r="I100" s="2">
        <v>-0.5</v>
      </c>
      <c r="J100" s="2">
        <v>3</v>
      </c>
      <c r="K100" s="3">
        <v>3</v>
      </c>
      <c r="L100" s="3">
        <v>1</v>
      </c>
    </row>
    <row r="101" spans="1:12" x14ac:dyDescent="0.25">
      <c r="A101" s="8" t="s">
        <v>531</v>
      </c>
      <c r="B101" s="2">
        <v>-0.61111111111111105</v>
      </c>
      <c r="C101" s="2">
        <v>0.85714285714285698</v>
      </c>
      <c r="D101" s="2">
        <v>-0.230769230769231</v>
      </c>
      <c r="E101" s="2">
        <v>-0.5</v>
      </c>
      <c r="F101" s="2">
        <v>0</v>
      </c>
      <c r="G101" s="2">
        <v>1.6</v>
      </c>
      <c r="H101" s="2">
        <v>0.230769230769231</v>
      </c>
      <c r="I101" s="2">
        <v>-0.75</v>
      </c>
      <c r="J101" s="2">
        <v>2.75</v>
      </c>
      <c r="K101" s="3">
        <v>2</v>
      </c>
      <c r="L101" s="3">
        <v>-0.16666666666666699</v>
      </c>
    </row>
    <row r="102" spans="1:12" x14ac:dyDescent="0.25">
      <c r="A102" s="8" t="s">
        <v>533</v>
      </c>
      <c r="B102" s="2">
        <v>-0.16</v>
      </c>
      <c r="C102" s="2">
        <v>0.19047619047618999</v>
      </c>
      <c r="D102" s="2">
        <v>0.36</v>
      </c>
      <c r="E102" s="2">
        <v>-0.20588235294117599</v>
      </c>
      <c r="F102" s="2">
        <v>-3.7037037037037E-2</v>
      </c>
      <c r="G102" s="2">
        <v>-7.69230769230769E-2</v>
      </c>
      <c r="H102" s="2">
        <v>0</v>
      </c>
      <c r="I102" s="2">
        <v>-0.25</v>
      </c>
      <c r="J102" s="2">
        <v>-0.11111111111111099</v>
      </c>
      <c r="K102" s="3">
        <v>-0.38461538461538503</v>
      </c>
      <c r="L102" s="3">
        <v>-0.36</v>
      </c>
    </row>
    <row r="103" spans="1:12" x14ac:dyDescent="0.25">
      <c r="A103" s="8" t="s">
        <v>534</v>
      </c>
      <c r="B103" s="2">
        <v>3.5714285714285698E-2</v>
      </c>
      <c r="C103" s="2">
        <v>0.10344827586206901</v>
      </c>
      <c r="D103" s="2">
        <v>0.21875</v>
      </c>
      <c r="E103" s="2">
        <v>0.102564102564103</v>
      </c>
      <c r="F103" s="2">
        <v>-0.30232558139534899</v>
      </c>
      <c r="G103" s="2">
        <v>6.6666666666666693E-2</v>
      </c>
      <c r="H103" s="2">
        <v>0.46875</v>
      </c>
      <c r="I103" s="2">
        <v>-0.78723404255319196</v>
      </c>
      <c r="J103" s="2">
        <v>2.1</v>
      </c>
      <c r="K103" s="3">
        <v>3.3333333333333298E-2</v>
      </c>
      <c r="L103" s="3">
        <v>0.107142857142857</v>
      </c>
    </row>
    <row r="104" spans="1:12" x14ac:dyDescent="0.25">
      <c r="A104" s="8" t="s">
        <v>535</v>
      </c>
      <c r="B104" s="2">
        <v>0.1</v>
      </c>
      <c r="C104" s="2">
        <v>-0.27272727272727298</v>
      </c>
      <c r="D104" s="2">
        <v>0.5</v>
      </c>
      <c r="E104" s="2">
        <v>-0.41666666666666702</v>
      </c>
      <c r="F104" s="2">
        <v>0.14285714285714299</v>
      </c>
      <c r="G104" s="2">
        <v>0.5</v>
      </c>
      <c r="H104" s="2">
        <v>-0.83333333333333304</v>
      </c>
      <c r="I104" s="2">
        <v>2.5</v>
      </c>
      <c r="J104" s="2">
        <v>-0.28571428571428598</v>
      </c>
      <c r="K104" s="3">
        <v>-0.375</v>
      </c>
      <c r="L104" s="3">
        <v>-0.5</v>
      </c>
    </row>
    <row r="105" spans="1:12" x14ac:dyDescent="0.25">
      <c r="A105" s="8" t="s">
        <v>536</v>
      </c>
      <c r="B105" s="2">
        <v>0</v>
      </c>
      <c r="C105" s="2">
        <v>0.25</v>
      </c>
      <c r="D105" s="2">
        <v>-0.8</v>
      </c>
      <c r="E105" s="2">
        <v>1</v>
      </c>
      <c r="F105" s="2">
        <v>2</v>
      </c>
      <c r="G105" s="2">
        <v>-0.66666666666666696</v>
      </c>
      <c r="H105" s="2">
        <v>0.5</v>
      </c>
      <c r="I105" s="2">
        <v>1</v>
      </c>
      <c r="J105" s="2">
        <v>0.16666666666666699</v>
      </c>
      <c r="K105" s="3">
        <v>0.16666666666666699</v>
      </c>
      <c r="L105" s="3">
        <v>0.75</v>
      </c>
    </row>
    <row r="106" spans="1:12" x14ac:dyDescent="0.25">
      <c r="A106" s="8" t="s">
        <v>538</v>
      </c>
      <c r="B106" s="2">
        <v>0.21052631578947401</v>
      </c>
      <c r="C106" s="2">
        <v>-0.34782608695652201</v>
      </c>
      <c r="D106" s="2">
        <v>0.2</v>
      </c>
      <c r="E106" s="2">
        <v>-0.22222222222222199</v>
      </c>
      <c r="F106" s="2">
        <v>-0.35714285714285698</v>
      </c>
      <c r="G106" s="2">
        <v>0</v>
      </c>
      <c r="H106" s="2">
        <v>0.11111111111111099</v>
      </c>
      <c r="I106" s="2">
        <v>-0.5</v>
      </c>
      <c r="J106" s="2">
        <v>2.6</v>
      </c>
      <c r="K106" s="3">
        <v>1</v>
      </c>
      <c r="L106" s="3">
        <v>-5.2631578947368397E-2</v>
      </c>
    </row>
    <row r="107" spans="1:12" x14ac:dyDescent="0.25">
      <c r="A107" s="8" t="s">
        <v>540</v>
      </c>
      <c r="B107" s="2">
        <v>0</v>
      </c>
      <c r="C107" s="2">
        <v>-0.75</v>
      </c>
      <c r="D107" s="2">
        <v>6</v>
      </c>
      <c r="E107" s="2">
        <v>-0.14285714285714299</v>
      </c>
      <c r="F107" s="2">
        <v>-0.16666666666666699</v>
      </c>
      <c r="G107" s="2">
        <v>0</v>
      </c>
      <c r="H107" s="2">
        <v>0.4</v>
      </c>
      <c r="I107" s="2">
        <v>-0.71428571428571397</v>
      </c>
      <c r="J107" s="2">
        <v>0.5</v>
      </c>
      <c r="K107" s="3">
        <v>-0.4</v>
      </c>
      <c r="L107" s="3">
        <v>-0.25</v>
      </c>
    </row>
    <row r="108" spans="1:12" x14ac:dyDescent="0.25">
      <c r="A108" s="8" t="s">
        <v>541</v>
      </c>
      <c r="B108" s="2">
        <v>1</v>
      </c>
      <c r="C108" s="2">
        <v>-0.125</v>
      </c>
      <c r="D108" s="2">
        <v>0.85714285714285698</v>
      </c>
      <c r="E108" s="2">
        <v>-0.15384615384615399</v>
      </c>
      <c r="F108" s="2">
        <v>0.27272727272727298</v>
      </c>
      <c r="G108" s="2">
        <v>0.5</v>
      </c>
      <c r="H108" s="2">
        <v>-4.7619047619047603E-2</v>
      </c>
      <c r="I108" s="2">
        <v>-0.3</v>
      </c>
      <c r="J108" s="2">
        <v>0.71428571428571397</v>
      </c>
      <c r="K108" s="3">
        <v>0.71428571428571397</v>
      </c>
      <c r="L108" s="3">
        <v>5</v>
      </c>
    </row>
    <row r="109" spans="1:12" x14ac:dyDescent="0.25">
      <c r="A109" s="8" t="s">
        <v>542</v>
      </c>
      <c r="B109" s="2">
        <v>0</v>
      </c>
      <c r="C109" s="2">
        <v>0</v>
      </c>
      <c r="D109" s="2">
        <v>-1</v>
      </c>
      <c r="E109" s="2">
        <v>0</v>
      </c>
      <c r="F109" s="2">
        <v>0</v>
      </c>
      <c r="G109" s="2">
        <v>2</v>
      </c>
      <c r="H109" s="2">
        <v>0.33333333333333298</v>
      </c>
      <c r="I109" s="2">
        <v>0.25</v>
      </c>
      <c r="J109" s="2">
        <v>0</v>
      </c>
      <c r="K109" s="3">
        <v>4</v>
      </c>
      <c r="L109" s="3">
        <v>0</v>
      </c>
    </row>
    <row r="110" spans="1:12" x14ac:dyDescent="0.25">
      <c r="A110" s="8" t="s">
        <v>543</v>
      </c>
      <c r="B110" s="2">
        <v>-1</v>
      </c>
      <c r="C110" s="2">
        <v>0</v>
      </c>
      <c r="D110" s="2">
        <v>-1</v>
      </c>
      <c r="E110" s="2">
        <v>0</v>
      </c>
      <c r="F110" s="2">
        <v>0</v>
      </c>
      <c r="G110" s="2">
        <v>0</v>
      </c>
      <c r="H110" s="2">
        <v>2</v>
      </c>
      <c r="I110" s="2">
        <v>-0.16666666666666699</v>
      </c>
      <c r="J110" s="2">
        <v>0</v>
      </c>
      <c r="K110" s="3">
        <v>0</v>
      </c>
      <c r="L110" s="3">
        <v>4</v>
      </c>
    </row>
    <row r="111" spans="1:12" x14ac:dyDescent="0.25">
      <c r="A111" s="8" t="s">
        <v>545</v>
      </c>
      <c r="B111" s="2">
        <v>-0.33333333333333298</v>
      </c>
      <c r="C111" s="2">
        <v>-0.5</v>
      </c>
      <c r="D111" s="2">
        <v>3</v>
      </c>
      <c r="E111" s="2">
        <v>0</v>
      </c>
      <c r="F111" s="2">
        <v>-0.25</v>
      </c>
      <c r="G111" s="2">
        <v>0.33333333333333298</v>
      </c>
      <c r="H111" s="2">
        <v>1</v>
      </c>
      <c r="I111" s="2">
        <v>-0.625</v>
      </c>
      <c r="J111" s="2">
        <v>3</v>
      </c>
      <c r="K111" s="3">
        <v>3</v>
      </c>
      <c r="L111" s="3">
        <v>3</v>
      </c>
    </row>
    <row r="112" spans="1:12" x14ac:dyDescent="0.25">
      <c r="A112" s="8" t="s">
        <v>547</v>
      </c>
      <c r="B112" s="2">
        <v>1.5</v>
      </c>
      <c r="C112" s="2">
        <v>-0.6</v>
      </c>
      <c r="D112" s="2">
        <v>2.5</v>
      </c>
      <c r="E112" s="2">
        <v>0.14285714285714299</v>
      </c>
      <c r="F112" s="2">
        <v>-0.125</v>
      </c>
      <c r="G112" s="2">
        <v>-0.14285714285714299</v>
      </c>
      <c r="H112" s="2">
        <v>-0.16666666666666699</v>
      </c>
      <c r="I112" s="2">
        <v>-0.8</v>
      </c>
      <c r="J112" s="2">
        <v>4</v>
      </c>
      <c r="K112" s="3">
        <v>-0.28571428571428598</v>
      </c>
      <c r="L112" s="3">
        <v>1.5</v>
      </c>
    </row>
    <row r="113" spans="1:12" x14ac:dyDescent="0.25">
      <c r="A113" s="8" t="s">
        <v>548</v>
      </c>
      <c r="B113" s="2">
        <v>1.6666666666666701</v>
      </c>
      <c r="C113" s="2">
        <v>0.125</v>
      </c>
      <c r="D113" s="2">
        <v>-0.22222222222222199</v>
      </c>
      <c r="E113" s="2">
        <v>0.57142857142857095</v>
      </c>
      <c r="F113" s="2">
        <v>-0.27272727272727298</v>
      </c>
      <c r="G113" s="2">
        <v>0.75</v>
      </c>
      <c r="H113" s="2">
        <v>7.1428571428571397E-2</v>
      </c>
      <c r="I113" s="2">
        <v>-0.6</v>
      </c>
      <c r="J113" s="2">
        <v>1</v>
      </c>
      <c r="K113" s="3">
        <v>0.5</v>
      </c>
      <c r="L113" s="3">
        <v>3</v>
      </c>
    </row>
    <row r="114" spans="1:12" x14ac:dyDescent="0.25">
      <c r="A114" s="8" t="s">
        <v>549</v>
      </c>
      <c r="B114" s="2">
        <v>3</v>
      </c>
      <c r="C114" s="2">
        <v>-0.5</v>
      </c>
      <c r="D114" s="2">
        <v>0</v>
      </c>
      <c r="E114" s="2">
        <v>0.5</v>
      </c>
      <c r="F114" s="2">
        <v>-0.66666666666666696</v>
      </c>
      <c r="G114" s="2">
        <v>0</v>
      </c>
      <c r="H114" s="2">
        <v>-1</v>
      </c>
      <c r="I114" s="2">
        <v>0</v>
      </c>
      <c r="J114" s="2">
        <v>0</v>
      </c>
      <c r="K114" s="3">
        <v>2</v>
      </c>
      <c r="L114" s="3">
        <v>2</v>
      </c>
    </row>
    <row r="115" spans="1:12" x14ac:dyDescent="0.25">
      <c r="A115" s="8" t="s">
        <v>550</v>
      </c>
      <c r="B115" s="2">
        <v>-1</v>
      </c>
      <c r="C115" s="2">
        <v>0</v>
      </c>
      <c r="D115" s="2">
        <v>-1</v>
      </c>
      <c r="E115" s="2">
        <v>0</v>
      </c>
      <c r="F115" s="2">
        <v>0</v>
      </c>
      <c r="G115" s="2">
        <v>1</v>
      </c>
      <c r="H115" s="2">
        <v>0.5</v>
      </c>
      <c r="I115" s="2">
        <v>-0.66666666666666696</v>
      </c>
      <c r="J115" s="2">
        <v>1</v>
      </c>
      <c r="K115" s="3">
        <v>1</v>
      </c>
      <c r="L115" s="3">
        <v>-0.5</v>
      </c>
    </row>
    <row r="116" spans="1:12" x14ac:dyDescent="0.25">
      <c r="A116" s="8" t="s">
        <v>552</v>
      </c>
      <c r="B116" s="2">
        <v>-0.5</v>
      </c>
      <c r="C116" s="2">
        <v>1.6666666666666701</v>
      </c>
      <c r="D116" s="2">
        <v>-0.75</v>
      </c>
      <c r="E116" s="2">
        <v>2.5</v>
      </c>
      <c r="F116" s="2">
        <v>-0.14285714285714299</v>
      </c>
      <c r="G116" s="2">
        <v>-0.33333333333333298</v>
      </c>
      <c r="H116" s="2">
        <v>0.5</v>
      </c>
      <c r="I116" s="2">
        <v>-0.83333333333333304</v>
      </c>
      <c r="J116" s="2">
        <v>4</v>
      </c>
      <c r="K116" s="3">
        <v>-0.16666666666666699</v>
      </c>
      <c r="L116" s="3">
        <v>-0.16666666666666699</v>
      </c>
    </row>
    <row r="117" spans="1:12" x14ac:dyDescent="0.25">
      <c r="A117" s="8" t="s">
        <v>554</v>
      </c>
      <c r="B117" s="2">
        <v>1</v>
      </c>
      <c r="C117" s="2">
        <v>0.125</v>
      </c>
      <c r="D117" s="2">
        <v>0.66666666666666696</v>
      </c>
      <c r="E117" s="2">
        <v>-0.6</v>
      </c>
      <c r="F117" s="2">
        <v>0.16666666666666699</v>
      </c>
      <c r="G117" s="2">
        <v>-0.14285714285714299</v>
      </c>
      <c r="H117" s="2">
        <v>-0.66666666666666696</v>
      </c>
      <c r="I117" s="2">
        <v>1.5</v>
      </c>
      <c r="J117" s="2">
        <v>0</v>
      </c>
      <c r="K117" s="3">
        <v>-0.28571428571428598</v>
      </c>
      <c r="L117" s="3">
        <v>0.25</v>
      </c>
    </row>
    <row r="118" spans="1:12" x14ac:dyDescent="0.25">
      <c r="A118" s="8" t="s">
        <v>555</v>
      </c>
      <c r="B118" s="2">
        <v>0.25</v>
      </c>
      <c r="C118" s="2">
        <v>0.6</v>
      </c>
      <c r="D118" s="2">
        <v>-0.125</v>
      </c>
      <c r="E118" s="2">
        <v>-0.42857142857142899</v>
      </c>
      <c r="F118" s="2">
        <v>-0.75</v>
      </c>
      <c r="G118" s="2">
        <v>4</v>
      </c>
      <c r="H118" s="2">
        <v>0</v>
      </c>
      <c r="I118" s="2">
        <v>-0.6</v>
      </c>
      <c r="J118" s="2">
        <v>0.5</v>
      </c>
      <c r="K118" s="3">
        <v>2</v>
      </c>
      <c r="L118" s="3">
        <v>-0.25</v>
      </c>
    </row>
    <row r="119" spans="1:12" x14ac:dyDescent="0.25">
      <c r="A119" s="8" t="s">
        <v>556</v>
      </c>
      <c r="B119" s="2">
        <v>0</v>
      </c>
      <c r="C119" s="2">
        <v>-1</v>
      </c>
      <c r="D119" s="2">
        <v>0</v>
      </c>
      <c r="E119" s="2">
        <v>-1</v>
      </c>
      <c r="F119" s="2">
        <v>0</v>
      </c>
      <c r="G119" s="2">
        <v>0</v>
      </c>
      <c r="H119" s="2">
        <v>0</v>
      </c>
      <c r="I119" s="2">
        <v>-1</v>
      </c>
      <c r="J119" s="2">
        <v>0</v>
      </c>
      <c r="K119" s="3">
        <v>0</v>
      </c>
      <c r="L119" s="3">
        <v>0</v>
      </c>
    </row>
    <row r="120" spans="1:12" x14ac:dyDescent="0.25">
      <c r="A120" s="8" t="s">
        <v>557</v>
      </c>
      <c r="B120" s="2">
        <v>0</v>
      </c>
      <c r="C120" s="2">
        <v>0</v>
      </c>
      <c r="D120" s="2">
        <v>0</v>
      </c>
      <c r="E120" s="2">
        <v>0</v>
      </c>
      <c r="F120" s="2">
        <v>-1</v>
      </c>
      <c r="G120" s="2">
        <v>0</v>
      </c>
      <c r="H120" s="2">
        <v>-1</v>
      </c>
      <c r="I120" s="2">
        <v>0</v>
      </c>
      <c r="J120" s="2">
        <v>0</v>
      </c>
      <c r="K120" s="3">
        <v>0</v>
      </c>
      <c r="L120" s="3">
        <v>0</v>
      </c>
    </row>
    <row r="121" spans="1:12" x14ac:dyDescent="0.25">
      <c r="A121" s="8" t="s">
        <v>559</v>
      </c>
      <c r="B121" s="2">
        <v>-0.5</v>
      </c>
      <c r="C121" s="2">
        <v>0</v>
      </c>
      <c r="D121" s="2">
        <v>-1</v>
      </c>
      <c r="E121" s="2">
        <v>0</v>
      </c>
      <c r="F121" s="2">
        <v>0</v>
      </c>
      <c r="G121" s="2">
        <v>0.66666666666666696</v>
      </c>
      <c r="H121" s="2">
        <v>-1</v>
      </c>
      <c r="I121" s="2">
        <v>0</v>
      </c>
      <c r="J121" s="2">
        <v>0</v>
      </c>
      <c r="K121" s="3">
        <v>1.3333333333333299</v>
      </c>
      <c r="L121" s="3">
        <v>2.5</v>
      </c>
    </row>
    <row r="122" spans="1:12" x14ac:dyDescent="0.25">
      <c r="A122" s="8" t="s">
        <v>561</v>
      </c>
      <c r="B122" s="2">
        <v>-0.5</v>
      </c>
      <c r="C122" s="2">
        <v>1</v>
      </c>
      <c r="D122" s="2">
        <v>-0.5</v>
      </c>
      <c r="E122" s="2">
        <v>2</v>
      </c>
      <c r="F122" s="2">
        <v>-0.33333333333333298</v>
      </c>
      <c r="G122" s="2">
        <v>0</v>
      </c>
      <c r="H122" s="2">
        <v>-0.5</v>
      </c>
      <c r="I122" s="2">
        <v>0</v>
      </c>
      <c r="J122" s="2">
        <v>-1</v>
      </c>
      <c r="K122" s="3">
        <v>-1</v>
      </c>
      <c r="L122" s="3">
        <v>-1</v>
      </c>
    </row>
    <row r="123" spans="1:12" x14ac:dyDescent="0.25">
      <c r="A123" s="8" t="s">
        <v>562</v>
      </c>
      <c r="B123" s="2">
        <v>0</v>
      </c>
      <c r="C123" s="2">
        <v>-1</v>
      </c>
      <c r="D123" s="2">
        <v>0</v>
      </c>
      <c r="E123" s="2">
        <v>1</v>
      </c>
      <c r="F123" s="2">
        <v>-0.5</v>
      </c>
      <c r="G123" s="2">
        <v>-1</v>
      </c>
      <c r="H123" s="2">
        <v>0</v>
      </c>
      <c r="I123" s="2">
        <v>1</v>
      </c>
      <c r="J123" s="2">
        <v>-1</v>
      </c>
      <c r="K123" s="3">
        <v>-1</v>
      </c>
      <c r="L123" s="3">
        <v>0</v>
      </c>
    </row>
    <row r="124" spans="1:12" x14ac:dyDescent="0.25">
      <c r="A124" s="8" t="s">
        <v>563</v>
      </c>
      <c r="B124" s="2">
        <v>0</v>
      </c>
      <c r="C124" s="2">
        <v>0</v>
      </c>
      <c r="D124" s="2">
        <v>0</v>
      </c>
      <c r="E124" s="2">
        <v>-1</v>
      </c>
      <c r="F124" s="2">
        <v>0</v>
      </c>
      <c r="G124" s="2">
        <v>0</v>
      </c>
      <c r="H124" s="2">
        <v>-1</v>
      </c>
      <c r="I124" s="2">
        <v>0</v>
      </c>
      <c r="J124" s="2">
        <v>0</v>
      </c>
      <c r="K124" s="3">
        <v>0</v>
      </c>
      <c r="L124" s="3">
        <v>0</v>
      </c>
    </row>
    <row r="125" spans="1:12" x14ac:dyDescent="0.25">
      <c r="A125" s="8" t="s">
        <v>564</v>
      </c>
      <c r="B125" s="2">
        <v>0</v>
      </c>
      <c r="C125" s="2">
        <v>0</v>
      </c>
      <c r="D125" s="2">
        <v>0</v>
      </c>
      <c r="E125" s="2">
        <v>0</v>
      </c>
      <c r="F125" s="2">
        <v>0</v>
      </c>
      <c r="G125" s="2">
        <v>0</v>
      </c>
      <c r="H125" s="2">
        <v>0</v>
      </c>
      <c r="I125" s="2">
        <v>0</v>
      </c>
      <c r="J125" s="2">
        <v>-1</v>
      </c>
      <c r="K125" s="3">
        <v>0</v>
      </c>
      <c r="L125" s="3">
        <v>0</v>
      </c>
    </row>
    <row r="126" spans="1:12" x14ac:dyDescent="0.25">
      <c r="A126" s="8" t="s">
        <v>566</v>
      </c>
      <c r="B126" s="2">
        <v>0</v>
      </c>
      <c r="C126" s="2">
        <v>-1</v>
      </c>
      <c r="D126" s="2">
        <v>0</v>
      </c>
      <c r="E126" s="2">
        <v>-1</v>
      </c>
      <c r="F126" s="2">
        <v>0</v>
      </c>
      <c r="G126" s="2">
        <v>0</v>
      </c>
      <c r="H126" s="2">
        <v>-1</v>
      </c>
      <c r="I126" s="2">
        <v>0</v>
      </c>
      <c r="J126" s="2">
        <v>0</v>
      </c>
      <c r="K126" s="3">
        <v>0</v>
      </c>
      <c r="L126" s="3">
        <v>0</v>
      </c>
    </row>
    <row r="127" spans="1:12" x14ac:dyDescent="0.25">
      <c r="A127" s="8" t="s">
        <v>568</v>
      </c>
      <c r="B127" s="2">
        <v>-0.25</v>
      </c>
      <c r="C127" s="2">
        <v>1</v>
      </c>
      <c r="D127" s="2">
        <v>0.33333333333333298</v>
      </c>
      <c r="E127" s="2">
        <v>-0.75</v>
      </c>
      <c r="F127" s="2">
        <v>1</v>
      </c>
      <c r="G127" s="2">
        <v>-0.25</v>
      </c>
      <c r="H127" s="2">
        <v>2</v>
      </c>
      <c r="I127" s="2">
        <v>-0.66666666666666696</v>
      </c>
      <c r="J127" s="2">
        <v>-1</v>
      </c>
      <c r="K127" s="3">
        <v>-1</v>
      </c>
      <c r="L127" s="3">
        <v>-1</v>
      </c>
    </row>
    <row r="128" spans="1:12" x14ac:dyDescent="0.25">
      <c r="A128" s="8" t="s">
        <v>569</v>
      </c>
      <c r="B128" s="2">
        <v>10</v>
      </c>
      <c r="C128" s="2">
        <v>-0.54545454545454497</v>
      </c>
      <c r="D128" s="2">
        <v>-0.4</v>
      </c>
      <c r="E128" s="2">
        <v>0</v>
      </c>
      <c r="F128" s="2">
        <v>-0.66666666666666696</v>
      </c>
      <c r="G128" s="2">
        <v>0</v>
      </c>
      <c r="H128" s="2">
        <v>4</v>
      </c>
      <c r="I128" s="2">
        <v>-0.4</v>
      </c>
      <c r="J128" s="2">
        <v>0.33333333333333298</v>
      </c>
      <c r="K128" s="3">
        <v>3</v>
      </c>
      <c r="L128" s="3">
        <v>3</v>
      </c>
    </row>
    <row r="129" spans="1:12" x14ac:dyDescent="0.25">
      <c r="A129" s="8" t="s">
        <v>570</v>
      </c>
      <c r="B129" s="2">
        <v>1</v>
      </c>
      <c r="C129" s="2">
        <v>-0.5</v>
      </c>
      <c r="D129" s="2">
        <v>-1</v>
      </c>
      <c r="E129" s="2">
        <v>0</v>
      </c>
      <c r="F129" s="2">
        <v>0</v>
      </c>
      <c r="G129" s="2">
        <v>0</v>
      </c>
      <c r="H129" s="2">
        <v>-1</v>
      </c>
      <c r="I129" s="2">
        <v>0</v>
      </c>
      <c r="J129" s="2">
        <v>0</v>
      </c>
      <c r="K129" s="3">
        <v>0</v>
      </c>
      <c r="L129" s="3">
        <v>-1</v>
      </c>
    </row>
    <row r="130" spans="1:12" x14ac:dyDescent="0.25">
      <c r="A130" s="8" t="s">
        <v>571</v>
      </c>
      <c r="B130" s="2">
        <v>0</v>
      </c>
      <c r="C130" s="2">
        <v>0</v>
      </c>
      <c r="D130" s="2">
        <v>0</v>
      </c>
      <c r="E130" s="2">
        <v>-1</v>
      </c>
      <c r="F130" s="2">
        <v>0</v>
      </c>
      <c r="G130" s="2">
        <v>0</v>
      </c>
      <c r="H130" s="2">
        <v>0</v>
      </c>
      <c r="I130" s="2">
        <v>-1</v>
      </c>
      <c r="J130" s="2">
        <v>0</v>
      </c>
      <c r="K130" s="3">
        <v>0</v>
      </c>
      <c r="L130" s="3">
        <v>0</v>
      </c>
    </row>
    <row r="131" spans="1:12" x14ac:dyDescent="0.25">
      <c r="A131" s="8" t="s">
        <v>573</v>
      </c>
      <c r="B131" s="2">
        <v>0</v>
      </c>
      <c r="C131" s="2">
        <v>0</v>
      </c>
      <c r="D131" s="2">
        <v>-0.75</v>
      </c>
      <c r="E131" s="2">
        <v>2</v>
      </c>
      <c r="F131" s="2">
        <v>-1</v>
      </c>
      <c r="G131" s="2">
        <v>0</v>
      </c>
      <c r="H131" s="2">
        <v>0</v>
      </c>
      <c r="I131" s="2">
        <v>0</v>
      </c>
      <c r="J131" s="2">
        <v>-0.5</v>
      </c>
      <c r="K131" s="3">
        <v>0</v>
      </c>
      <c r="L131" s="3">
        <v>0</v>
      </c>
    </row>
    <row r="132" spans="1:12" x14ac:dyDescent="0.25">
      <c r="A132" s="8" t="s">
        <v>575</v>
      </c>
      <c r="B132" s="2">
        <v>0.25</v>
      </c>
      <c r="C132" s="2">
        <v>1</v>
      </c>
      <c r="D132" s="2">
        <v>-0.46666666666666701</v>
      </c>
      <c r="E132" s="2">
        <v>0.125</v>
      </c>
      <c r="F132" s="2">
        <v>1.7222222222222201</v>
      </c>
      <c r="G132" s="2">
        <v>-0.67346938775510201</v>
      </c>
      <c r="H132" s="2">
        <v>-0.3125</v>
      </c>
      <c r="I132" s="2">
        <v>-0.18181818181818199</v>
      </c>
      <c r="J132" s="2">
        <v>1.3333333333333299</v>
      </c>
      <c r="K132" s="3">
        <v>-0.57142857142857095</v>
      </c>
      <c r="L132" s="3">
        <v>0.75</v>
      </c>
    </row>
    <row r="133" spans="1:12" x14ac:dyDescent="0.25">
      <c r="A133" s="8" t="s">
        <v>576</v>
      </c>
      <c r="B133" s="2">
        <v>0.2</v>
      </c>
      <c r="C133" s="2">
        <v>5.5555555555555601E-2</v>
      </c>
      <c r="D133" s="2">
        <v>-0.42105263157894701</v>
      </c>
      <c r="E133" s="2">
        <v>0.63636363636363602</v>
      </c>
      <c r="F133" s="2">
        <v>0</v>
      </c>
      <c r="G133" s="2">
        <v>0.22222222222222199</v>
      </c>
      <c r="H133" s="2">
        <v>-9.0909090909090898E-2</v>
      </c>
      <c r="I133" s="2">
        <v>-0.4</v>
      </c>
      <c r="J133" s="2">
        <v>0.58333333333333304</v>
      </c>
      <c r="K133" s="3">
        <v>5.5555555555555601E-2</v>
      </c>
      <c r="L133" s="3">
        <v>0.266666666666667</v>
      </c>
    </row>
    <row r="134" spans="1:12" x14ac:dyDescent="0.25">
      <c r="A134" s="8" t="s">
        <v>577</v>
      </c>
      <c r="B134" s="2">
        <v>-0.8</v>
      </c>
      <c r="C134" s="2">
        <v>4</v>
      </c>
      <c r="D134" s="2">
        <v>-0.6</v>
      </c>
      <c r="E134" s="2">
        <v>1</v>
      </c>
      <c r="F134" s="2">
        <v>-1</v>
      </c>
      <c r="G134" s="2">
        <v>0</v>
      </c>
      <c r="H134" s="2">
        <v>-0.5</v>
      </c>
      <c r="I134" s="2">
        <v>-0.33333333333333298</v>
      </c>
      <c r="J134" s="2">
        <v>0</v>
      </c>
      <c r="K134" s="3">
        <v>0</v>
      </c>
      <c r="L134" s="3">
        <v>-0.6</v>
      </c>
    </row>
    <row r="135" spans="1:12" x14ac:dyDescent="0.25">
      <c r="A135" s="8" t="s">
        <v>578</v>
      </c>
      <c r="B135" s="2">
        <v>0.5</v>
      </c>
      <c r="C135" s="2">
        <v>-1</v>
      </c>
      <c r="D135" s="2">
        <v>0</v>
      </c>
      <c r="E135" s="2">
        <v>0</v>
      </c>
      <c r="F135" s="2">
        <v>-0.25</v>
      </c>
      <c r="G135" s="2">
        <v>-0.33333333333333298</v>
      </c>
      <c r="H135" s="2">
        <v>0</v>
      </c>
      <c r="I135" s="2">
        <v>-0.5</v>
      </c>
      <c r="J135" s="2">
        <v>11</v>
      </c>
      <c r="K135" s="3">
        <v>3</v>
      </c>
      <c r="L135" s="3">
        <v>5</v>
      </c>
    </row>
    <row r="136" spans="1:12" x14ac:dyDescent="0.25">
      <c r="A136" s="8" t="s">
        <v>580</v>
      </c>
      <c r="B136" s="2">
        <v>-0.54545454545454497</v>
      </c>
      <c r="C136" s="2">
        <v>0</v>
      </c>
      <c r="D136" s="2">
        <v>1</v>
      </c>
      <c r="E136" s="2">
        <v>-0.3</v>
      </c>
      <c r="F136" s="2">
        <v>-0.28571428571428598</v>
      </c>
      <c r="G136" s="2">
        <v>0.2</v>
      </c>
      <c r="H136" s="2">
        <v>1</v>
      </c>
      <c r="I136" s="2">
        <v>-0.66666666666666696</v>
      </c>
      <c r="J136" s="2">
        <v>2</v>
      </c>
      <c r="K136" s="3">
        <v>1.4</v>
      </c>
      <c r="L136" s="3">
        <v>9.0909090909090898E-2</v>
      </c>
    </row>
    <row r="137" spans="1:12" x14ac:dyDescent="0.25">
      <c r="A137" s="11" t="s">
        <v>14</v>
      </c>
      <c r="B137" s="3">
        <v>7.7625570776255703E-2</v>
      </c>
      <c r="C137" s="3">
        <v>3.8135593220338999E-2</v>
      </c>
      <c r="D137" s="3">
        <v>0.114285714285714</v>
      </c>
      <c r="E137" s="3">
        <v>-3.2967032967033003E-2</v>
      </c>
      <c r="F137" s="3">
        <v>-1.13636363636364E-2</v>
      </c>
      <c r="G137" s="3">
        <v>3.4482758620689703E-2</v>
      </c>
      <c r="H137" s="3">
        <v>1.48148148148148E-2</v>
      </c>
      <c r="I137" s="3">
        <v>-0.452554744525547</v>
      </c>
      <c r="J137" s="3">
        <v>0.95333333333333303</v>
      </c>
      <c r="K137" s="3">
        <v>0.122605363984674</v>
      </c>
      <c r="L137" s="3">
        <v>0.33789954337899503</v>
      </c>
    </row>
    <row r="138" spans="1:12" x14ac:dyDescent="0.25">
      <c r="A138" s="15"/>
    </row>
    <row r="139" spans="1:12" x14ac:dyDescent="0.25">
      <c r="A139" s="13" t="s">
        <v>35</v>
      </c>
    </row>
    <row r="140" spans="1:12" x14ac:dyDescent="0.25">
      <c r="A140" s="14" t="s">
        <v>36</v>
      </c>
    </row>
    <row r="141" spans="1:12" x14ac:dyDescent="0.25">
      <c r="A141" s="14" t="s">
        <v>37</v>
      </c>
    </row>
    <row r="142" spans="1:12" x14ac:dyDescent="0.25">
      <c r="A142" s="14" t="s">
        <v>680</v>
      </c>
    </row>
    <row r="143" spans="1:12" x14ac:dyDescent="0.25">
      <c r="A143" s="14" t="s">
        <v>39</v>
      </c>
    </row>
    <row r="144" spans="1:12"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51:K51"/>
    <mergeCell ref="B95:J9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682</v>
      </c>
    </row>
    <row r="2" spans="1:13" ht="15" x14ac:dyDescent="0.25">
      <c r="A2" s="12" t="s">
        <v>664</v>
      </c>
    </row>
    <row r="3" spans="1:13" ht="15" x14ac:dyDescent="0.25">
      <c r="A3" s="12" t="s">
        <v>665</v>
      </c>
    </row>
    <row r="4" spans="1:13" ht="15" x14ac:dyDescent="0.25">
      <c r="A4" s="12" t="s">
        <v>662</v>
      </c>
    </row>
    <row r="5" spans="1:13" x14ac:dyDescent="0.25">
      <c r="A5" s="19" t="str">
        <f>HYPERLINK("#'Table of contents'!A26",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584</v>
      </c>
      <c r="B8" s="1">
        <v>8</v>
      </c>
      <c r="C8" s="1">
        <v>7</v>
      </c>
      <c r="D8" s="1">
        <v>5</v>
      </c>
      <c r="E8" s="1">
        <v>9</v>
      </c>
      <c r="F8" s="1">
        <v>7</v>
      </c>
      <c r="G8" s="1">
        <v>5</v>
      </c>
      <c r="H8" s="1">
        <v>3</v>
      </c>
      <c r="I8" s="1">
        <v>6</v>
      </c>
      <c r="J8" s="1">
        <v>4</v>
      </c>
      <c r="K8" s="1">
        <v>9</v>
      </c>
      <c r="L8" s="4">
        <v>27</v>
      </c>
      <c r="M8" s="4">
        <v>63</v>
      </c>
    </row>
    <row r="9" spans="1:13" x14ac:dyDescent="0.25">
      <c r="A9" s="16" t="s">
        <v>585</v>
      </c>
      <c r="B9" s="1">
        <v>6</v>
      </c>
      <c r="C9" s="1">
        <v>16</v>
      </c>
      <c r="D9" s="1">
        <v>17</v>
      </c>
      <c r="E9" s="1">
        <v>18</v>
      </c>
      <c r="F9" s="1">
        <v>15</v>
      </c>
      <c r="G9" s="1">
        <v>9</v>
      </c>
      <c r="H9" s="1">
        <v>8</v>
      </c>
      <c r="I9" s="1">
        <v>17</v>
      </c>
      <c r="J9" s="1">
        <v>8</v>
      </c>
      <c r="K9" s="1">
        <v>16</v>
      </c>
      <c r="L9" s="4">
        <v>58</v>
      </c>
      <c r="M9" s="4">
        <v>130</v>
      </c>
    </row>
    <row r="10" spans="1:13" x14ac:dyDescent="0.25">
      <c r="A10" s="16" t="s">
        <v>586</v>
      </c>
      <c r="B10" s="1">
        <v>7</v>
      </c>
      <c r="C10" s="1">
        <v>3</v>
      </c>
      <c r="D10" s="1">
        <v>2</v>
      </c>
      <c r="E10" s="1">
        <v>5</v>
      </c>
      <c r="F10" s="1">
        <v>2</v>
      </c>
      <c r="G10" s="1">
        <v>2</v>
      </c>
      <c r="H10" s="1">
        <v>4</v>
      </c>
      <c r="I10" s="1">
        <v>4</v>
      </c>
      <c r="J10" s="1">
        <v>5</v>
      </c>
      <c r="K10" s="1">
        <v>6</v>
      </c>
      <c r="L10" s="4">
        <v>21</v>
      </c>
      <c r="M10" s="4">
        <v>40</v>
      </c>
    </row>
    <row r="11" spans="1:13" x14ac:dyDescent="0.25">
      <c r="A11" s="16" t="s">
        <v>587</v>
      </c>
      <c r="B11" s="1">
        <v>1</v>
      </c>
      <c r="C11" s="1">
        <v>1</v>
      </c>
      <c r="D11" s="1">
        <v>0</v>
      </c>
      <c r="E11" s="1">
        <v>0</v>
      </c>
      <c r="F11" s="1">
        <v>0</v>
      </c>
      <c r="G11" s="1">
        <v>0</v>
      </c>
      <c r="H11" s="1">
        <v>1</v>
      </c>
      <c r="I11" s="1">
        <v>0</v>
      </c>
      <c r="J11" s="1">
        <v>3</v>
      </c>
      <c r="K11" s="1">
        <v>2</v>
      </c>
      <c r="L11" s="4">
        <v>6</v>
      </c>
      <c r="M11" s="4">
        <v>8</v>
      </c>
    </row>
    <row r="12" spans="1:13" x14ac:dyDescent="0.25">
      <c r="A12" s="16" t="s">
        <v>589</v>
      </c>
      <c r="B12" s="1">
        <v>4</v>
      </c>
      <c r="C12" s="1">
        <v>2</v>
      </c>
      <c r="D12" s="1">
        <v>1</v>
      </c>
      <c r="E12" s="1">
        <v>5</v>
      </c>
      <c r="F12" s="1">
        <v>1</v>
      </c>
      <c r="G12" s="1">
        <v>3</v>
      </c>
      <c r="H12" s="1">
        <v>2</v>
      </c>
      <c r="I12" s="1">
        <v>2</v>
      </c>
      <c r="J12" s="1">
        <v>1</v>
      </c>
      <c r="K12" s="1">
        <v>2</v>
      </c>
      <c r="L12" s="4">
        <v>10</v>
      </c>
      <c r="M12" s="4">
        <v>23</v>
      </c>
    </row>
    <row r="13" spans="1:13" x14ac:dyDescent="0.25">
      <c r="A13" s="16" t="s">
        <v>591</v>
      </c>
      <c r="B13" s="1">
        <v>18</v>
      </c>
      <c r="C13" s="1">
        <v>19</v>
      </c>
      <c r="D13" s="1">
        <v>24</v>
      </c>
      <c r="E13" s="1">
        <v>38</v>
      </c>
      <c r="F13" s="1">
        <v>22</v>
      </c>
      <c r="G13" s="1">
        <v>80</v>
      </c>
      <c r="H13" s="1">
        <v>22</v>
      </c>
      <c r="I13" s="1">
        <v>15</v>
      </c>
      <c r="J13" s="1">
        <v>17</v>
      </c>
      <c r="K13" s="1">
        <v>18</v>
      </c>
      <c r="L13" s="4">
        <v>152</v>
      </c>
      <c r="M13" s="4">
        <v>273</v>
      </c>
    </row>
    <row r="14" spans="1:13" x14ac:dyDescent="0.25">
      <c r="A14" s="16" t="s">
        <v>592</v>
      </c>
      <c r="B14" s="1">
        <v>7</v>
      </c>
      <c r="C14" s="1">
        <v>19</v>
      </c>
      <c r="D14" s="1">
        <v>21</v>
      </c>
      <c r="E14" s="1">
        <v>14</v>
      </c>
      <c r="F14" s="1">
        <v>14</v>
      </c>
      <c r="G14" s="1">
        <v>18</v>
      </c>
      <c r="H14" s="1">
        <v>26</v>
      </c>
      <c r="I14" s="1">
        <v>12</v>
      </c>
      <c r="J14" s="1">
        <v>11</v>
      </c>
      <c r="K14" s="1">
        <v>18</v>
      </c>
      <c r="L14" s="4">
        <v>85</v>
      </c>
      <c r="M14" s="4">
        <v>160</v>
      </c>
    </row>
    <row r="15" spans="1:13" x14ac:dyDescent="0.25">
      <c r="A15" s="16" t="s">
        <v>593</v>
      </c>
      <c r="B15" s="1">
        <v>0</v>
      </c>
      <c r="C15" s="1">
        <v>5</v>
      </c>
      <c r="D15" s="1">
        <v>2</v>
      </c>
      <c r="E15" s="1">
        <v>1</v>
      </c>
      <c r="F15" s="1">
        <v>0</v>
      </c>
      <c r="G15" s="1">
        <v>2</v>
      </c>
      <c r="H15" s="1">
        <v>3</v>
      </c>
      <c r="I15" s="1">
        <v>1</v>
      </c>
      <c r="J15" s="1">
        <v>1</v>
      </c>
      <c r="K15" s="1">
        <v>0</v>
      </c>
      <c r="L15" s="4">
        <v>7</v>
      </c>
      <c r="M15" s="4">
        <v>15</v>
      </c>
    </row>
    <row r="16" spans="1:13" x14ac:dyDescent="0.25">
      <c r="A16" s="16" t="s">
        <v>594</v>
      </c>
      <c r="B16" s="1">
        <v>1</v>
      </c>
      <c r="C16" s="1">
        <v>0</v>
      </c>
      <c r="D16" s="1">
        <v>3</v>
      </c>
      <c r="E16" s="1">
        <v>0</v>
      </c>
      <c r="F16" s="1">
        <v>1</v>
      </c>
      <c r="G16" s="1">
        <v>1</v>
      </c>
      <c r="H16" s="1">
        <v>3</v>
      </c>
      <c r="I16" s="1">
        <v>6</v>
      </c>
      <c r="J16" s="1">
        <v>4</v>
      </c>
      <c r="K16" s="1">
        <v>12</v>
      </c>
      <c r="L16" s="4">
        <v>26</v>
      </c>
      <c r="M16" s="4">
        <v>31</v>
      </c>
    </row>
    <row r="17" spans="1:13" x14ac:dyDescent="0.25">
      <c r="A17" s="16" t="s">
        <v>596</v>
      </c>
      <c r="B17" s="1">
        <v>4</v>
      </c>
      <c r="C17" s="1">
        <v>7</v>
      </c>
      <c r="D17" s="1">
        <v>5</v>
      </c>
      <c r="E17" s="1">
        <v>10</v>
      </c>
      <c r="F17" s="1">
        <v>8</v>
      </c>
      <c r="G17" s="1">
        <v>5</v>
      </c>
      <c r="H17" s="1">
        <v>14</v>
      </c>
      <c r="I17" s="1">
        <v>10</v>
      </c>
      <c r="J17" s="1">
        <v>4</v>
      </c>
      <c r="K17" s="1">
        <v>22</v>
      </c>
      <c r="L17" s="4">
        <v>55</v>
      </c>
      <c r="M17" s="4">
        <v>89</v>
      </c>
    </row>
    <row r="18" spans="1:13" x14ac:dyDescent="0.25">
      <c r="A18" s="16" t="s">
        <v>598</v>
      </c>
      <c r="B18" s="1">
        <v>8</v>
      </c>
      <c r="C18" s="1">
        <v>11</v>
      </c>
      <c r="D18" s="1">
        <v>18</v>
      </c>
      <c r="E18" s="1">
        <v>12</v>
      </c>
      <c r="F18" s="1">
        <v>9</v>
      </c>
      <c r="G18" s="1">
        <v>16</v>
      </c>
      <c r="H18" s="1">
        <v>14</v>
      </c>
      <c r="I18" s="1">
        <v>21</v>
      </c>
      <c r="J18" s="1">
        <v>11</v>
      </c>
      <c r="K18" s="1">
        <v>11</v>
      </c>
      <c r="L18" s="4">
        <v>73</v>
      </c>
      <c r="M18" s="4">
        <v>131</v>
      </c>
    </row>
    <row r="19" spans="1:13" x14ac:dyDescent="0.25">
      <c r="A19" s="16" t="s">
        <v>599</v>
      </c>
      <c r="B19" s="1">
        <v>12</v>
      </c>
      <c r="C19" s="1">
        <v>19</v>
      </c>
      <c r="D19" s="1">
        <v>19</v>
      </c>
      <c r="E19" s="1">
        <v>16</v>
      </c>
      <c r="F19" s="1">
        <v>19</v>
      </c>
      <c r="G19" s="1">
        <v>12</v>
      </c>
      <c r="H19" s="1">
        <v>26</v>
      </c>
      <c r="I19" s="1">
        <v>36</v>
      </c>
      <c r="J19" s="1">
        <v>15</v>
      </c>
      <c r="K19" s="1">
        <v>25</v>
      </c>
      <c r="L19" s="4">
        <v>114</v>
      </c>
      <c r="M19" s="4">
        <v>199</v>
      </c>
    </row>
    <row r="20" spans="1:13" x14ac:dyDescent="0.25">
      <c r="A20" s="16" t="s">
        <v>600</v>
      </c>
      <c r="B20" s="1">
        <v>1</v>
      </c>
      <c r="C20" s="1">
        <v>0</v>
      </c>
      <c r="D20" s="1">
        <v>2</v>
      </c>
      <c r="E20" s="1">
        <v>3</v>
      </c>
      <c r="F20" s="1">
        <v>5</v>
      </c>
      <c r="G20" s="1">
        <v>1</v>
      </c>
      <c r="H20" s="1">
        <v>1</v>
      </c>
      <c r="I20" s="1">
        <v>1</v>
      </c>
      <c r="J20" s="1">
        <v>1</v>
      </c>
      <c r="K20" s="1">
        <v>0</v>
      </c>
      <c r="L20" s="4">
        <v>4</v>
      </c>
      <c r="M20" s="4">
        <v>15</v>
      </c>
    </row>
    <row r="21" spans="1:13" x14ac:dyDescent="0.25">
      <c r="A21" s="16" t="s">
        <v>601</v>
      </c>
      <c r="B21" s="1">
        <v>3</v>
      </c>
      <c r="C21" s="1">
        <v>1</v>
      </c>
      <c r="D21" s="1">
        <v>0</v>
      </c>
      <c r="E21" s="1">
        <v>2</v>
      </c>
      <c r="F21" s="1">
        <v>0</v>
      </c>
      <c r="G21" s="1">
        <v>4</v>
      </c>
      <c r="H21" s="1">
        <v>2</v>
      </c>
      <c r="I21" s="1">
        <v>3</v>
      </c>
      <c r="J21" s="1">
        <v>4</v>
      </c>
      <c r="K21" s="1">
        <v>4</v>
      </c>
      <c r="L21" s="4">
        <v>17</v>
      </c>
      <c r="M21" s="4">
        <v>23</v>
      </c>
    </row>
    <row r="22" spans="1:13" x14ac:dyDescent="0.25">
      <c r="A22" s="16" t="s">
        <v>603</v>
      </c>
      <c r="B22" s="1">
        <v>12</v>
      </c>
      <c r="C22" s="1">
        <v>7</v>
      </c>
      <c r="D22" s="1">
        <v>5</v>
      </c>
      <c r="E22" s="1">
        <v>8</v>
      </c>
      <c r="F22" s="1">
        <v>4</v>
      </c>
      <c r="G22" s="1">
        <v>4</v>
      </c>
      <c r="H22" s="1">
        <v>6</v>
      </c>
      <c r="I22" s="1">
        <v>9</v>
      </c>
      <c r="J22" s="1">
        <v>5</v>
      </c>
      <c r="K22" s="1">
        <v>11</v>
      </c>
      <c r="L22" s="4">
        <v>35</v>
      </c>
      <c r="M22" s="4">
        <v>71</v>
      </c>
    </row>
    <row r="23" spans="1:13" x14ac:dyDescent="0.25">
      <c r="A23" s="16" t="s">
        <v>605</v>
      </c>
      <c r="B23" s="1">
        <v>4</v>
      </c>
      <c r="C23" s="1">
        <v>9</v>
      </c>
      <c r="D23" s="1">
        <v>13</v>
      </c>
      <c r="E23" s="1">
        <v>12</v>
      </c>
      <c r="F23" s="1">
        <v>9</v>
      </c>
      <c r="G23" s="1">
        <v>6</v>
      </c>
      <c r="H23" s="1">
        <v>6</v>
      </c>
      <c r="I23" s="1">
        <v>8</v>
      </c>
      <c r="J23" s="1">
        <v>2</v>
      </c>
      <c r="K23" s="1">
        <v>5</v>
      </c>
      <c r="L23" s="4">
        <v>27</v>
      </c>
      <c r="M23" s="4">
        <v>74</v>
      </c>
    </row>
    <row r="24" spans="1:13" x14ac:dyDescent="0.25">
      <c r="A24" s="16" t="s">
        <v>606</v>
      </c>
      <c r="B24" s="1">
        <v>8</v>
      </c>
      <c r="C24" s="1">
        <v>8</v>
      </c>
      <c r="D24" s="1">
        <v>9</v>
      </c>
      <c r="E24" s="1">
        <v>11</v>
      </c>
      <c r="F24" s="1">
        <v>11</v>
      </c>
      <c r="G24" s="1">
        <v>16</v>
      </c>
      <c r="H24" s="1">
        <v>16</v>
      </c>
      <c r="I24" s="1">
        <v>16</v>
      </c>
      <c r="J24" s="1">
        <v>7</v>
      </c>
      <c r="K24" s="1">
        <v>22</v>
      </c>
      <c r="L24" s="4">
        <v>77</v>
      </c>
      <c r="M24" s="4">
        <v>124</v>
      </c>
    </row>
    <row r="25" spans="1:13" x14ac:dyDescent="0.25">
      <c r="A25" s="16" t="s">
        <v>607</v>
      </c>
      <c r="B25" s="1">
        <v>0</v>
      </c>
      <c r="C25" s="1">
        <v>4</v>
      </c>
      <c r="D25" s="1">
        <v>3</v>
      </c>
      <c r="E25" s="1">
        <v>3</v>
      </c>
      <c r="F25" s="1">
        <v>1</v>
      </c>
      <c r="G25" s="1">
        <v>0</v>
      </c>
      <c r="H25" s="1">
        <v>2</v>
      </c>
      <c r="I25" s="1">
        <v>1</v>
      </c>
      <c r="J25" s="1">
        <v>0</v>
      </c>
      <c r="K25" s="1">
        <v>2</v>
      </c>
      <c r="L25" s="4">
        <v>5</v>
      </c>
      <c r="M25" s="4">
        <v>16</v>
      </c>
    </row>
    <row r="26" spans="1:13" x14ac:dyDescent="0.25">
      <c r="A26" s="16" t="s">
        <v>608</v>
      </c>
      <c r="B26" s="1">
        <v>2</v>
      </c>
      <c r="C26" s="1">
        <v>2</v>
      </c>
      <c r="D26" s="1">
        <v>3</v>
      </c>
      <c r="E26" s="1">
        <v>1</v>
      </c>
      <c r="F26" s="1">
        <v>1</v>
      </c>
      <c r="G26" s="1">
        <v>1</v>
      </c>
      <c r="H26" s="1">
        <v>1</v>
      </c>
      <c r="I26" s="1">
        <v>4</v>
      </c>
      <c r="J26" s="1">
        <v>1</v>
      </c>
      <c r="K26" s="1">
        <v>5</v>
      </c>
      <c r="L26" s="4">
        <v>12</v>
      </c>
      <c r="M26" s="4">
        <v>21</v>
      </c>
    </row>
    <row r="27" spans="1:13" x14ac:dyDescent="0.25">
      <c r="A27" s="16" t="s">
        <v>610</v>
      </c>
      <c r="B27" s="1">
        <v>9</v>
      </c>
      <c r="C27" s="1">
        <v>10</v>
      </c>
      <c r="D27" s="1">
        <v>7</v>
      </c>
      <c r="E27" s="1">
        <v>8</v>
      </c>
      <c r="F27" s="1">
        <v>6</v>
      </c>
      <c r="G27" s="1">
        <v>3</v>
      </c>
      <c r="H27" s="1">
        <v>3</v>
      </c>
      <c r="I27" s="1">
        <v>9</v>
      </c>
      <c r="J27" s="1">
        <v>3</v>
      </c>
      <c r="K27" s="1">
        <v>6</v>
      </c>
      <c r="L27" s="4">
        <v>24</v>
      </c>
      <c r="M27" s="4">
        <v>64</v>
      </c>
    </row>
    <row r="28" spans="1:13" x14ac:dyDescent="0.25">
      <c r="A28" s="16" t="s">
        <v>612</v>
      </c>
      <c r="B28" s="1">
        <v>2</v>
      </c>
      <c r="C28" s="1">
        <v>1</v>
      </c>
      <c r="D28" s="1">
        <v>0</v>
      </c>
      <c r="E28" s="1">
        <v>2</v>
      </c>
      <c r="F28" s="1">
        <v>5</v>
      </c>
      <c r="G28" s="1">
        <v>1</v>
      </c>
      <c r="H28" s="1">
        <v>3</v>
      </c>
      <c r="I28" s="1">
        <v>4</v>
      </c>
      <c r="J28" s="1">
        <v>4</v>
      </c>
      <c r="K28" s="1">
        <v>3</v>
      </c>
      <c r="L28" s="4">
        <v>15</v>
      </c>
      <c r="M28" s="4">
        <v>25</v>
      </c>
    </row>
    <row r="29" spans="1:13" x14ac:dyDescent="0.25">
      <c r="A29" s="16" t="s">
        <v>613</v>
      </c>
      <c r="B29" s="1">
        <v>4</v>
      </c>
      <c r="C29" s="1">
        <v>5</v>
      </c>
      <c r="D29" s="1">
        <v>3</v>
      </c>
      <c r="E29" s="1">
        <v>5</v>
      </c>
      <c r="F29" s="1">
        <v>5</v>
      </c>
      <c r="G29" s="1">
        <v>2</v>
      </c>
      <c r="H29" s="1">
        <v>3</v>
      </c>
      <c r="I29" s="1">
        <v>3</v>
      </c>
      <c r="J29" s="1">
        <v>0</v>
      </c>
      <c r="K29" s="1">
        <v>3</v>
      </c>
      <c r="L29" s="4">
        <v>11</v>
      </c>
      <c r="M29" s="4">
        <v>33</v>
      </c>
    </row>
    <row r="30" spans="1:13" x14ac:dyDescent="0.25">
      <c r="A30" s="16" t="s">
        <v>614</v>
      </c>
      <c r="B30" s="1">
        <v>2</v>
      </c>
      <c r="C30" s="1">
        <v>0</v>
      </c>
      <c r="D30" s="1">
        <v>2</v>
      </c>
      <c r="E30" s="1">
        <v>2</v>
      </c>
      <c r="F30" s="1">
        <v>1</v>
      </c>
      <c r="G30" s="1">
        <v>0</v>
      </c>
      <c r="H30" s="1">
        <v>1</v>
      </c>
      <c r="I30" s="1">
        <v>0</v>
      </c>
      <c r="J30" s="1">
        <v>0</v>
      </c>
      <c r="K30" s="1">
        <v>0</v>
      </c>
      <c r="L30" s="4">
        <v>1</v>
      </c>
      <c r="M30" s="4">
        <v>8</v>
      </c>
    </row>
    <row r="31" spans="1:13" x14ac:dyDescent="0.25">
      <c r="A31" s="16" t="s">
        <v>615</v>
      </c>
      <c r="B31" s="1">
        <v>1</v>
      </c>
      <c r="C31" s="1">
        <v>1</v>
      </c>
      <c r="D31" s="1">
        <v>0</v>
      </c>
      <c r="E31" s="1">
        <v>0</v>
      </c>
      <c r="F31" s="1">
        <v>1</v>
      </c>
      <c r="G31" s="1">
        <v>1</v>
      </c>
      <c r="H31" s="1">
        <v>0</v>
      </c>
      <c r="I31" s="1">
        <v>0</v>
      </c>
      <c r="J31" s="1">
        <v>0</v>
      </c>
      <c r="K31" s="1">
        <v>1</v>
      </c>
      <c r="L31" s="4">
        <v>2</v>
      </c>
      <c r="M31" s="4">
        <v>5</v>
      </c>
    </row>
    <row r="32" spans="1:13" x14ac:dyDescent="0.25">
      <c r="A32" s="16" t="s">
        <v>617</v>
      </c>
      <c r="B32" s="1">
        <v>3</v>
      </c>
      <c r="C32" s="1">
        <v>2</v>
      </c>
      <c r="D32" s="1">
        <v>2</v>
      </c>
      <c r="E32" s="1">
        <v>2</v>
      </c>
      <c r="F32" s="1">
        <v>1</v>
      </c>
      <c r="G32" s="1">
        <v>2</v>
      </c>
      <c r="H32" s="1">
        <v>2</v>
      </c>
      <c r="I32" s="1">
        <v>1</v>
      </c>
      <c r="J32" s="1">
        <v>1</v>
      </c>
      <c r="K32" s="1">
        <v>3</v>
      </c>
      <c r="L32" s="4">
        <v>9</v>
      </c>
      <c r="M32" s="4">
        <v>19</v>
      </c>
    </row>
    <row r="33" spans="1:13" x14ac:dyDescent="0.25">
      <c r="A33" s="16" t="s">
        <v>619</v>
      </c>
      <c r="B33" s="1">
        <v>6</v>
      </c>
      <c r="C33" s="1">
        <v>1</v>
      </c>
      <c r="D33" s="1">
        <v>3</v>
      </c>
      <c r="E33" s="1">
        <v>4</v>
      </c>
      <c r="F33" s="1">
        <v>3</v>
      </c>
      <c r="G33" s="1">
        <v>0</v>
      </c>
      <c r="H33" s="1">
        <v>3</v>
      </c>
      <c r="I33" s="1">
        <v>1</v>
      </c>
      <c r="J33" s="1">
        <v>0</v>
      </c>
      <c r="K33" s="1">
        <v>4</v>
      </c>
      <c r="L33" s="4">
        <v>8</v>
      </c>
      <c r="M33" s="4">
        <v>25</v>
      </c>
    </row>
    <row r="34" spans="1:13" x14ac:dyDescent="0.25">
      <c r="A34" s="16" t="s">
        <v>620</v>
      </c>
      <c r="B34" s="1">
        <v>2</v>
      </c>
      <c r="C34" s="1">
        <v>3</v>
      </c>
      <c r="D34" s="1">
        <v>1</v>
      </c>
      <c r="E34" s="1">
        <v>0</v>
      </c>
      <c r="F34" s="1">
        <v>2</v>
      </c>
      <c r="G34" s="1">
        <v>1</v>
      </c>
      <c r="H34" s="1">
        <v>2</v>
      </c>
      <c r="I34" s="1">
        <v>2</v>
      </c>
      <c r="J34" s="1">
        <v>1</v>
      </c>
      <c r="K34" s="1">
        <v>1</v>
      </c>
      <c r="L34" s="4">
        <v>7</v>
      </c>
      <c r="M34" s="4">
        <v>15</v>
      </c>
    </row>
    <row r="35" spans="1:13" x14ac:dyDescent="0.25">
      <c r="A35" s="16" t="s">
        <v>621</v>
      </c>
      <c r="B35" s="1">
        <v>0</v>
      </c>
      <c r="C35" s="1">
        <v>2</v>
      </c>
      <c r="D35" s="1">
        <v>0</v>
      </c>
      <c r="E35" s="1">
        <v>1</v>
      </c>
      <c r="F35" s="1">
        <v>0</v>
      </c>
      <c r="G35" s="1">
        <v>0</v>
      </c>
      <c r="H35" s="1">
        <v>2</v>
      </c>
      <c r="I35" s="1">
        <v>0</v>
      </c>
      <c r="J35" s="1">
        <v>2</v>
      </c>
      <c r="K35" s="1">
        <v>1</v>
      </c>
      <c r="L35" s="4">
        <v>5</v>
      </c>
      <c r="M35" s="4">
        <v>8</v>
      </c>
    </row>
    <row r="36" spans="1:13" x14ac:dyDescent="0.25">
      <c r="A36" s="16" t="s">
        <v>622</v>
      </c>
      <c r="B36" s="1">
        <v>1</v>
      </c>
      <c r="C36" s="1">
        <v>0</v>
      </c>
      <c r="D36" s="1">
        <v>0</v>
      </c>
      <c r="E36" s="1">
        <v>0</v>
      </c>
      <c r="F36" s="1">
        <v>1</v>
      </c>
      <c r="G36" s="1">
        <v>0</v>
      </c>
      <c r="H36" s="1">
        <v>0</v>
      </c>
      <c r="I36" s="1">
        <v>2</v>
      </c>
      <c r="J36" s="1">
        <v>1</v>
      </c>
      <c r="K36" s="1">
        <v>2</v>
      </c>
      <c r="L36" s="4">
        <v>5</v>
      </c>
      <c r="M36" s="4">
        <v>7</v>
      </c>
    </row>
    <row r="37" spans="1:13" x14ac:dyDescent="0.25">
      <c r="A37" s="16" t="s">
        <v>624</v>
      </c>
      <c r="B37" s="1">
        <v>9</v>
      </c>
      <c r="C37" s="1">
        <v>2</v>
      </c>
      <c r="D37" s="1">
        <v>2</v>
      </c>
      <c r="E37" s="1">
        <v>1</v>
      </c>
      <c r="F37" s="1">
        <v>1</v>
      </c>
      <c r="G37" s="1">
        <v>1</v>
      </c>
      <c r="H37" s="1">
        <v>2</v>
      </c>
      <c r="I37" s="1">
        <v>0</v>
      </c>
      <c r="J37" s="1">
        <v>1</v>
      </c>
      <c r="K37" s="1">
        <v>0</v>
      </c>
      <c r="L37" s="4">
        <v>4</v>
      </c>
      <c r="M37" s="4">
        <v>19</v>
      </c>
    </row>
    <row r="38" spans="1:13" x14ac:dyDescent="0.25">
      <c r="A38" s="16" t="s">
        <v>626</v>
      </c>
      <c r="B38" s="1">
        <v>0</v>
      </c>
      <c r="C38" s="1">
        <v>2</v>
      </c>
      <c r="D38" s="1">
        <v>1</v>
      </c>
      <c r="E38" s="1">
        <v>4</v>
      </c>
      <c r="F38" s="1">
        <v>7</v>
      </c>
      <c r="G38" s="1">
        <v>0</v>
      </c>
      <c r="H38" s="1">
        <v>0</v>
      </c>
      <c r="I38" s="1">
        <v>0</v>
      </c>
      <c r="J38" s="1">
        <v>1</v>
      </c>
      <c r="K38" s="1">
        <v>3</v>
      </c>
      <c r="L38" s="4">
        <v>4</v>
      </c>
      <c r="M38" s="4">
        <v>18</v>
      </c>
    </row>
    <row r="39" spans="1:13" x14ac:dyDescent="0.25">
      <c r="A39" s="16" t="s">
        <v>627</v>
      </c>
      <c r="B39" s="1">
        <v>2</v>
      </c>
      <c r="C39" s="1">
        <v>1</v>
      </c>
      <c r="D39" s="1">
        <v>0</v>
      </c>
      <c r="E39" s="1">
        <v>0</v>
      </c>
      <c r="F39" s="1">
        <v>0</v>
      </c>
      <c r="G39" s="1">
        <v>1</v>
      </c>
      <c r="H39" s="1">
        <v>2</v>
      </c>
      <c r="I39" s="1">
        <v>9</v>
      </c>
      <c r="J39" s="1">
        <v>0</v>
      </c>
      <c r="K39" s="1">
        <v>0</v>
      </c>
      <c r="L39" s="4">
        <v>12</v>
      </c>
      <c r="M39" s="4">
        <v>15</v>
      </c>
    </row>
    <row r="40" spans="1:13" x14ac:dyDescent="0.25">
      <c r="A40" s="16" t="s">
        <v>628</v>
      </c>
      <c r="B40" s="1">
        <v>1</v>
      </c>
      <c r="C40" s="1">
        <v>1</v>
      </c>
      <c r="D40" s="1">
        <v>0</v>
      </c>
      <c r="E40" s="1">
        <v>1</v>
      </c>
      <c r="F40" s="1">
        <v>0</v>
      </c>
      <c r="G40" s="1">
        <v>1</v>
      </c>
      <c r="H40" s="1">
        <v>2</v>
      </c>
      <c r="I40" s="1">
        <v>0</v>
      </c>
      <c r="J40" s="1">
        <v>0</v>
      </c>
      <c r="K40" s="1">
        <v>1</v>
      </c>
      <c r="L40" s="4">
        <v>4</v>
      </c>
      <c r="M40" s="4">
        <v>7</v>
      </c>
    </row>
    <row r="41" spans="1:13" x14ac:dyDescent="0.25">
      <c r="A41" s="16" t="s">
        <v>629</v>
      </c>
      <c r="B41" s="1">
        <v>1</v>
      </c>
      <c r="C41" s="1">
        <v>0</v>
      </c>
      <c r="D41" s="1">
        <v>0</v>
      </c>
      <c r="E41" s="1">
        <v>1</v>
      </c>
      <c r="F41" s="1">
        <v>0</v>
      </c>
      <c r="G41" s="1">
        <v>0</v>
      </c>
      <c r="H41" s="1">
        <v>0</v>
      </c>
      <c r="I41" s="1">
        <v>0</v>
      </c>
      <c r="J41" s="1">
        <v>1</v>
      </c>
      <c r="K41" s="1">
        <v>0</v>
      </c>
      <c r="L41" s="4">
        <v>1</v>
      </c>
      <c r="M41" s="4">
        <v>3</v>
      </c>
    </row>
    <row r="42" spans="1:13" x14ac:dyDescent="0.25">
      <c r="A42" s="16" t="s">
        <v>631</v>
      </c>
      <c r="B42" s="1">
        <v>2</v>
      </c>
      <c r="C42" s="1">
        <v>2</v>
      </c>
      <c r="D42" s="1">
        <v>2</v>
      </c>
      <c r="E42" s="1">
        <v>1</v>
      </c>
      <c r="F42" s="1">
        <v>1</v>
      </c>
      <c r="G42" s="1">
        <v>0</v>
      </c>
      <c r="H42" s="1">
        <v>0</v>
      </c>
      <c r="I42" s="1">
        <v>1</v>
      </c>
      <c r="J42" s="1">
        <v>0</v>
      </c>
      <c r="K42" s="1">
        <v>0</v>
      </c>
      <c r="L42" s="4">
        <v>1</v>
      </c>
      <c r="M42" s="4">
        <v>9</v>
      </c>
    </row>
    <row r="43" spans="1:13" x14ac:dyDescent="0.25">
      <c r="A43" s="16" t="s">
        <v>633</v>
      </c>
      <c r="B43" s="1">
        <v>3</v>
      </c>
      <c r="C43" s="1">
        <v>0</v>
      </c>
      <c r="D43" s="1">
        <v>0</v>
      </c>
      <c r="E43" s="1">
        <v>5</v>
      </c>
      <c r="F43" s="1">
        <v>5</v>
      </c>
      <c r="G43" s="1">
        <v>1</v>
      </c>
      <c r="H43" s="1">
        <v>1</v>
      </c>
      <c r="I43" s="1">
        <v>2</v>
      </c>
      <c r="J43" s="1">
        <v>0</v>
      </c>
      <c r="K43" s="1">
        <v>1</v>
      </c>
      <c r="L43" s="4">
        <v>5</v>
      </c>
      <c r="M43" s="4">
        <v>18</v>
      </c>
    </row>
    <row r="44" spans="1:13" x14ac:dyDescent="0.25">
      <c r="A44" s="16" t="s">
        <v>634</v>
      </c>
      <c r="B44" s="1">
        <v>3</v>
      </c>
      <c r="C44" s="1">
        <v>1</v>
      </c>
      <c r="D44" s="1">
        <v>4</v>
      </c>
      <c r="E44" s="1">
        <v>6</v>
      </c>
      <c r="F44" s="1">
        <v>5</v>
      </c>
      <c r="G44" s="1">
        <v>1</v>
      </c>
      <c r="H44" s="1">
        <v>1</v>
      </c>
      <c r="I44" s="1">
        <v>4</v>
      </c>
      <c r="J44" s="1">
        <v>2</v>
      </c>
      <c r="K44" s="1">
        <v>1</v>
      </c>
      <c r="L44" s="4">
        <v>9</v>
      </c>
      <c r="M44" s="4">
        <v>28</v>
      </c>
    </row>
    <row r="45" spans="1:13" x14ac:dyDescent="0.25">
      <c r="A45" s="16" t="s">
        <v>635</v>
      </c>
      <c r="B45" s="1">
        <v>0</v>
      </c>
      <c r="C45" s="1">
        <v>0</v>
      </c>
      <c r="D45" s="1">
        <v>0</v>
      </c>
      <c r="E45" s="1">
        <v>0</v>
      </c>
      <c r="F45" s="1">
        <v>0</v>
      </c>
      <c r="G45" s="1">
        <v>0</v>
      </c>
      <c r="H45" s="1">
        <v>0</v>
      </c>
      <c r="I45" s="1">
        <v>1</v>
      </c>
      <c r="J45" s="1">
        <v>0</v>
      </c>
      <c r="K45" s="1">
        <v>0</v>
      </c>
      <c r="L45" s="4">
        <v>1</v>
      </c>
      <c r="M45" s="4">
        <v>1</v>
      </c>
    </row>
    <row r="46" spans="1:13" x14ac:dyDescent="0.25">
      <c r="A46" s="16" t="s">
        <v>636</v>
      </c>
      <c r="B46" s="1">
        <v>1</v>
      </c>
      <c r="C46" s="1">
        <v>0</v>
      </c>
      <c r="D46" s="1">
        <v>2</v>
      </c>
      <c r="E46" s="1">
        <v>0</v>
      </c>
      <c r="F46" s="1">
        <v>1</v>
      </c>
      <c r="G46" s="1">
        <v>1</v>
      </c>
      <c r="H46" s="1">
        <v>0</v>
      </c>
      <c r="I46" s="1">
        <v>0</v>
      </c>
      <c r="J46" s="1">
        <v>0</v>
      </c>
      <c r="K46" s="1">
        <v>1</v>
      </c>
      <c r="L46" s="4">
        <v>2</v>
      </c>
      <c r="M46" s="4">
        <v>6</v>
      </c>
    </row>
    <row r="47" spans="1:13" x14ac:dyDescent="0.25">
      <c r="A47" s="16" t="s">
        <v>638</v>
      </c>
      <c r="B47" s="1">
        <v>1</v>
      </c>
      <c r="C47" s="1">
        <v>0</v>
      </c>
      <c r="D47" s="1">
        <v>2</v>
      </c>
      <c r="E47" s="1">
        <v>2</v>
      </c>
      <c r="F47" s="1">
        <v>4</v>
      </c>
      <c r="G47" s="1">
        <v>0</v>
      </c>
      <c r="H47" s="1">
        <v>3</v>
      </c>
      <c r="I47" s="1">
        <v>3</v>
      </c>
      <c r="J47" s="1">
        <v>1</v>
      </c>
      <c r="K47" s="1">
        <v>2</v>
      </c>
      <c r="L47" s="4">
        <v>9</v>
      </c>
      <c r="M47" s="4">
        <v>18</v>
      </c>
    </row>
    <row r="48" spans="1:13" x14ac:dyDescent="0.25">
      <c r="A48" s="16" t="s">
        <v>640</v>
      </c>
      <c r="B48" s="1">
        <v>10</v>
      </c>
      <c r="C48" s="1">
        <v>12</v>
      </c>
      <c r="D48" s="1">
        <v>8</v>
      </c>
      <c r="E48" s="1">
        <v>5</v>
      </c>
      <c r="F48" s="1">
        <v>12</v>
      </c>
      <c r="G48" s="1">
        <v>7</v>
      </c>
      <c r="H48" s="1">
        <v>9</v>
      </c>
      <c r="I48" s="1">
        <v>6</v>
      </c>
      <c r="J48" s="1">
        <v>7</v>
      </c>
      <c r="K48" s="1">
        <v>2</v>
      </c>
      <c r="L48" s="4">
        <v>31</v>
      </c>
      <c r="M48" s="4">
        <v>78</v>
      </c>
    </row>
    <row r="49" spans="1:13" x14ac:dyDescent="0.25">
      <c r="A49" s="16" t="s">
        <v>641</v>
      </c>
      <c r="B49" s="1">
        <v>6</v>
      </c>
      <c r="C49" s="1">
        <v>6</v>
      </c>
      <c r="D49" s="1">
        <v>7</v>
      </c>
      <c r="E49" s="1">
        <v>6</v>
      </c>
      <c r="F49" s="1">
        <v>11</v>
      </c>
      <c r="G49" s="1">
        <v>10</v>
      </c>
      <c r="H49" s="1">
        <v>7</v>
      </c>
      <c r="I49" s="1">
        <v>11</v>
      </c>
      <c r="J49" s="1">
        <v>1</v>
      </c>
      <c r="K49" s="1">
        <v>9</v>
      </c>
      <c r="L49" s="4">
        <v>38</v>
      </c>
      <c r="M49" s="4">
        <v>74</v>
      </c>
    </row>
    <row r="50" spans="1:13" x14ac:dyDescent="0.25">
      <c r="A50" s="16" t="s">
        <v>642</v>
      </c>
      <c r="B50" s="1">
        <v>6</v>
      </c>
      <c r="C50" s="1">
        <v>10</v>
      </c>
      <c r="D50" s="1">
        <v>8</v>
      </c>
      <c r="E50" s="1">
        <v>3</v>
      </c>
      <c r="F50" s="1">
        <v>1</v>
      </c>
      <c r="G50" s="1">
        <v>5</v>
      </c>
      <c r="H50" s="1">
        <v>15</v>
      </c>
      <c r="I50" s="1">
        <v>0</v>
      </c>
      <c r="J50" s="1">
        <v>1</v>
      </c>
      <c r="K50" s="1">
        <v>2</v>
      </c>
      <c r="L50" s="4">
        <v>23</v>
      </c>
      <c r="M50" s="4">
        <v>51</v>
      </c>
    </row>
    <row r="51" spans="1:13" x14ac:dyDescent="0.25">
      <c r="A51" s="16" t="s">
        <v>643</v>
      </c>
      <c r="B51" s="1">
        <v>1</v>
      </c>
      <c r="C51" s="1">
        <v>4</v>
      </c>
      <c r="D51" s="1">
        <v>0</v>
      </c>
      <c r="E51" s="1">
        <v>1</v>
      </c>
      <c r="F51" s="1">
        <v>3</v>
      </c>
      <c r="G51" s="1">
        <v>3</v>
      </c>
      <c r="H51" s="1">
        <v>2</v>
      </c>
      <c r="I51" s="1">
        <v>3</v>
      </c>
      <c r="J51" s="1">
        <v>1</v>
      </c>
      <c r="K51" s="1">
        <v>6</v>
      </c>
      <c r="L51" s="4">
        <v>15</v>
      </c>
      <c r="M51" s="4">
        <v>24</v>
      </c>
    </row>
    <row r="52" spans="1:13" x14ac:dyDescent="0.25">
      <c r="A52" s="16" t="s">
        <v>645</v>
      </c>
      <c r="B52" s="1">
        <v>5</v>
      </c>
      <c r="C52" s="1">
        <v>4</v>
      </c>
      <c r="D52" s="1">
        <v>14</v>
      </c>
      <c r="E52" s="1">
        <v>7</v>
      </c>
      <c r="F52" s="1">
        <v>11</v>
      </c>
      <c r="G52" s="1">
        <v>4</v>
      </c>
      <c r="H52" s="1">
        <v>6</v>
      </c>
      <c r="I52" s="1">
        <v>4</v>
      </c>
      <c r="J52" s="1">
        <v>0</v>
      </c>
      <c r="K52" s="1">
        <v>13</v>
      </c>
      <c r="L52" s="4">
        <v>27</v>
      </c>
      <c r="M52" s="4">
        <v>68</v>
      </c>
    </row>
    <row r="53" spans="1:13" x14ac:dyDescent="0.25">
      <c r="A53" s="16" t="s">
        <v>647</v>
      </c>
      <c r="B53" s="1">
        <v>3</v>
      </c>
      <c r="C53" s="1">
        <v>5</v>
      </c>
      <c r="D53" s="1">
        <v>10</v>
      </c>
      <c r="E53" s="1">
        <v>13</v>
      </c>
      <c r="F53" s="1">
        <v>14</v>
      </c>
      <c r="G53" s="1">
        <v>9</v>
      </c>
      <c r="H53" s="1">
        <v>10</v>
      </c>
      <c r="I53" s="1">
        <v>3</v>
      </c>
      <c r="J53" s="1">
        <v>0</v>
      </c>
      <c r="K53" s="1">
        <v>7</v>
      </c>
      <c r="L53" s="4">
        <v>29</v>
      </c>
      <c r="M53" s="4">
        <v>74</v>
      </c>
    </row>
    <row r="54" spans="1:13" x14ac:dyDescent="0.25">
      <c r="A54" s="16" t="s">
        <v>648</v>
      </c>
      <c r="B54" s="1">
        <v>13</v>
      </c>
      <c r="C54" s="1">
        <v>8</v>
      </c>
      <c r="D54" s="1">
        <v>4</v>
      </c>
      <c r="E54" s="1">
        <v>17</v>
      </c>
      <c r="F54" s="1">
        <v>18</v>
      </c>
      <c r="G54" s="1">
        <v>11</v>
      </c>
      <c r="H54" s="1">
        <v>14</v>
      </c>
      <c r="I54" s="1">
        <v>13</v>
      </c>
      <c r="J54" s="1">
        <v>8</v>
      </c>
      <c r="K54" s="1">
        <v>13</v>
      </c>
      <c r="L54" s="4">
        <v>59</v>
      </c>
      <c r="M54" s="4">
        <v>119</v>
      </c>
    </row>
    <row r="55" spans="1:13" x14ac:dyDescent="0.25">
      <c r="A55" s="16" t="s">
        <v>649</v>
      </c>
      <c r="B55" s="1">
        <v>2</v>
      </c>
      <c r="C55" s="1">
        <v>4</v>
      </c>
      <c r="D55" s="1">
        <v>3</v>
      </c>
      <c r="E55" s="1">
        <v>5</v>
      </c>
      <c r="F55" s="1">
        <v>5</v>
      </c>
      <c r="G55" s="1">
        <v>1</v>
      </c>
      <c r="H55" s="1">
        <v>10</v>
      </c>
      <c r="I55" s="1">
        <v>3</v>
      </c>
      <c r="J55" s="1">
        <v>5</v>
      </c>
      <c r="K55" s="1">
        <v>4</v>
      </c>
      <c r="L55" s="4">
        <v>23</v>
      </c>
      <c r="M55" s="4">
        <v>42</v>
      </c>
    </row>
    <row r="56" spans="1:13" x14ac:dyDescent="0.25">
      <c r="A56" s="16" t="s">
        <v>650</v>
      </c>
      <c r="B56" s="1">
        <v>3</v>
      </c>
      <c r="C56" s="1">
        <v>2</v>
      </c>
      <c r="D56" s="1">
        <v>1</v>
      </c>
      <c r="E56" s="1">
        <v>1</v>
      </c>
      <c r="F56" s="1">
        <v>3</v>
      </c>
      <c r="G56" s="1">
        <v>1</v>
      </c>
      <c r="H56" s="1">
        <v>1</v>
      </c>
      <c r="I56" s="1">
        <v>2</v>
      </c>
      <c r="J56" s="1">
        <v>1</v>
      </c>
      <c r="K56" s="1">
        <v>3</v>
      </c>
      <c r="L56" s="4">
        <v>8</v>
      </c>
      <c r="M56" s="4">
        <v>18</v>
      </c>
    </row>
    <row r="57" spans="1:13" x14ac:dyDescent="0.25">
      <c r="A57" s="16" t="s">
        <v>652</v>
      </c>
      <c r="B57" s="1">
        <v>10</v>
      </c>
      <c r="C57" s="1">
        <v>6</v>
      </c>
      <c r="D57" s="1">
        <v>7</v>
      </c>
      <c r="E57" s="1">
        <v>2</v>
      </c>
      <c r="F57" s="1">
        <v>6</v>
      </c>
      <c r="G57" s="1">
        <v>9</v>
      </c>
      <c r="H57" s="1">
        <v>6</v>
      </c>
      <c r="I57" s="1">
        <v>15</v>
      </c>
      <c r="J57" s="1">
        <v>3</v>
      </c>
      <c r="K57" s="1">
        <v>11</v>
      </c>
      <c r="L57" s="4">
        <v>44</v>
      </c>
      <c r="M57" s="4">
        <v>75</v>
      </c>
    </row>
    <row r="58" spans="1:13" x14ac:dyDescent="0.25">
      <c r="A58" s="16" t="s">
        <v>654</v>
      </c>
      <c r="B58" s="1">
        <v>0</v>
      </c>
      <c r="C58" s="1">
        <v>0</v>
      </c>
      <c r="D58" s="1">
        <v>0</v>
      </c>
      <c r="E58" s="1">
        <v>0</v>
      </c>
      <c r="F58" s="1">
        <v>0</v>
      </c>
      <c r="G58" s="1">
        <v>0</v>
      </c>
      <c r="H58" s="1">
        <v>0</v>
      </c>
      <c r="I58" s="1">
        <v>0</v>
      </c>
      <c r="J58" s="1">
        <v>0</v>
      </c>
      <c r="K58" s="1">
        <v>0</v>
      </c>
      <c r="L58" s="4">
        <v>0</v>
      </c>
      <c r="M58" s="4">
        <v>0</v>
      </c>
    </row>
    <row r="59" spans="1:13" x14ac:dyDescent="0.25">
      <c r="A59" s="16" t="s">
        <v>655</v>
      </c>
      <c r="B59" s="1">
        <v>1</v>
      </c>
      <c r="C59" s="1">
        <v>0</v>
      </c>
      <c r="D59" s="1">
        <v>0</v>
      </c>
      <c r="E59" s="1">
        <v>0</v>
      </c>
      <c r="F59" s="1">
        <v>2</v>
      </c>
      <c r="G59" s="1">
        <v>0</v>
      </c>
      <c r="H59" s="1">
        <v>0</v>
      </c>
      <c r="I59" s="1">
        <v>0</v>
      </c>
      <c r="J59" s="1">
        <v>1</v>
      </c>
      <c r="K59" s="1">
        <v>0</v>
      </c>
      <c r="L59" s="4">
        <v>1</v>
      </c>
      <c r="M59" s="4">
        <v>4</v>
      </c>
    </row>
    <row r="60" spans="1:13" x14ac:dyDescent="0.25">
      <c r="A60" s="16" t="s">
        <v>656</v>
      </c>
      <c r="B60" s="1">
        <v>0</v>
      </c>
      <c r="C60" s="1">
        <v>1</v>
      </c>
      <c r="D60" s="1">
        <v>0</v>
      </c>
      <c r="E60" s="1">
        <v>0</v>
      </c>
      <c r="F60" s="1">
        <v>0</v>
      </c>
      <c r="G60" s="1">
        <v>0</v>
      </c>
      <c r="H60" s="1">
        <v>0</v>
      </c>
      <c r="I60" s="1">
        <v>0</v>
      </c>
      <c r="J60" s="1">
        <v>0</v>
      </c>
      <c r="K60" s="1">
        <v>0</v>
      </c>
      <c r="L60" s="4">
        <v>0</v>
      </c>
      <c r="M60" s="4">
        <v>1</v>
      </c>
    </row>
    <row r="61" spans="1:13" x14ac:dyDescent="0.25">
      <c r="A61" s="16" t="s">
        <v>657</v>
      </c>
      <c r="B61" s="1">
        <v>0</v>
      </c>
      <c r="C61" s="1">
        <v>0</v>
      </c>
      <c r="D61" s="1">
        <v>0</v>
      </c>
      <c r="E61" s="1">
        <v>0</v>
      </c>
      <c r="F61" s="1">
        <v>0</v>
      </c>
      <c r="G61" s="1">
        <v>0</v>
      </c>
      <c r="H61" s="1">
        <v>0</v>
      </c>
      <c r="I61" s="1">
        <v>0</v>
      </c>
      <c r="J61" s="1">
        <v>0</v>
      </c>
      <c r="K61" s="1">
        <v>0</v>
      </c>
      <c r="L61" s="4">
        <v>0</v>
      </c>
      <c r="M61" s="4">
        <v>0</v>
      </c>
    </row>
    <row r="62" spans="1:13" x14ac:dyDescent="0.25">
      <c r="A62" s="16" t="s">
        <v>659</v>
      </c>
      <c r="B62" s="1">
        <v>0</v>
      </c>
      <c r="C62" s="1">
        <v>0</v>
      </c>
      <c r="D62" s="1">
        <v>0</v>
      </c>
      <c r="E62" s="1">
        <v>0</v>
      </c>
      <c r="F62" s="1">
        <v>0</v>
      </c>
      <c r="G62" s="1">
        <v>0</v>
      </c>
      <c r="H62" s="1">
        <v>0</v>
      </c>
      <c r="I62" s="1">
        <v>0</v>
      </c>
      <c r="J62" s="1">
        <v>0</v>
      </c>
      <c r="K62" s="1">
        <v>0</v>
      </c>
      <c r="L62" s="4">
        <v>0</v>
      </c>
      <c r="M62" s="4">
        <v>0</v>
      </c>
    </row>
    <row r="63" spans="1:13" x14ac:dyDescent="0.25">
      <c r="A63" s="10" t="s">
        <v>14</v>
      </c>
      <c r="B63" s="4">
        <v>219</v>
      </c>
      <c r="C63" s="4">
        <v>236</v>
      </c>
      <c r="D63" s="4">
        <v>245</v>
      </c>
      <c r="E63" s="4">
        <v>273</v>
      </c>
      <c r="F63" s="4">
        <v>264</v>
      </c>
      <c r="G63" s="4">
        <v>261</v>
      </c>
      <c r="H63" s="4">
        <v>270</v>
      </c>
      <c r="I63" s="4">
        <v>274</v>
      </c>
      <c r="J63" s="4">
        <v>150</v>
      </c>
      <c r="K63" s="4">
        <v>293</v>
      </c>
      <c r="L63" s="4">
        <v>1248</v>
      </c>
      <c r="M63" s="4">
        <v>2485</v>
      </c>
    </row>
    <row r="64" spans="1:13" x14ac:dyDescent="0.25">
      <c r="A64" s="15"/>
    </row>
    <row r="65" spans="1:13" x14ac:dyDescent="0.25">
      <c r="A65" s="15"/>
    </row>
    <row r="66" spans="1:13" x14ac:dyDescent="0.25">
      <c r="A66" s="15"/>
      <c r="B66" s="23" t="s">
        <v>667</v>
      </c>
      <c r="C66" s="24"/>
      <c r="D66" s="24"/>
      <c r="E66" s="24"/>
      <c r="F66" s="24"/>
      <c r="G66" s="24"/>
      <c r="H66" s="24"/>
      <c r="I66" s="24"/>
      <c r="J66" s="24"/>
      <c r="K66" s="24"/>
      <c r="L66" s="6" t="s">
        <v>10</v>
      </c>
      <c r="M66" s="6" t="s">
        <v>11</v>
      </c>
    </row>
    <row r="67" spans="1:13" x14ac:dyDescent="0.25">
      <c r="A67" s="9" t="s">
        <v>34</v>
      </c>
      <c r="B67" s="5" t="s">
        <v>0</v>
      </c>
      <c r="C67" s="5" t="s">
        <v>1</v>
      </c>
      <c r="D67" s="5" t="s">
        <v>2</v>
      </c>
      <c r="E67" s="5" t="s">
        <v>3</v>
      </c>
      <c r="F67" s="5" t="s">
        <v>4</v>
      </c>
      <c r="G67" s="5" t="s">
        <v>5</v>
      </c>
      <c r="H67" s="5" t="s">
        <v>6</v>
      </c>
      <c r="I67" s="5" t="s">
        <v>7</v>
      </c>
      <c r="J67" s="5" t="s">
        <v>8</v>
      </c>
      <c r="K67" s="5" t="s">
        <v>9</v>
      </c>
      <c r="L67" s="5" t="s">
        <v>32</v>
      </c>
      <c r="M67" s="5" t="s">
        <v>33</v>
      </c>
    </row>
    <row r="68" spans="1:13" x14ac:dyDescent="0.25">
      <c r="A68" s="8" t="s">
        <v>584</v>
      </c>
      <c r="B68" s="2">
        <v>0.30769230769230799</v>
      </c>
      <c r="C68" s="2">
        <v>0.24137931034482801</v>
      </c>
      <c r="D68" s="2">
        <v>0.2</v>
      </c>
      <c r="E68" s="2">
        <v>0.24324324324324301</v>
      </c>
      <c r="F68" s="2">
        <v>0.28000000000000003</v>
      </c>
      <c r="G68" s="2">
        <v>0.26315789473684198</v>
      </c>
      <c r="H68" s="2">
        <v>0.16666666666666699</v>
      </c>
      <c r="I68" s="2">
        <v>0.20689655172413801</v>
      </c>
      <c r="J68" s="2">
        <v>0.19047619047618999</v>
      </c>
      <c r="K68" s="2">
        <v>0.25714285714285701</v>
      </c>
      <c r="L68" s="3">
        <v>0.22131147540983601</v>
      </c>
      <c r="M68" s="3">
        <v>0.23863636363636401</v>
      </c>
    </row>
    <row r="69" spans="1:13" x14ac:dyDescent="0.25">
      <c r="A69" s="8" t="s">
        <v>585</v>
      </c>
      <c r="B69" s="2">
        <v>0.230769230769231</v>
      </c>
      <c r="C69" s="2">
        <v>0.55172413793103403</v>
      </c>
      <c r="D69" s="2">
        <v>0.68</v>
      </c>
      <c r="E69" s="2">
        <v>0.48648648648648701</v>
      </c>
      <c r="F69" s="2">
        <v>0.6</v>
      </c>
      <c r="G69" s="2">
        <v>0.47368421052631599</v>
      </c>
      <c r="H69" s="2">
        <v>0.44444444444444398</v>
      </c>
      <c r="I69" s="2">
        <v>0.58620689655172398</v>
      </c>
      <c r="J69" s="2">
        <v>0.38095238095238099</v>
      </c>
      <c r="K69" s="2">
        <v>0.45714285714285702</v>
      </c>
      <c r="L69" s="3">
        <v>0.47540983606557402</v>
      </c>
      <c r="M69" s="3">
        <v>0.49242424242424199</v>
      </c>
    </row>
    <row r="70" spans="1:13" x14ac:dyDescent="0.25">
      <c r="A70" s="8" t="s">
        <v>586</v>
      </c>
      <c r="B70" s="2">
        <v>0.269230769230769</v>
      </c>
      <c r="C70" s="2">
        <v>0.10344827586206901</v>
      </c>
      <c r="D70" s="2">
        <v>0.08</v>
      </c>
      <c r="E70" s="2">
        <v>0.135135135135135</v>
      </c>
      <c r="F70" s="2">
        <v>0.08</v>
      </c>
      <c r="G70" s="2">
        <v>0.105263157894737</v>
      </c>
      <c r="H70" s="2">
        <v>0.22222222222222199</v>
      </c>
      <c r="I70" s="2">
        <v>0.13793103448275901</v>
      </c>
      <c r="J70" s="2">
        <v>0.238095238095238</v>
      </c>
      <c r="K70" s="2">
        <v>0.17142857142857101</v>
      </c>
      <c r="L70" s="3">
        <v>0.17213114754098399</v>
      </c>
      <c r="M70" s="3">
        <v>0.15151515151515199</v>
      </c>
    </row>
    <row r="71" spans="1:13" x14ac:dyDescent="0.25">
      <c r="A71" s="8" t="s">
        <v>587</v>
      </c>
      <c r="B71" s="2">
        <v>3.8461538461538498E-2</v>
      </c>
      <c r="C71" s="2">
        <v>3.4482758620689703E-2</v>
      </c>
      <c r="D71" s="2">
        <v>0</v>
      </c>
      <c r="E71" s="2">
        <v>0</v>
      </c>
      <c r="F71" s="2">
        <v>0</v>
      </c>
      <c r="G71" s="2">
        <v>0</v>
      </c>
      <c r="H71" s="2">
        <v>5.5555555555555601E-2</v>
      </c>
      <c r="I71" s="2">
        <v>0</v>
      </c>
      <c r="J71" s="2">
        <v>0.14285714285714299</v>
      </c>
      <c r="K71" s="2">
        <v>5.7142857142857099E-2</v>
      </c>
      <c r="L71" s="3">
        <v>4.91803278688525E-2</v>
      </c>
      <c r="M71" s="3">
        <v>3.03030303030303E-2</v>
      </c>
    </row>
    <row r="72" spans="1:13" x14ac:dyDescent="0.25">
      <c r="A72" s="8" t="s">
        <v>589</v>
      </c>
      <c r="B72" s="2">
        <v>0.15384615384615399</v>
      </c>
      <c r="C72" s="2">
        <v>6.8965517241379296E-2</v>
      </c>
      <c r="D72" s="2">
        <v>0.04</v>
      </c>
      <c r="E72" s="2">
        <v>0.135135135135135</v>
      </c>
      <c r="F72" s="2">
        <v>0.04</v>
      </c>
      <c r="G72" s="2">
        <v>0.157894736842105</v>
      </c>
      <c r="H72" s="2">
        <v>0.11111111111111099</v>
      </c>
      <c r="I72" s="2">
        <v>6.8965517241379296E-2</v>
      </c>
      <c r="J72" s="2">
        <v>4.7619047619047603E-2</v>
      </c>
      <c r="K72" s="2">
        <v>5.7142857142857099E-2</v>
      </c>
      <c r="L72" s="3">
        <v>8.1967213114754106E-2</v>
      </c>
      <c r="M72" s="3">
        <v>8.7121212121212099E-2</v>
      </c>
    </row>
    <row r="73" spans="1:13" x14ac:dyDescent="0.25">
      <c r="A73" s="8" t="s">
        <v>591</v>
      </c>
      <c r="B73" s="2">
        <v>0.6</v>
      </c>
      <c r="C73" s="2">
        <v>0.38</v>
      </c>
      <c r="D73" s="2">
        <v>0.43636363636363601</v>
      </c>
      <c r="E73" s="2">
        <v>0.60317460317460303</v>
      </c>
      <c r="F73" s="2">
        <v>0.48888888888888898</v>
      </c>
      <c r="G73" s="2">
        <v>0.75471698113207597</v>
      </c>
      <c r="H73" s="2">
        <v>0.32352941176470601</v>
      </c>
      <c r="I73" s="2">
        <v>0.34090909090909099</v>
      </c>
      <c r="J73" s="2">
        <v>0.45945945945945899</v>
      </c>
      <c r="K73" s="2">
        <v>0.25714285714285701</v>
      </c>
      <c r="L73" s="3">
        <v>0.46769230769230802</v>
      </c>
      <c r="M73" s="3">
        <v>0.48063380281690099</v>
      </c>
    </row>
    <row r="74" spans="1:13" x14ac:dyDescent="0.25">
      <c r="A74" s="8" t="s">
        <v>592</v>
      </c>
      <c r="B74" s="2">
        <v>0.233333333333333</v>
      </c>
      <c r="C74" s="2">
        <v>0.38</v>
      </c>
      <c r="D74" s="2">
        <v>0.381818181818182</v>
      </c>
      <c r="E74" s="2">
        <v>0.22222222222222199</v>
      </c>
      <c r="F74" s="2">
        <v>0.31111111111111101</v>
      </c>
      <c r="G74" s="2">
        <v>0.169811320754717</v>
      </c>
      <c r="H74" s="2">
        <v>0.38235294117647101</v>
      </c>
      <c r="I74" s="2">
        <v>0.27272727272727298</v>
      </c>
      <c r="J74" s="2">
        <v>0.29729729729729698</v>
      </c>
      <c r="K74" s="2">
        <v>0.25714285714285701</v>
      </c>
      <c r="L74" s="3">
        <v>0.261538461538462</v>
      </c>
      <c r="M74" s="3">
        <v>0.28169014084506999</v>
      </c>
    </row>
    <row r="75" spans="1:13" x14ac:dyDescent="0.25">
      <c r="A75" s="8" t="s">
        <v>593</v>
      </c>
      <c r="B75" s="2">
        <v>0</v>
      </c>
      <c r="C75" s="2">
        <v>0.1</v>
      </c>
      <c r="D75" s="2">
        <v>3.6363636363636397E-2</v>
      </c>
      <c r="E75" s="2">
        <v>1.58730158730159E-2</v>
      </c>
      <c r="F75" s="2">
        <v>0</v>
      </c>
      <c r="G75" s="2">
        <v>1.88679245283019E-2</v>
      </c>
      <c r="H75" s="2">
        <v>4.4117647058823498E-2</v>
      </c>
      <c r="I75" s="2">
        <v>2.27272727272727E-2</v>
      </c>
      <c r="J75" s="2">
        <v>2.7027027027027001E-2</v>
      </c>
      <c r="K75" s="2">
        <v>0</v>
      </c>
      <c r="L75" s="3">
        <v>2.1538461538461499E-2</v>
      </c>
      <c r="M75" s="3">
        <v>2.64084507042254E-2</v>
      </c>
    </row>
    <row r="76" spans="1:13" x14ac:dyDescent="0.25">
      <c r="A76" s="8" t="s">
        <v>594</v>
      </c>
      <c r="B76" s="2">
        <v>3.3333333333333298E-2</v>
      </c>
      <c r="C76" s="2">
        <v>0</v>
      </c>
      <c r="D76" s="2">
        <v>5.4545454545454501E-2</v>
      </c>
      <c r="E76" s="2">
        <v>0</v>
      </c>
      <c r="F76" s="2">
        <v>2.2222222222222199E-2</v>
      </c>
      <c r="G76" s="2">
        <v>9.4339622641509396E-3</v>
      </c>
      <c r="H76" s="2">
        <v>4.4117647058823498E-2</v>
      </c>
      <c r="I76" s="2">
        <v>0.13636363636363599</v>
      </c>
      <c r="J76" s="2">
        <v>0.108108108108108</v>
      </c>
      <c r="K76" s="2">
        <v>0.17142857142857101</v>
      </c>
      <c r="L76" s="3">
        <v>0.08</v>
      </c>
      <c r="M76" s="3">
        <v>5.4577464788732398E-2</v>
      </c>
    </row>
    <row r="77" spans="1:13" x14ac:dyDescent="0.25">
      <c r="A77" s="8" t="s">
        <v>596</v>
      </c>
      <c r="B77" s="2">
        <v>0.133333333333333</v>
      </c>
      <c r="C77" s="2">
        <v>0.14000000000000001</v>
      </c>
      <c r="D77" s="2">
        <v>9.0909090909090898E-2</v>
      </c>
      <c r="E77" s="2">
        <v>0.158730158730159</v>
      </c>
      <c r="F77" s="2">
        <v>0.17777777777777801</v>
      </c>
      <c r="G77" s="2">
        <v>4.71698113207547E-2</v>
      </c>
      <c r="H77" s="2">
        <v>0.20588235294117599</v>
      </c>
      <c r="I77" s="2">
        <v>0.22727272727272699</v>
      </c>
      <c r="J77" s="2">
        <v>0.108108108108108</v>
      </c>
      <c r="K77" s="2">
        <v>0.314285714285714</v>
      </c>
      <c r="L77" s="3">
        <v>0.16923076923076899</v>
      </c>
      <c r="M77" s="3">
        <v>0.15669014084506999</v>
      </c>
    </row>
    <row r="78" spans="1:13" x14ac:dyDescent="0.25">
      <c r="A78" s="8" t="s">
        <v>598</v>
      </c>
      <c r="B78" s="2">
        <v>0.22222222222222199</v>
      </c>
      <c r="C78" s="2">
        <v>0.28947368421052599</v>
      </c>
      <c r="D78" s="2">
        <v>0.40909090909090901</v>
      </c>
      <c r="E78" s="2">
        <v>0.292682926829268</v>
      </c>
      <c r="F78" s="2">
        <v>0.24324324324324301</v>
      </c>
      <c r="G78" s="2">
        <v>0.43243243243243201</v>
      </c>
      <c r="H78" s="2">
        <v>0.28571428571428598</v>
      </c>
      <c r="I78" s="2">
        <v>0.3</v>
      </c>
      <c r="J78" s="2">
        <v>0.30555555555555602</v>
      </c>
      <c r="K78" s="2">
        <v>0.21568627450980399</v>
      </c>
      <c r="L78" s="3">
        <v>0.30041152263374499</v>
      </c>
      <c r="M78" s="3">
        <v>0.298405466970387</v>
      </c>
    </row>
    <row r="79" spans="1:13" x14ac:dyDescent="0.25">
      <c r="A79" s="8" t="s">
        <v>599</v>
      </c>
      <c r="B79" s="2">
        <v>0.33333333333333298</v>
      </c>
      <c r="C79" s="2">
        <v>0.5</v>
      </c>
      <c r="D79" s="2">
        <v>0.43181818181818199</v>
      </c>
      <c r="E79" s="2">
        <v>0.39024390243902402</v>
      </c>
      <c r="F79" s="2">
        <v>0.51351351351351304</v>
      </c>
      <c r="G79" s="2">
        <v>0.32432432432432401</v>
      </c>
      <c r="H79" s="2">
        <v>0.530612244897959</v>
      </c>
      <c r="I79" s="2">
        <v>0.51428571428571401</v>
      </c>
      <c r="J79" s="2">
        <v>0.41666666666666702</v>
      </c>
      <c r="K79" s="2">
        <v>0.49019607843137297</v>
      </c>
      <c r="L79" s="3">
        <v>0.469135802469136</v>
      </c>
      <c r="M79" s="3">
        <v>0.45330296127562603</v>
      </c>
    </row>
    <row r="80" spans="1:13" x14ac:dyDescent="0.25">
      <c r="A80" s="8" t="s">
        <v>600</v>
      </c>
      <c r="B80" s="2">
        <v>2.7777777777777801E-2</v>
      </c>
      <c r="C80" s="2">
        <v>0</v>
      </c>
      <c r="D80" s="2">
        <v>4.5454545454545497E-2</v>
      </c>
      <c r="E80" s="2">
        <v>7.3170731707317097E-2</v>
      </c>
      <c r="F80" s="2">
        <v>0.135135135135135</v>
      </c>
      <c r="G80" s="2">
        <v>2.7027027027027001E-2</v>
      </c>
      <c r="H80" s="2">
        <v>2.04081632653061E-2</v>
      </c>
      <c r="I80" s="2">
        <v>1.4285714285714299E-2</v>
      </c>
      <c r="J80" s="2">
        <v>2.7777777777777801E-2</v>
      </c>
      <c r="K80" s="2">
        <v>0</v>
      </c>
      <c r="L80" s="3">
        <v>1.6460905349794198E-2</v>
      </c>
      <c r="M80" s="3">
        <v>3.4168564920273301E-2</v>
      </c>
    </row>
    <row r="81" spans="1:13" x14ac:dyDescent="0.25">
      <c r="A81" s="8" t="s">
        <v>601</v>
      </c>
      <c r="B81" s="2">
        <v>8.3333333333333301E-2</v>
      </c>
      <c r="C81" s="2">
        <v>2.6315789473684199E-2</v>
      </c>
      <c r="D81" s="2">
        <v>0</v>
      </c>
      <c r="E81" s="2">
        <v>4.8780487804878099E-2</v>
      </c>
      <c r="F81" s="2">
        <v>0</v>
      </c>
      <c r="G81" s="2">
        <v>0.108108108108108</v>
      </c>
      <c r="H81" s="2">
        <v>4.08163265306122E-2</v>
      </c>
      <c r="I81" s="2">
        <v>4.2857142857142899E-2</v>
      </c>
      <c r="J81" s="2">
        <v>0.11111111111111099</v>
      </c>
      <c r="K81" s="2">
        <v>7.8431372549019607E-2</v>
      </c>
      <c r="L81" s="3">
        <v>6.9958847736625501E-2</v>
      </c>
      <c r="M81" s="3">
        <v>5.2391799544419103E-2</v>
      </c>
    </row>
    <row r="82" spans="1:13" x14ac:dyDescent="0.25">
      <c r="A82" s="8" t="s">
        <v>603</v>
      </c>
      <c r="B82" s="2">
        <v>0.33333333333333298</v>
      </c>
      <c r="C82" s="2">
        <v>0.18421052631578899</v>
      </c>
      <c r="D82" s="2">
        <v>0.11363636363636399</v>
      </c>
      <c r="E82" s="2">
        <v>0.19512195121951201</v>
      </c>
      <c r="F82" s="2">
        <v>0.108108108108108</v>
      </c>
      <c r="G82" s="2">
        <v>0.108108108108108</v>
      </c>
      <c r="H82" s="2">
        <v>0.122448979591837</v>
      </c>
      <c r="I82" s="2">
        <v>0.128571428571429</v>
      </c>
      <c r="J82" s="2">
        <v>0.13888888888888901</v>
      </c>
      <c r="K82" s="2">
        <v>0.21568627450980399</v>
      </c>
      <c r="L82" s="3">
        <v>0.14403292181069999</v>
      </c>
      <c r="M82" s="3">
        <v>0.16173120728929399</v>
      </c>
    </row>
    <row r="83" spans="1:13" x14ac:dyDescent="0.25">
      <c r="A83" s="8" t="s">
        <v>605</v>
      </c>
      <c r="B83" s="2">
        <v>0.173913043478261</v>
      </c>
      <c r="C83" s="2">
        <v>0.27272727272727298</v>
      </c>
      <c r="D83" s="2">
        <v>0.371428571428571</v>
      </c>
      <c r="E83" s="2">
        <v>0.34285714285714303</v>
      </c>
      <c r="F83" s="2">
        <v>0.32142857142857101</v>
      </c>
      <c r="G83" s="2">
        <v>0.230769230769231</v>
      </c>
      <c r="H83" s="2">
        <v>0.214285714285714</v>
      </c>
      <c r="I83" s="2">
        <v>0.21052631578947401</v>
      </c>
      <c r="J83" s="2">
        <v>0.15384615384615399</v>
      </c>
      <c r="K83" s="2">
        <v>0.125</v>
      </c>
      <c r="L83" s="3">
        <v>0.18620689655172401</v>
      </c>
      <c r="M83" s="3">
        <v>0.24749163879598701</v>
      </c>
    </row>
    <row r="84" spans="1:13" x14ac:dyDescent="0.25">
      <c r="A84" s="8" t="s">
        <v>606</v>
      </c>
      <c r="B84" s="2">
        <v>0.34782608695652201</v>
      </c>
      <c r="C84" s="2">
        <v>0.24242424242424199</v>
      </c>
      <c r="D84" s="2">
        <v>0.25714285714285701</v>
      </c>
      <c r="E84" s="2">
        <v>0.314285714285714</v>
      </c>
      <c r="F84" s="2">
        <v>0.39285714285714302</v>
      </c>
      <c r="G84" s="2">
        <v>0.61538461538461497</v>
      </c>
      <c r="H84" s="2">
        <v>0.57142857142857095</v>
      </c>
      <c r="I84" s="2">
        <v>0.42105263157894701</v>
      </c>
      <c r="J84" s="2">
        <v>0.53846153846153799</v>
      </c>
      <c r="K84" s="2">
        <v>0.55000000000000004</v>
      </c>
      <c r="L84" s="3">
        <v>0.53103448275862097</v>
      </c>
      <c r="M84" s="3">
        <v>0.41471571906354499</v>
      </c>
    </row>
    <row r="85" spans="1:13" x14ac:dyDescent="0.25">
      <c r="A85" s="8" t="s">
        <v>607</v>
      </c>
      <c r="B85" s="2">
        <v>0</v>
      </c>
      <c r="C85" s="2">
        <v>0.12121212121212099</v>
      </c>
      <c r="D85" s="2">
        <v>8.5714285714285701E-2</v>
      </c>
      <c r="E85" s="2">
        <v>8.5714285714285701E-2</v>
      </c>
      <c r="F85" s="2">
        <v>3.5714285714285698E-2</v>
      </c>
      <c r="G85" s="2">
        <v>0</v>
      </c>
      <c r="H85" s="2">
        <v>7.1428571428571397E-2</v>
      </c>
      <c r="I85" s="2">
        <v>2.6315789473684199E-2</v>
      </c>
      <c r="J85" s="2">
        <v>0</v>
      </c>
      <c r="K85" s="2">
        <v>0.05</v>
      </c>
      <c r="L85" s="3">
        <v>3.4482758620689703E-2</v>
      </c>
      <c r="M85" s="3">
        <v>5.35117056856187E-2</v>
      </c>
    </row>
    <row r="86" spans="1:13" x14ac:dyDescent="0.25">
      <c r="A86" s="8" t="s">
        <v>608</v>
      </c>
      <c r="B86" s="2">
        <v>8.6956521739130405E-2</v>
      </c>
      <c r="C86" s="2">
        <v>6.0606060606060601E-2</v>
      </c>
      <c r="D86" s="2">
        <v>8.5714285714285701E-2</v>
      </c>
      <c r="E86" s="2">
        <v>2.8571428571428598E-2</v>
      </c>
      <c r="F86" s="2">
        <v>3.5714285714285698E-2</v>
      </c>
      <c r="G86" s="2">
        <v>3.8461538461538498E-2</v>
      </c>
      <c r="H86" s="2">
        <v>3.5714285714285698E-2</v>
      </c>
      <c r="I86" s="2">
        <v>0.105263157894737</v>
      </c>
      <c r="J86" s="2">
        <v>7.69230769230769E-2</v>
      </c>
      <c r="K86" s="2">
        <v>0.125</v>
      </c>
      <c r="L86" s="3">
        <v>8.2758620689655199E-2</v>
      </c>
      <c r="M86" s="3">
        <v>7.0234113712374605E-2</v>
      </c>
    </row>
    <row r="87" spans="1:13" x14ac:dyDescent="0.25">
      <c r="A87" s="8" t="s">
        <v>610</v>
      </c>
      <c r="B87" s="2">
        <v>0.39130434782608697</v>
      </c>
      <c r="C87" s="2">
        <v>0.30303030303030298</v>
      </c>
      <c r="D87" s="2">
        <v>0.2</v>
      </c>
      <c r="E87" s="2">
        <v>0.22857142857142901</v>
      </c>
      <c r="F87" s="2">
        <v>0.214285714285714</v>
      </c>
      <c r="G87" s="2">
        <v>0.115384615384615</v>
      </c>
      <c r="H87" s="2">
        <v>0.107142857142857</v>
      </c>
      <c r="I87" s="2">
        <v>0.23684210526315799</v>
      </c>
      <c r="J87" s="2">
        <v>0.230769230769231</v>
      </c>
      <c r="K87" s="2">
        <v>0.15</v>
      </c>
      <c r="L87" s="3">
        <v>0.16551724137931001</v>
      </c>
      <c r="M87" s="3">
        <v>0.214046822742475</v>
      </c>
    </row>
    <row r="88" spans="1:13" x14ac:dyDescent="0.25">
      <c r="A88" s="8" t="s">
        <v>612</v>
      </c>
      <c r="B88" s="2">
        <v>0.16666666666666699</v>
      </c>
      <c r="C88" s="2">
        <v>0.11111111111111099</v>
      </c>
      <c r="D88" s="2">
        <v>0</v>
      </c>
      <c r="E88" s="2">
        <v>0.18181818181818199</v>
      </c>
      <c r="F88" s="2">
        <v>0.38461538461538503</v>
      </c>
      <c r="G88" s="2">
        <v>0.16666666666666699</v>
      </c>
      <c r="H88" s="2">
        <v>0.33333333333333298</v>
      </c>
      <c r="I88" s="2">
        <v>0.5</v>
      </c>
      <c r="J88" s="2">
        <v>0.8</v>
      </c>
      <c r="K88" s="2">
        <v>0.3</v>
      </c>
      <c r="L88" s="3">
        <v>0.394736842105263</v>
      </c>
      <c r="M88" s="3">
        <v>0.27777777777777801</v>
      </c>
    </row>
    <row r="89" spans="1:13" x14ac:dyDescent="0.25">
      <c r="A89" s="8" t="s">
        <v>613</v>
      </c>
      <c r="B89" s="2">
        <v>0.33333333333333298</v>
      </c>
      <c r="C89" s="2">
        <v>0.55555555555555602</v>
      </c>
      <c r="D89" s="2">
        <v>0.42857142857142899</v>
      </c>
      <c r="E89" s="2">
        <v>0.45454545454545497</v>
      </c>
      <c r="F89" s="2">
        <v>0.38461538461538503</v>
      </c>
      <c r="G89" s="2">
        <v>0.33333333333333298</v>
      </c>
      <c r="H89" s="2">
        <v>0.33333333333333298</v>
      </c>
      <c r="I89" s="2">
        <v>0.375</v>
      </c>
      <c r="J89" s="2">
        <v>0</v>
      </c>
      <c r="K89" s="2">
        <v>0.3</v>
      </c>
      <c r="L89" s="3">
        <v>0.28947368421052599</v>
      </c>
      <c r="M89" s="3">
        <v>0.36666666666666697</v>
      </c>
    </row>
    <row r="90" spans="1:13" x14ac:dyDescent="0.25">
      <c r="A90" s="8" t="s">
        <v>614</v>
      </c>
      <c r="B90" s="2">
        <v>0.16666666666666699</v>
      </c>
      <c r="C90" s="2">
        <v>0</v>
      </c>
      <c r="D90" s="2">
        <v>0.28571428571428598</v>
      </c>
      <c r="E90" s="2">
        <v>0.18181818181818199</v>
      </c>
      <c r="F90" s="2">
        <v>7.69230769230769E-2</v>
      </c>
      <c r="G90" s="2">
        <v>0</v>
      </c>
      <c r="H90" s="2">
        <v>0.11111111111111099</v>
      </c>
      <c r="I90" s="2">
        <v>0</v>
      </c>
      <c r="J90" s="2">
        <v>0</v>
      </c>
      <c r="K90" s="2">
        <v>0</v>
      </c>
      <c r="L90" s="3">
        <v>2.6315789473684199E-2</v>
      </c>
      <c r="M90" s="3">
        <v>8.8888888888888906E-2</v>
      </c>
    </row>
    <row r="91" spans="1:13" x14ac:dyDescent="0.25">
      <c r="A91" s="8" t="s">
        <v>615</v>
      </c>
      <c r="B91" s="2">
        <v>8.3333333333333301E-2</v>
      </c>
      <c r="C91" s="2">
        <v>0.11111111111111099</v>
      </c>
      <c r="D91" s="2">
        <v>0</v>
      </c>
      <c r="E91" s="2">
        <v>0</v>
      </c>
      <c r="F91" s="2">
        <v>7.69230769230769E-2</v>
      </c>
      <c r="G91" s="2">
        <v>0.16666666666666699</v>
      </c>
      <c r="H91" s="2">
        <v>0</v>
      </c>
      <c r="I91" s="2">
        <v>0</v>
      </c>
      <c r="J91" s="2">
        <v>0</v>
      </c>
      <c r="K91" s="2">
        <v>0.1</v>
      </c>
      <c r="L91" s="3">
        <v>5.2631578947368397E-2</v>
      </c>
      <c r="M91" s="3">
        <v>5.5555555555555601E-2</v>
      </c>
    </row>
    <row r="92" spans="1:13" x14ac:dyDescent="0.25">
      <c r="A92" s="8" t="s">
        <v>617</v>
      </c>
      <c r="B92" s="2">
        <v>0.25</v>
      </c>
      <c r="C92" s="2">
        <v>0.22222222222222199</v>
      </c>
      <c r="D92" s="2">
        <v>0.28571428571428598</v>
      </c>
      <c r="E92" s="2">
        <v>0.18181818181818199</v>
      </c>
      <c r="F92" s="2">
        <v>7.69230769230769E-2</v>
      </c>
      <c r="G92" s="2">
        <v>0.33333333333333298</v>
      </c>
      <c r="H92" s="2">
        <v>0.22222222222222199</v>
      </c>
      <c r="I92" s="2">
        <v>0.125</v>
      </c>
      <c r="J92" s="2">
        <v>0.2</v>
      </c>
      <c r="K92" s="2">
        <v>0.3</v>
      </c>
      <c r="L92" s="3">
        <v>0.23684210526315799</v>
      </c>
      <c r="M92" s="3">
        <v>0.211111111111111</v>
      </c>
    </row>
    <row r="93" spans="1:13" x14ac:dyDescent="0.25">
      <c r="A93" s="8" t="s">
        <v>619</v>
      </c>
      <c r="B93" s="2">
        <v>0.33333333333333298</v>
      </c>
      <c r="C93" s="2">
        <v>0.125</v>
      </c>
      <c r="D93" s="2">
        <v>0.5</v>
      </c>
      <c r="E93" s="2">
        <v>0.66666666666666696</v>
      </c>
      <c r="F93" s="2">
        <v>0.42857142857142899</v>
      </c>
      <c r="G93" s="2">
        <v>0</v>
      </c>
      <c r="H93" s="2">
        <v>0.33333333333333298</v>
      </c>
      <c r="I93" s="2">
        <v>0.2</v>
      </c>
      <c r="J93" s="2">
        <v>0</v>
      </c>
      <c r="K93" s="2">
        <v>0.5</v>
      </c>
      <c r="L93" s="3">
        <v>0.27586206896551702</v>
      </c>
      <c r="M93" s="3">
        <v>0.337837837837838</v>
      </c>
    </row>
    <row r="94" spans="1:13" x14ac:dyDescent="0.25">
      <c r="A94" s="8" t="s">
        <v>620</v>
      </c>
      <c r="B94" s="2">
        <v>0.11111111111111099</v>
      </c>
      <c r="C94" s="2">
        <v>0.375</v>
      </c>
      <c r="D94" s="2">
        <v>0.16666666666666699</v>
      </c>
      <c r="E94" s="2">
        <v>0</v>
      </c>
      <c r="F94" s="2">
        <v>0.28571428571428598</v>
      </c>
      <c r="G94" s="2">
        <v>0.5</v>
      </c>
      <c r="H94" s="2">
        <v>0.22222222222222199</v>
      </c>
      <c r="I94" s="2">
        <v>0.4</v>
      </c>
      <c r="J94" s="2">
        <v>0.2</v>
      </c>
      <c r="K94" s="2">
        <v>0.125</v>
      </c>
      <c r="L94" s="3">
        <v>0.24137931034482801</v>
      </c>
      <c r="M94" s="3">
        <v>0.20270270270270299</v>
      </c>
    </row>
    <row r="95" spans="1:13" x14ac:dyDescent="0.25">
      <c r="A95" s="8" t="s">
        <v>621</v>
      </c>
      <c r="B95" s="2">
        <v>0</v>
      </c>
      <c r="C95" s="2">
        <v>0.25</v>
      </c>
      <c r="D95" s="2">
        <v>0</v>
      </c>
      <c r="E95" s="2">
        <v>0.16666666666666699</v>
      </c>
      <c r="F95" s="2">
        <v>0</v>
      </c>
      <c r="G95" s="2">
        <v>0</v>
      </c>
      <c r="H95" s="2">
        <v>0.22222222222222199</v>
      </c>
      <c r="I95" s="2">
        <v>0</v>
      </c>
      <c r="J95" s="2">
        <v>0.4</v>
      </c>
      <c r="K95" s="2">
        <v>0.125</v>
      </c>
      <c r="L95" s="3">
        <v>0.17241379310344801</v>
      </c>
      <c r="M95" s="3">
        <v>0.108108108108108</v>
      </c>
    </row>
    <row r="96" spans="1:13" x14ac:dyDescent="0.25">
      <c r="A96" s="8" t="s">
        <v>622</v>
      </c>
      <c r="B96" s="2">
        <v>5.5555555555555601E-2</v>
      </c>
      <c r="C96" s="2">
        <v>0</v>
      </c>
      <c r="D96" s="2">
        <v>0</v>
      </c>
      <c r="E96" s="2">
        <v>0</v>
      </c>
      <c r="F96" s="2">
        <v>0.14285714285714299</v>
      </c>
      <c r="G96" s="2">
        <v>0</v>
      </c>
      <c r="H96" s="2">
        <v>0</v>
      </c>
      <c r="I96" s="2">
        <v>0.4</v>
      </c>
      <c r="J96" s="2">
        <v>0.2</v>
      </c>
      <c r="K96" s="2">
        <v>0.25</v>
      </c>
      <c r="L96" s="3">
        <v>0.17241379310344801</v>
      </c>
      <c r="M96" s="3">
        <v>9.45945945945946E-2</v>
      </c>
    </row>
    <row r="97" spans="1:13" x14ac:dyDescent="0.25">
      <c r="A97" s="8" t="s">
        <v>624</v>
      </c>
      <c r="B97" s="2">
        <v>0.5</v>
      </c>
      <c r="C97" s="2">
        <v>0.25</v>
      </c>
      <c r="D97" s="2">
        <v>0.33333333333333298</v>
      </c>
      <c r="E97" s="2">
        <v>0.16666666666666699</v>
      </c>
      <c r="F97" s="2">
        <v>0.14285714285714299</v>
      </c>
      <c r="G97" s="2">
        <v>0.5</v>
      </c>
      <c r="H97" s="2">
        <v>0.22222222222222199</v>
      </c>
      <c r="I97" s="2">
        <v>0</v>
      </c>
      <c r="J97" s="2">
        <v>0.2</v>
      </c>
      <c r="K97" s="2">
        <v>0</v>
      </c>
      <c r="L97" s="3">
        <v>0.13793103448275901</v>
      </c>
      <c r="M97" s="3">
        <v>0.25675675675675702</v>
      </c>
    </row>
    <row r="98" spans="1:13" x14ac:dyDescent="0.25">
      <c r="A98" s="8" t="s">
        <v>626</v>
      </c>
      <c r="B98" s="2">
        <v>0</v>
      </c>
      <c r="C98" s="2">
        <v>0.33333333333333298</v>
      </c>
      <c r="D98" s="2">
        <v>0.33333333333333298</v>
      </c>
      <c r="E98" s="2">
        <v>0.57142857142857095</v>
      </c>
      <c r="F98" s="2">
        <v>0.875</v>
      </c>
      <c r="G98" s="2">
        <v>0</v>
      </c>
      <c r="H98" s="2">
        <v>0</v>
      </c>
      <c r="I98" s="2">
        <v>0</v>
      </c>
      <c r="J98" s="2">
        <v>0.5</v>
      </c>
      <c r="K98" s="2">
        <v>0.75</v>
      </c>
      <c r="L98" s="3">
        <v>0.18181818181818199</v>
      </c>
      <c r="M98" s="3">
        <v>0.34615384615384598</v>
      </c>
    </row>
    <row r="99" spans="1:13" x14ac:dyDescent="0.25">
      <c r="A99" s="8" t="s">
        <v>627</v>
      </c>
      <c r="B99" s="2">
        <v>0.33333333333333298</v>
      </c>
      <c r="C99" s="2">
        <v>0.16666666666666699</v>
      </c>
      <c r="D99" s="2">
        <v>0</v>
      </c>
      <c r="E99" s="2">
        <v>0</v>
      </c>
      <c r="F99" s="2">
        <v>0</v>
      </c>
      <c r="G99" s="2">
        <v>0.5</v>
      </c>
      <c r="H99" s="2">
        <v>0.5</v>
      </c>
      <c r="I99" s="2">
        <v>0.9</v>
      </c>
      <c r="J99" s="2">
        <v>0</v>
      </c>
      <c r="K99" s="2">
        <v>0</v>
      </c>
      <c r="L99" s="3">
        <v>0.54545454545454497</v>
      </c>
      <c r="M99" s="3">
        <v>0.28846153846153799</v>
      </c>
    </row>
    <row r="100" spans="1:13" x14ac:dyDescent="0.25">
      <c r="A100" s="8" t="s">
        <v>628</v>
      </c>
      <c r="B100" s="2">
        <v>0.16666666666666699</v>
      </c>
      <c r="C100" s="2">
        <v>0.16666666666666699</v>
      </c>
      <c r="D100" s="2">
        <v>0</v>
      </c>
      <c r="E100" s="2">
        <v>0.14285714285714299</v>
      </c>
      <c r="F100" s="2">
        <v>0</v>
      </c>
      <c r="G100" s="2">
        <v>0.5</v>
      </c>
      <c r="H100" s="2">
        <v>0.5</v>
      </c>
      <c r="I100" s="2">
        <v>0</v>
      </c>
      <c r="J100" s="2">
        <v>0</v>
      </c>
      <c r="K100" s="2">
        <v>0.25</v>
      </c>
      <c r="L100" s="3">
        <v>0.18181818181818199</v>
      </c>
      <c r="M100" s="3">
        <v>0.134615384615385</v>
      </c>
    </row>
    <row r="101" spans="1:13" x14ac:dyDescent="0.25">
      <c r="A101" s="8" t="s">
        <v>629</v>
      </c>
      <c r="B101" s="2">
        <v>0.16666666666666699</v>
      </c>
      <c r="C101" s="2">
        <v>0</v>
      </c>
      <c r="D101" s="2">
        <v>0</v>
      </c>
      <c r="E101" s="2">
        <v>0.14285714285714299</v>
      </c>
      <c r="F101" s="2">
        <v>0</v>
      </c>
      <c r="G101" s="2">
        <v>0</v>
      </c>
      <c r="H101" s="2">
        <v>0</v>
      </c>
      <c r="I101" s="2">
        <v>0</v>
      </c>
      <c r="J101" s="2">
        <v>0.5</v>
      </c>
      <c r="K101" s="2">
        <v>0</v>
      </c>
      <c r="L101" s="3">
        <v>4.5454545454545497E-2</v>
      </c>
      <c r="M101" s="3">
        <v>5.7692307692307702E-2</v>
      </c>
    </row>
    <row r="102" spans="1:13" x14ac:dyDescent="0.25">
      <c r="A102" s="8" t="s">
        <v>631</v>
      </c>
      <c r="B102" s="2">
        <v>0.33333333333333298</v>
      </c>
      <c r="C102" s="2">
        <v>0.33333333333333298</v>
      </c>
      <c r="D102" s="2">
        <v>0.66666666666666696</v>
      </c>
      <c r="E102" s="2">
        <v>0.14285714285714299</v>
      </c>
      <c r="F102" s="2">
        <v>0.125</v>
      </c>
      <c r="G102" s="2">
        <v>0</v>
      </c>
      <c r="H102" s="2">
        <v>0</v>
      </c>
      <c r="I102" s="2">
        <v>0.1</v>
      </c>
      <c r="J102" s="2">
        <v>0</v>
      </c>
      <c r="K102" s="2">
        <v>0</v>
      </c>
      <c r="L102" s="3">
        <v>4.5454545454545497E-2</v>
      </c>
      <c r="M102" s="3">
        <v>0.17307692307692299</v>
      </c>
    </row>
    <row r="103" spans="1:13" x14ac:dyDescent="0.25">
      <c r="A103" s="8" t="s">
        <v>633</v>
      </c>
      <c r="B103" s="2">
        <v>0.375</v>
      </c>
      <c r="C103" s="2">
        <v>0</v>
      </c>
      <c r="D103" s="2">
        <v>0</v>
      </c>
      <c r="E103" s="2">
        <v>0.38461538461538503</v>
      </c>
      <c r="F103" s="2">
        <v>0.33333333333333298</v>
      </c>
      <c r="G103" s="2">
        <v>0.33333333333333298</v>
      </c>
      <c r="H103" s="2">
        <v>0.2</v>
      </c>
      <c r="I103" s="2">
        <v>0.2</v>
      </c>
      <c r="J103" s="2">
        <v>0</v>
      </c>
      <c r="K103" s="2">
        <v>0.2</v>
      </c>
      <c r="L103" s="3">
        <v>0.19230769230769201</v>
      </c>
      <c r="M103" s="3">
        <v>0.25352112676056299</v>
      </c>
    </row>
    <row r="104" spans="1:13" x14ac:dyDescent="0.25">
      <c r="A104" s="8" t="s">
        <v>634</v>
      </c>
      <c r="B104" s="2">
        <v>0.375</v>
      </c>
      <c r="C104" s="2">
        <v>1</v>
      </c>
      <c r="D104" s="2">
        <v>0.5</v>
      </c>
      <c r="E104" s="2">
        <v>0.46153846153846201</v>
      </c>
      <c r="F104" s="2">
        <v>0.33333333333333298</v>
      </c>
      <c r="G104" s="2">
        <v>0.33333333333333298</v>
      </c>
      <c r="H104" s="2">
        <v>0.2</v>
      </c>
      <c r="I104" s="2">
        <v>0.4</v>
      </c>
      <c r="J104" s="2">
        <v>0.66666666666666696</v>
      </c>
      <c r="K104" s="2">
        <v>0.2</v>
      </c>
      <c r="L104" s="3">
        <v>0.34615384615384598</v>
      </c>
      <c r="M104" s="3">
        <v>0.39436619718309901</v>
      </c>
    </row>
    <row r="105" spans="1:13" x14ac:dyDescent="0.25">
      <c r="A105" s="8" t="s">
        <v>635</v>
      </c>
      <c r="B105" s="2">
        <v>0</v>
      </c>
      <c r="C105" s="2">
        <v>0</v>
      </c>
      <c r="D105" s="2">
        <v>0</v>
      </c>
      <c r="E105" s="2">
        <v>0</v>
      </c>
      <c r="F105" s="2">
        <v>0</v>
      </c>
      <c r="G105" s="2">
        <v>0</v>
      </c>
      <c r="H105" s="2">
        <v>0</v>
      </c>
      <c r="I105" s="2">
        <v>0.1</v>
      </c>
      <c r="J105" s="2">
        <v>0</v>
      </c>
      <c r="K105" s="2">
        <v>0</v>
      </c>
      <c r="L105" s="3">
        <v>3.8461538461538498E-2</v>
      </c>
      <c r="M105" s="3">
        <v>1.4084507042253501E-2</v>
      </c>
    </row>
    <row r="106" spans="1:13" x14ac:dyDescent="0.25">
      <c r="A106" s="8" t="s">
        <v>636</v>
      </c>
      <c r="B106" s="2">
        <v>0.125</v>
      </c>
      <c r="C106" s="2">
        <v>0</v>
      </c>
      <c r="D106" s="2">
        <v>0.25</v>
      </c>
      <c r="E106" s="2">
        <v>0</v>
      </c>
      <c r="F106" s="2">
        <v>6.6666666666666693E-2</v>
      </c>
      <c r="G106" s="2">
        <v>0.33333333333333298</v>
      </c>
      <c r="H106" s="2">
        <v>0</v>
      </c>
      <c r="I106" s="2">
        <v>0</v>
      </c>
      <c r="J106" s="2">
        <v>0</v>
      </c>
      <c r="K106" s="2">
        <v>0.2</v>
      </c>
      <c r="L106" s="3">
        <v>7.69230769230769E-2</v>
      </c>
      <c r="M106" s="3">
        <v>8.4507042253521097E-2</v>
      </c>
    </row>
    <row r="107" spans="1:13" x14ac:dyDescent="0.25">
      <c r="A107" s="8" t="s">
        <v>638</v>
      </c>
      <c r="B107" s="2">
        <v>0.125</v>
      </c>
      <c r="C107" s="2">
        <v>0</v>
      </c>
      <c r="D107" s="2">
        <v>0.25</v>
      </c>
      <c r="E107" s="2">
        <v>0.15384615384615399</v>
      </c>
      <c r="F107" s="2">
        <v>0.266666666666667</v>
      </c>
      <c r="G107" s="2">
        <v>0</v>
      </c>
      <c r="H107" s="2">
        <v>0.6</v>
      </c>
      <c r="I107" s="2">
        <v>0.3</v>
      </c>
      <c r="J107" s="2">
        <v>0.33333333333333298</v>
      </c>
      <c r="K107" s="2">
        <v>0.4</v>
      </c>
      <c r="L107" s="3">
        <v>0.34615384615384598</v>
      </c>
      <c r="M107" s="3">
        <v>0.25352112676056299</v>
      </c>
    </row>
    <row r="108" spans="1:13" x14ac:dyDescent="0.25">
      <c r="A108" s="8" t="s">
        <v>640</v>
      </c>
      <c r="B108" s="2">
        <v>0.35714285714285698</v>
      </c>
      <c r="C108" s="2">
        <v>0.33333333333333298</v>
      </c>
      <c r="D108" s="2">
        <v>0.21621621621621601</v>
      </c>
      <c r="E108" s="2">
        <v>0.22727272727272699</v>
      </c>
      <c r="F108" s="2">
        <v>0.31578947368421101</v>
      </c>
      <c r="G108" s="2">
        <v>0.24137931034482801</v>
      </c>
      <c r="H108" s="2">
        <v>0.230769230769231</v>
      </c>
      <c r="I108" s="2">
        <v>0.25</v>
      </c>
      <c r="J108" s="2">
        <v>0.7</v>
      </c>
      <c r="K108" s="2">
        <v>6.25E-2</v>
      </c>
      <c r="L108" s="3">
        <v>0.23134328358209</v>
      </c>
      <c r="M108" s="3">
        <v>0.264406779661017</v>
      </c>
    </row>
    <row r="109" spans="1:13" x14ac:dyDescent="0.25">
      <c r="A109" s="8" t="s">
        <v>641</v>
      </c>
      <c r="B109" s="2">
        <v>0.214285714285714</v>
      </c>
      <c r="C109" s="2">
        <v>0.16666666666666699</v>
      </c>
      <c r="D109" s="2">
        <v>0.18918918918918901</v>
      </c>
      <c r="E109" s="2">
        <v>0.27272727272727298</v>
      </c>
      <c r="F109" s="2">
        <v>0.28947368421052599</v>
      </c>
      <c r="G109" s="2">
        <v>0.34482758620689702</v>
      </c>
      <c r="H109" s="2">
        <v>0.17948717948717899</v>
      </c>
      <c r="I109" s="2">
        <v>0.45833333333333298</v>
      </c>
      <c r="J109" s="2">
        <v>0.1</v>
      </c>
      <c r="K109" s="2">
        <v>0.28125</v>
      </c>
      <c r="L109" s="3">
        <v>0.28358208955223901</v>
      </c>
      <c r="M109" s="3">
        <v>0.25084745762711902</v>
      </c>
    </row>
    <row r="110" spans="1:13" x14ac:dyDescent="0.25">
      <c r="A110" s="8" t="s">
        <v>642</v>
      </c>
      <c r="B110" s="2">
        <v>0.214285714285714</v>
      </c>
      <c r="C110" s="2">
        <v>0.27777777777777801</v>
      </c>
      <c r="D110" s="2">
        <v>0.21621621621621601</v>
      </c>
      <c r="E110" s="2">
        <v>0.13636363636363599</v>
      </c>
      <c r="F110" s="2">
        <v>2.6315789473684199E-2</v>
      </c>
      <c r="G110" s="2">
        <v>0.17241379310344801</v>
      </c>
      <c r="H110" s="2">
        <v>0.38461538461538503</v>
      </c>
      <c r="I110" s="2">
        <v>0</v>
      </c>
      <c r="J110" s="2">
        <v>0.1</v>
      </c>
      <c r="K110" s="2">
        <v>6.25E-2</v>
      </c>
      <c r="L110" s="3">
        <v>0.171641791044776</v>
      </c>
      <c r="M110" s="3">
        <v>0.172881355932203</v>
      </c>
    </row>
    <row r="111" spans="1:13" x14ac:dyDescent="0.25">
      <c r="A111" s="8" t="s">
        <v>643</v>
      </c>
      <c r="B111" s="2">
        <v>3.5714285714285698E-2</v>
      </c>
      <c r="C111" s="2">
        <v>0.11111111111111099</v>
      </c>
      <c r="D111" s="2">
        <v>0</v>
      </c>
      <c r="E111" s="2">
        <v>4.5454545454545497E-2</v>
      </c>
      <c r="F111" s="2">
        <v>7.8947368421052599E-2</v>
      </c>
      <c r="G111" s="2">
        <v>0.10344827586206901</v>
      </c>
      <c r="H111" s="2">
        <v>5.1282051282051301E-2</v>
      </c>
      <c r="I111" s="2">
        <v>0.125</v>
      </c>
      <c r="J111" s="2">
        <v>0.1</v>
      </c>
      <c r="K111" s="2">
        <v>0.1875</v>
      </c>
      <c r="L111" s="3">
        <v>0.111940298507463</v>
      </c>
      <c r="M111" s="3">
        <v>8.1355932203389797E-2</v>
      </c>
    </row>
    <row r="112" spans="1:13" x14ac:dyDescent="0.25">
      <c r="A112" s="8" t="s">
        <v>645</v>
      </c>
      <c r="B112" s="2">
        <v>0.17857142857142899</v>
      </c>
      <c r="C112" s="2">
        <v>0.11111111111111099</v>
      </c>
      <c r="D112" s="2">
        <v>0.37837837837837801</v>
      </c>
      <c r="E112" s="2">
        <v>0.31818181818181801</v>
      </c>
      <c r="F112" s="2">
        <v>0.28947368421052599</v>
      </c>
      <c r="G112" s="2">
        <v>0.13793103448275901</v>
      </c>
      <c r="H112" s="2">
        <v>0.15384615384615399</v>
      </c>
      <c r="I112" s="2">
        <v>0.16666666666666699</v>
      </c>
      <c r="J112" s="2">
        <v>0</v>
      </c>
      <c r="K112" s="2">
        <v>0.40625</v>
      </c>
      <c r="L112" s="3">
        <v>0.201492537313433</v>
      </c>
      <c r="M112" s="3">
        <v>0.23050847457627099</v>
      </c>
    </row>
    <row r="113" spans="1:13" x14ac:dyDescent="0.25">
      <c r="A113" s="8" t="s">
        <v>647</v>
      </c>
      <c r="B113" s="2">
        <v>9.6774193548387094E-2</v>
      </c>
      <c r="C113" s="2">
        <v>0.2</v>
      </c>
      <c r="D113" s="2">
        <v>0.4</v>
      </c>
      <c r="E113" s="2">
        <v>0.34210526315789502</v>
      </c>
      <c r="F113" s="2">
        <v>0.30434782608695699</v>
      </c>
      <c r="G113" s="2">
        <v>0.29032258064516098</v>
      </c>
      <c r="H113" s="2">
        <v>0.24390243902438999</v>
      </c>
      <c r="I113" s="2">
        <v>8.3333333333333301E-2</v>
      </c>
      <c r="J113" s="2">
        <v>0</v>
      </c>
      <c r="K113" s="2">
        <v>0.18421052631578899</v>
      </c>
      <c r="L113" s="3">
        <v>0.17791411042944799</v>
      </c>
      <c r="M113" s="3">
        <v>0.22560975609756101</v>
      </c>
    </row>
    <row r="114" spans="1:13" x14ac:dyDescent="0.25">
      <c r="A114" s="8" t="s">
        <v>648</v>
      </c>
      <c r="B114" s="2">
        <v>0.41935483870967699</v>
      </c>
      <c r="C114" s="2">
        <v>0.32</v>
      </c>
      <c r="D114" s="2">
        <v>0.16</v>
      </c>
      <c r="E114" s="2">
        <v>0.44736842105263203</v>
      </c>
      <c r="F114" s="2">
        <v>0.39130434782608697</v>
      </c>
      <c r="G114" s="2">
        <v>0.35483870967741898</v>
      </c>
      <c r="H114" s="2">
        <v>0.34146341463414598</v>
      </c>
      <c r="I114" s="2">
        <v>0.36111111111111099</v>
      </c>
      <c r="J114" s="2">
        <v>0.47058823529411797</v>
      </c>
      <c r="K114" s="2">
        <v>0.34210526315789502</v>
      </c>
      <c r="L114" s="3">
        <v>0.36196319018404899</v>
      </c>
      <c r="M114" s="3">
        <v>0.36280487804877998</v>
      </c>
    </row>
    <row r="115" spans="1:13" x14ac:dyDescent="0.25">
      <c r="A115" s="8" t="s">
        <v>649</v>
      </c>
      <c r="B115" s="2">
        <v>6.4516129032258104E-2</v>
      </c>
      <c r="C115" s="2">
        <v>0.16</v>
      </c>
      <c r="D115" s="2">
        <v>0.12</v>
      </c>
      <c r="E115" s="2">
        <v>0.13157894736842099</v>
      </c>
      <c r="F115" s="2">
        <v>0.108695652173913</v>
      </c>
      <c r="G115" s="2">
        <v>3.2258064516128997E-2</v>
      </c>
      <c r="H115" s="2">
        <v>0.24390243902438999</v>
      </c>
      <c r="I115" s="2">
        <v>8.3333333333333301E-2</v>
      </c>
      <c r="J115" s="2">
        <v>0.29411764705882398</v>
      </c>
      <c r="K115" s="2">
        <v>0.105263157894737</v>
      </c>
      <c r="L115" s="3">
        <v>0.14110429447852799</v>
      </c>
      <c r="M115" s="3">
        <v>0.12804878048780499</v>
      </c>
    </row>
    <row r="116" spans="1:13" x14ac:dyDescent="0.25">
      <c r="A116" s="8" t="s">
        <v>650</v>
      </c>
      <c r="B116" s="2">
        <v>9.6774193548387094E-2</v>
      </c>
      <c r="C116" s="2">
        <v>0.08</v>
      </c>
      <c r="D116" s="2">
        <v>0.04</v>
      </c>
      <c r="E116" s="2">
        <v>2.6315789473684199E-2</v>
      </c>
      <c r="F116" s="2">
        <v>6.5217391304347797E-2</v>
      </c>
      <c r="G116" s="2">
        <v>3.2258064516128997E-2</v>
      </c>
      <c r="H116" s="2">
        <v>2.4390243902439001E-2</v>
      </c>
      <c r="I116" s="2">
        <v>5.5555555555555601E-2</v>
      </c>
      <c r="J116" s="2">
        <v>5.8823529411764698E-2</v>
      </c>
      <c r="K116" s="2">
        <v>7.8947368421052599E-2</v>
      </c>
      <c r="L116" s="3">
        <v>4.9079754601227002E-2</v>
      </c>
      <c r="M116" s="3">
        <v>5.4878048780487798E-2</v>
      </c>
    </row>
    <row r="117" spans="1:13" x14ac:dyDescent="0.25">
      <c r="A117" s="8" t="s">
        <v>652</v>
      </c>
      <c r="B117" s="2">
        <v>0.32258064516128998</v>
      </c>
      <c r="C117" s="2">
        <v>0.24</v>
      </c>
      <c r="D117" s="2">
        <v>0.28000000000000003</v>
      </c>
      <c r="E117" s="2">
        <v>5.2631578947368397E-2</v>
      </c>
      <c r="F117" s="2">
        <v>0.13043478260869601</v>
      </c>
      <c r="G117" s="2">
        <v>0.29032258064516098</v>
      </c>
      <c r="H117" s="2">
        <v>0.146341463414634</v>
      </c>
      <c r="I117" s="2">
        <v>0.41666666666666702</v>
      </c>
      <c r="J117" s="2">
        <v>0.17647058823529399</v>
      </c>
      <c r="K117" s="2">
        <v>0.28947368421052599</v>
      </c>
      <c r="L117" s="3">
        <v>0.26993865030674802</v>
      </c>
      <c r="M117" s="3">
        <v>0.228658536585366</v>
      </c>
    </row>
    <row r="118" spans="1:13" x14ac:dyDescent="0.25">
      <c r="A118" s="8" t="s">
        <v>654</v>
      </c>
      <c r="B118" s="2">
        <v>0</v>
      </c>
      <c r="C118" s="2">
        <v>0</v>
      </c>
      <c r="D118" s="2">
        <v>0</v>
      </c>
      <c r="E118" s="2">
        <v>0</v>
      </c>
      <c r="F118" s="2">
        <v>0</v>
      </c>
      <c r="G118" s="2">
        <v>0</v>
      </c>
      <c r="H118" s="2">
        <v>0</v>
      </c>
      <c r="I118" s="2">
        <v>0</v>
      </c>
      <c r="J118" s="2">
        <v>0</v>
      </c>
      <c r="K118" s="2">
        <v>0</v>
      </c>
      <c r="L118" s="3">
        <v>0</v>
      </c>
      <c r="M118" s="3">
        <v>0</v>
      </c>
    </row>
    <row r="119" spans="1:13" x14ac:dyDescent="0.25">
      <c r="A119" s="8" t="s">
        <v>655</v>
      </c>
      <c r="B119" s="2">
        <v>1</v>
      </c>
      <c r="C119" s="2">
        <v>0</v>
      </c>
      <c r="D119" s="2">
        <v>0</v>
      </c>
      <c r="E119" s="2">
        <v>0</v>
      </c>
      <c r="F119" s="2">
        <v>1</v>
      </c>
      <c r="G119" s="2">
        <v>0</v>
      </c>
      <c r="H119" s="2">
        <v>0</v>
      </c>
      <c r="I119" s="2">
        <v>0</v>
      </c>
      <c r="J119" s="2">
        <v>1</v>
      </c>
      <c r="K119" s="2">
        <v>0</v>
      </c>
      <c r="L119" s="3">
        <v>1</v>
      </c>
      <c r="M119" s="3">
        <v>0.8</v>
      </c>
    </row>
    <row r="120" spans="1:13" x14ac:dyDescent="0.25">
      <c r="A120" s="8" t="s">
        <v>656</v>
      </c>
      <c r="B120" s="2">
        <v>0</v>
      </c>
      <c r="C120" s="2">
        <v>1</v>
      </c>
      <c r="D120" s="2">
        <v>0</v>
      </c>
      <c r="E120" s="2">
        <v>0</v>
      </c>
      <c r="F120" s="2">
        <v>0</v>
      </c>
      <c r="G120" s="2">
        <v>0</v>
      </c>
      <c r="H120" s="2">
        <v>0</v>
      </c>
      <c r="I120" s="2">
        <v>0</v>
      </c>
      <c r="J120" s="2">
        <v>0</v>
      </c>
      <c r="K120" s="2">
        <v>0</v>
      </c>
      <c r="L120" s="3">
        <v>0</v>
      </c>
      <c r="M120" s="3">
        <v>0.2</v>
      </c>
    </row>
    <row r="121" spans="1:13" x14ac:dyDescent="0.25">
      <c r="A121" s="8" t="s">
        <v>657</v>
      </c>
      <c r="B121" s="2">
        <v>0</v>
      </c>
      <c r="C121" s="2">
        <v>0</v>
      </c>
      <c r="D121" s="2">
        <v>0</v>
      </c>
      <c r="E121" s="2">
        <v>0</v>
      </c>
      <c r="F121" s="2">
        <v>0</v>
      </c>
      <c r="G121" s="2">
        <v>0</v>
      </c>
      <c r="H121" s="2">
        <v>0</v>
      </c>
      <c r="I121" s="2">
        <v>0</v>
      </c>
      <c r="J121" s="2">
        <v>0</v>
      </c>
      <c r="K121" s="2">
        <v>0</v>
      </c>
      <c r="L121" s="3">
        <v>0</v>
      </c>
      <c r="M121" s="3">
        <v>0</v>
      </c>
    </row>
    <row r="122" spans="1:13" x14ac:dyDescent="0.25">
      <c r="A122" s="8" t="s">
        <v>659</v>
      </c>
      <c r="B122" s="2">
        <v>0</v>
      </c>
      <c r="C122" s="2">
        <v>0</v>
      </c>
      <c r="D122" s="2">
        <v>0</v>
      </c>
      <c r="E122" s="2">
        <v>0</v>
      </c>
      <c r="F122" s="2">
        <v>0</v>
      </c>
      <c r="G122" s="2">
        <v>0</v>
      </c>
      <c r="H122" s="2">
        <v>0</v>
      </c>
      <c r="I122" s="2">
        <v>0</v>
      </c>
      <c r="J122" s="2">
        <v>0</v>
      </c>
      <c r="K122" s="2">
        <v>0</v>
      </c>
      <c r="L122" s="3">
        <v>0</v>
      </c>
      <c r="M122" s="3">
        <v>0</v>
      </c>
    </row>
    <row r="123" spans="1:13" x14ac:dyDescent="0.25">
      <c r="A123" s="15"/>
    </row>
    <row r="124" spans="1:13" x14ac:dyDescent="0.25">
      <c r="A124" s="15"/>
    </row>
    <row r="125" spans="1:13" x14ac:dyDescent="0.25">
      <c r="A125" s="15"/>
      <c r="B125" s="23" t="s">
        <v>31</v>
      </c>
      <c r="C125" s="23"/>
      <c r="D125" s="23"/>
      <c r="E125" s="23"/>
      <c r="F125" s="23"/>
      <c r="G125" s="23"/>
      <c r="H125" s="23"/>
      <c r="I125" s="23"/>
      <c r="J125" s="23"/>
      <c r="K125" s="6" t="s">
        <v>58</v>
      </c>
      <c r="L125" s="6" t="s">
        <v>11</v>
      </c>
    </row>
    <row r="126" spans="1:13" x14ac:dyDescent="0.25">
      <c r="A126" s="9" t="s">
        <v>34</v>
      </c>
      <c r="B126" s="5" t="s">
        <v>15</v>
      </c>
      <c r="C126" s="5" t="s">
        <v>16</v>
      </c>
      <c r="D126" s="5" t="s">
        <v>17</v>
      </c>
      <c r="E126" s="5" t="s">
        <v>18</v>
      </c>
      <c r="F126" s="5" t="s">
        <v>19</v>
      </c>
      <c r="G126" s="5" t="s">
        <v>20</v>
      </c>
      <c r="H126" s="5" t="s">
        <v>21</v>
      </c>
      <c r="I126" s="5" t="s">
        <v>22</v>
      </c>
      <c r="J126" s="5" t="s">
        <v>23</v>
      </c>
      <c r="K126" s="5" t="s">
        <v>24</v>
      </c>
      <c r="L126" s="5" t="s">
        <v>25</v>
      </c>
    </row>
    <row r="127" spans="1:13" x14ac:dyDescent="0.25">
      <c r="A127" s="8" t="s">
        <v>584</v>
      </c>
      <c r="B127" s="2">
        <v>-0.125</v>
      </c>
      <c r="C127" s="2">
        <v>-0.28571428571428598</v>
      </c>
      <c r="D127" s="2">
        <v>0.8</v>
      </c>
      <c r="E127" s="2">
        <v>-0.22222222222222199</v>
      </c>
      <c r="F127" s="2">
        <v>-0.28571428571428598</v>
      </c>
      <c r="G127" s="2">
        <v>-0.4</v>
      </c>
      <c r="H127" s="2">
        <v>1</v>
      </c>
      <c r="I127" s="2">
        <v>-0.33333333333333298</v>
      </c>
      <c r="J127" s="2">
        <v>1.25</v>
      </c>
      <c r="K127" s="3">
        <v>0.8</v>
      </c>
      <c r="L127" s="3">
        <v>0.125</v>
      </c>
    </row>
    <row r="128" spans="1:13" x14ac:dyDescent="0.25">
      <c r="A128" s="8" t="s">
        <v>585</v>
      </c>
      <c r="B128" s="2">
        <v>1.6666666666666701</v>
      </c>
      <c r="C128" s="2">
        <v>6.25E-2</v>
      </c>
      <c r="D128" s="2">
        <v>5.8823529411764698E-2</v>
      </c>
      <c r="E128" s="2">
        <v>-0.16666666666666699</v>
      </c>
      <c r="F128" s="2">
        <v>-0.4</v>
      </c>
      <c r="G128" s="2">
        <v>-0.11111111111111099</v>
      </c>
      <c r="H128" s="2">
        <v>1.125</v>
      </c>
      <c r="I128" s="2">
        <v>-0.52941176470588203</v>
      </c>
      <c r="J128" s="2">
        <v>1</v>
      </c>
      <c r="K128" s="3">
        <v>0.77777777777777801</v>
      </c>
      <c r="L128" s="3">
        <v>1.6666666666666701</v>
      </c>
    </row>
    <row r="129" spans="1:12" x14ac:dyDescent="0.25">
      <c r="A129" s="8" t="s">
        <v>586</v>
      </c>
      <c r="B129" s="2">
        <v>-0.57142857142857095</v>
      </c>
      <c r="C129" s="2">
        <v>-0.33333333333333298</v>
      </c>
      <c r="D129" s="2">
        <v>1.5</v>
      </c>
      <c r="E129" s="2">
        <v>-0.6</v>
      </c>
      <c r="F129" s="2">
        <v>0</v>
      </c>
      <c r="G129" s="2">
        <v>1</v>
      </c>
      <c r="H129" s="2">
        <v>0</v>
      </c>
      <c r="I129" s="2">
        <v>0.25</v>
      </c>
      <c r="J129" s="2">
        <v>0.2</v>
      </c>
      <c r="K129" s="3">
        <v>2</v>
      </c>
      <c r="L129" s="3">
        <v>-0.14285714285714299</v>
      </c>
    </row>
    <row r="130" spans="1:12" x14ac:dyDescent="0.25">
      <c r="A130" s="8" t="s">
        <v>587</v>
      </c>
      <c r="B130" s="2">
        <v>0</v>
      </c>
      <c r="C130" s="2">
        <v>-1</v>
      </c>
      <c r="D130" s="2">
        <v>0</v>
      </c>
      <c r="E130" s="2">
        <v>0</v>
      </c>
      <c r="F130" s="2">
        <v>0</v>
      </c>
      <c r="G130" s="2">
        <v>0</v>
      </c>
      <c r="H130" s="2">
        <v>-1</v>
      </c>
      <c r="I130" s="2">
        <v>0</v>
      </c>
      <c r="J130" s="2">
        <v>-0.33333333333333298</v>
      </c>
      <c r="K130" s="3">
        <v>0</v>
      </c>
      <c r="L130" s="3">
        <v>1</v>
      </c>
    </row>
    <row r="131" spans="1:12" x14ac:dyDescent="0.25">
      <c r="A131" s="8" t="s">
        <v>589</v>
      </c>
      <c r="B131" s="2">
        <v>-0.5</v>
      </c>
      <c r="C131" s="2">
        <v>-0.5</v>
      </c>
      <c r="D131" s="2">
        <v>4</v>
      </c>
      <c r="E131" s="2">
        <v>-0.8</v>
      </c>
      <c r="F131" s="2">
        <v>2</v>
      </c>
      <c r="G131" s="2">
        <v>-0.33333333333333298</v>
      </c>
      <c r="H131" s="2">
        <v>0</v>
      </c>
      <c r="I131" s="2">
        <v>-0.5</v>
      </c>
      <c r="J131" s="2">
        <v>1</v>
      </c>
      <c r="K131" s="3">
        <v>-0.33333333333333298</v>
      </c>
      <c r="L131" s="3">
        <v>-0.5</v>
      </c>
    </row>
    <row r="132" spans="1:12" x14ac:dyDescent="0.25">
      <c r="A132" s="8" t="s">
        <v>591</v>
      </c>
      <c r="B132" s="2">
        <v>5.5555555555555601E-2</v>
      </c>
      <c r="C132" s="2">
        <v>0.26315789473684198</v>
      </c>
      <c r="D132" s="2">
        <v>0.58333333333333304</v>
      </c>
      <c r="E132" s="2">
        <v>-0.42105263157894701</v>
      </c>
      <c r="F132" s="2">
        <v>2.6363636363636398</v>
      </c>
      <c r="G132" s="2">
        <v>-0.72499999999999998</v>
      </c>
      <c r="H132" s="2">
        <v>-0.31818181818181801</v>
      </c>
      <c r="I132" s="2">
        <v>0.133333333333333</v>
      </c>
      <c r="J132" s="2">
        <v>5.8823529411764698E-2</v>
      </c>
      <c r="K132" s="3">
        <v>-0.77500000000000002</v>
      </c>
      <c r="L132" s="3">
        <v>0</v>
      </c>
    </row>
    <row r="133" spans="1:12" x14ac:dyDescent="0.25">
      <c r="A133" s="8" t="s">
        <v>592</v>
      </c>
      <c r="B133" s="2">
        <v>1.71428571428571</v>
      </c>
      <c r="C133" s="2">
        <v>0.105263157894737</v>
      </c>
      <c r="D133" s="2">
        <v>-0.33333333333333298</v>
      </c>
      <c r="E133" s="2">
        <v>0</v>
      </c>
      <c r="F133" s="2">
        <v>0.28571428571428598</v>
      </c>
      <c r="G133" s="2">
        <v>0.44444444444444398</v>
      </c>
      <c r="H133" s="2">
        <v>-0.53846153846153799</v>
      </c>
      <c r="I133" s="2">
        <v>-8.3333333333333301E-2</v>
      </c>
      <c r="J133" s="2">
        <v>0.63636363636363602</v>
      </c>
      <c r="K133" s="3">
        <v>0</v>
      </c>
      <c r="L133" s="3">
        <v>1.5714285714285701</v>
      </c>
    </row>
    <row r="134" spans="1:12" x14ac:dyDescent="0.25">
      <c r="A134" s="8" t="s">
        <v>593</v>
      </c>
      <c r="B134" s="2">
        <v>0</v>
      </c>
      <c r="C134" s="2">
        <v>-0.6</v>
      </c>
      <c r="D134" s="2">
        <v>-0.5</v>
      </c>
      <c r="E134" s="2">
        <v>-1</v>
      </c>
      <c r="F134" s="2">
        <v>0</v>
      </c>
      <c r="G134" s="2">
        <v>0.5</v>
      </c>
      <c r="H134" s="2">
        <v>-0.66666666666666696</v>
      </c>
      <c r="I134" s="2">
        <v>0</v>
      </c>
      <c r="J134" s="2">
        <v>-1</v>
      </c>
      <c r="K134" s="3">
        <v>-1</v>
      </c>
      <c r="L134" s="3">
        <v>0</v>
      </c>
    </row>
    <row r="135" spans="1:12" x14ac:dyDescent="0.25">
      <c r="A135" s="8" t="s">
        <v>594</v>
      </c>
      <c r="B135" s="2">
        <v>-1</v>
      </c>
      <c r="C135" s="2">
        <v>0</v>
      </c>
      <c r="D135" s="2">
        <v>-1</v>
      </c>
      <c r="E135" s="2">
        <v>0</v>
      </c>
      <c r="F135" s="2">
        <v>0</v>
      </c>
      <c r="G135" s="2">
        <v>2</v>
      </c>
      <c r="H135" s="2">
        <v>1</v>
      </c>
      <c r="I135" s="2">
        <v>-0.33333333333333298</v>
      </c>
      <c r="J135" s="2">
        <v>2</v>
      </c>
      <c r="K135" s="3">
        <v>11</v>
      </c>
      <c r="L135" s="3">
        <v>11</v>
      </c>
    </row>
    <row r="136" spans="1:12" x14ac:dyDescent="0.25">
      <c r="A136" s="8" t="s">
        <v>596</v>
      </c>
      <c r="B136" s="2">
        <v>0.75</v>
      </c>
      <c r="C136" s="2">
        <v>-0.28571428571428598</v>
      </c>
      <c r="D136" s="2">
        <v>1</v>
      </c>
      <c r="E136" s="2">
        <v>-0.2</v>
      </c>
      <c r="F136" s="2">
        <v>-0.375</v>
      </c>
      <c r="G136" s="2">
        <v>1.8</v>
      </c>
      <c r="H136" s="2">
        <v>-0.28571428571428598</v>
      </c>
      <c r="I136" s="2">
        <v>-0.6</v>
      </c>
      <c r="J136" s="2">
        <v>4.5</v>
      </c>
      <c r="K136" s="3">
        <v>3.4</v>
      </c>
      <c r="L136" s="3">
        <v>4.5</v>
      </c>
    </row>
    <row r="137" spans="1:12" x14ac:dyDescent="0.25">
      <c r="A137" s="8" t="s">
        <v>598</v>
      </c>
      <c r="B137" s="2">
        <v>0.375</v>
      </c>
      <c r="C137" s="2">
        <v>0.63636363636363602</v>
      </c>
      <c r="D137" s="2">
        <v>-0.33333333333333298</v>
      </c>
      <c r="E137" s="2">
        <v>-0.25</v>
      </c>
      <c r="F137" s="2">
        <v>0.77777777777777801</v>
      </c>
      <c r="G137" s="2">
        <v>-0.125</v>
      </c>
      <c r="H137" s="2">
        <v>0.5</v>
      </c>
      <c r="I137" s="2">
        <v>-0.476190476190476</v>
      </c>
      <c r="J137" s="2">
        <v>0</v>
      </c>
      <c r="K137" s="3">
        <v>-0.3125</v>
      </c>
      <c r="L137" s="3">
        <v>0.375</v>
      </c>
    </row>
    <row r="138" spans="1:12" x14ac:dyDescent="0.25">
      <c r="A138" s="8" t="s">
        <v>599</v>
      </c>
      <c r="B138" s="2">
        <v>0.58333333333333304</v>
      </c>
      <c r="C138" s="2">
        <v>0</v>
      </c>
      <c r="D138" s="2">
        <v>-0.157894736842105</v>
      </c>
      <c r="E138" s="2">
        <v>0.1875</v>
      </c>
      <c r="F138" s="2">
        <v>-0.36842105263157898</v>
      </c>
      <c r="G138" s="2">
        <v>1.1666666666666701</v>
      </c>
      <c r="H138" s="2">
        <v>0.38461538461538503</v>
      </c>
      <c r="I138" s="2">
        <v>-0.58333333333333304</v>
      </c>
      <c r="J138" s="2">
        <v>0.66666666666666696</v>
      </c>
      <c r="K138" s="3">
        <v>1.0833333333333299</v>
      </c>
      <c r="L138" s="3">
        <v>1.0833333333333299</v>
      </c>
    </row>
    <row r="139" spans="1:12" x14ac:dyDescent="0.25">
      <c r="A139" s="8" t="s">
        <v>600</v>
      </c>
      <c r="B139" s="2">
        <v>-1</v>
      </c>
      <c r="C139" s="2">
        <v>0</v>
      </c>
      <c r="D139" s="2">
        <v>0.5</v>
      </c>
      <c r="E139" s="2">
        <v>0.66666666666666696</v>
      </c>
      <c r="F139" s="2">
        <v>-0.8</v>
      </c>
      <c r="G139" s="2">
        <v>0</v>
      </c>
      <c r="H139" s="2">
        <v>0</v>
      </c>
      <c r="I139" s="2">
        <v>0</v>
      </c>
      <c r="J139" s="2">
        <v>-1</v>
      </c>
      <c r="K139" s="3">
        <v>-1</v>
      </c>
      <c r="L139" s="3">
        <v>-1</v>
      </c>
    </row>
    <row r="140" spans="1:12" x14ac:dyDescent="0.25">
      <c r="A140" s="8" t="s">
        <v>601</v>
      </c>
      <c r="B140" s="2">
        <v>-0.66666666666666696</v>
      </c>
      <c r="C140" s="2">
        <v>-1</v>
      </c>
      <c r="D140" s="2">
        <v>0</v>
      </c>
      <c r="E140" s="2">
        <v>-1</v>
      </c>
      <c r="F140" s="2">
        <v>0</v>
      </c>
      <c r="G140" s="2">
        <v>-0.5</v>
      </c>
      <c r="H140" s="2">
        <v>0.5</v>
      </c>
      <c r="I140" s="2">
        <v>0.33333333333333298</v>
      </c>
      <c r="J140" s="2">
        <v>0</v>
      </c>
      <c r="K140" s="3">
        <v>0</v>
      </c>
      <c r="L140" s="3">
        <v>0.33333333333333298</v>
      </c>
    </row>
    <row r="141" spans="1:12" x14ac:dyDescent="0.25">
      <c r="A141" s="8" t="s">
        <v>603</v>
      </c>
      <c r="B141" s="2">
        <v>-0.41666666666666702</v>
      </c>
      <c r="C141" s="2">
        <v>-0.28571428571428598</v>
      </c>
      <c r="D141" s="2">
        <v>0.6</v>
      </c>
      <c r="E141" s="2">
        <v>-0.5</v>
      </c>
      <c r="F141" s="2">
        <v>0</v>
      </c>
      <c r="G141" s="2">
        <v>0.5</v>
      </c>
      <c r="H141" s="2">
        <v>0.5</v>
      </c>
      <c r="I141" s="2">
        <v>-0.44444444444444398</v>
      </c>
      <c r="J141" s="2">
        <v>1.2</v>
      </c>
      <c r="K141" s="3">
        <v>1.75</v>
      </c>
      <c r="L141" s="3">
        <v>-8.3333333333333301E-2</v>
      </c>
    </row>
    <row r="142" spans="1:12" x14ac:dyDescent="0.25">
      <c r="A142" s="8" t="s">
        <v>605</v>
      </c>
      <c r="B142" s="2">
        <v>1.25</v>
      </c>
      <c r="C142" s="2">
        <v>0.44444444444444398</v>
      </c>
      <c r="D142" s="2">
        <v>-7.69230769230769E-2</v>
      </c>
      <c r="E142" s="2">
        <v>-0.25</v>
      </c>
      <c r="F142" s="2">
        <v>-0.33333333333333298</v>
      </c>
      <c r="G142" s="2">
        <v>0</v>
      </c>
      <c r="H142" s="2">
        <v>0.33333333333333298</v>
      </c>
      <c r="I142" s="2">
        <v>-0.75</v>
      </c>
      <c r="J142" s="2">
        <v>1.5</v>
      </c>
      <c r="K142" s="3">
        <v>-0.16666666666666699</v>
      </c>
      <c r="L142" s="3">
        <v>0.25</v>
      </c>
    </row>
    <row r="143" spans="1:12" x14ac:dyDescent="0.25">
      <c r="A143" s="8" t="s">
        <v>606</v>
      </c>
      <c r="B143" s="2">
        <v>0</v>
      </c>
      <c r="C143" s="2">
        <v>0.125</v>
      </c>
      <c r="D143" s="2">
        <v>0.22222222222222199</v>
      </c>
      <c r="E143" s="2">
        <v>0</v>
      </c>
      <c r="F143" s="2">
        <v>0.45454545454545497</v>
      </c>
      <c r="G143" s="2">
        <v>0</v>
      </c>
      <c r="H143" s="2">
        <v>0</v>
      </c>
      <c r="I143" s="2">
        <v>-0.5625</v>
      </c>
      <c r="J143" s="2">
        <v>2.1428571428571401</v>
      </c>
      <c r="K143" s="3">
        <v>0.375</v>
      </c>
      <c r="L143" s="3">
        <v>1.75</v>
      </c>
    </row>
    <row r="144" spans="1:12" x14ac:dyDescent="0.25">
      <c r="A144" s="8" t="s">
        <v>607</v>
      </c>
      <c r="B144" s="2">
        <v>0</v>
      </c>
      <c r="C144" s="2">
        <v>-0.25</v>
      </c>
      <c r="D144" s="2">
        <v>0</v>
      </c>
      <c r="E144" s="2">
        <v>-0.66666666666666696</v>
      </c>
      <c r="F144" s="2">
        <v>-1</v>
      </c>
      <c r="G144" s="2">
        <v>0</v>
      </c>
      <c r="H144" s="2">
        <v>-0.5</v>
      </c>
      <c r="I144" s="2">
        <v>-1</v>
      </c>
      <c r="J144" s="2">
        <v>0</v>
      </c>
      <c r="K144" s="3">
        <v>0</v>
      </c>
      <c r="L144" s="3">
        <v>0</v>
      </c>
    </row>
    <row r="145" spans="1:12" x14ac:dyDescent="0.25">
      <c r="A145" s="8" t="s">
        <v>608</v>
      </c>
      <c r="B145" s="2">
        <v>0</v>
      </c>
      <c r="C145" s="2">
        <v>0.5</v>
      </c>
      <c r="D145" s="2">
        <v>-0.66666666666666696</v>
      </c>
      <c r="E145" s="2">
        <v>0</v>
      </c>
      <c r="F145" s="2">
        <v>0</v>
      </c>
      <c r="G145" s="2">
        <v>0</v>
      </c>
      <c r="H145" s="2">
        <v>3</v>
      </c>
      <c r="I145" s="2">
        <v>-0.75</v>
      </c>
      <c r="J145" s="2">
        <v>4</v>
      </c>
      <c r="K145" s="3">
        <v>4</v>
      </c>
      <c r="L145" s="3">
        <v>1.5</v>
      </c>
    </row>
    <row r="146" spans="1:12" x14ac:dyDescent="0.25">
      <c r="A146" s="8" t="s">
        <v>610</v>
      </c>
      <c r="B146" s="2">
        <v>0.11111111111111099</v>
      </c>
      <c r="C146" s="2">
        <v>-0.3</v>
      </c>
      <c r="D146" s="2">
        <v>0.14285714285714299</v>
      </c>
      <c r="E146" s="2">
        <v>-0.25</v>
      </c>
      <c r="F146" s="2">
        <v>-0.5</v>
      </c>
      <c r="G146" s="2">
        <v>0</v>
      </c>
      <c r="H146" s="2">
        <v>2</v>
      </c>
      <c r="I146" s="2">
        <v>-0.66666666666666696</v>
      </c>
      <c r="J146" s="2">
        <v>1</v>
      </c>
      <c r="K146" s="3">
        <v>1</v>
      </c>
      <c r="L146" s="3">
        <v>-0.33333333333333298</v>
      </c>
    </row>
    <row r="147" spans="1:12" x14ac:dyDescent="0.25">
      <c r="A147" s="8" t="s">
        <v>612</v>
      </c>
      <c r="B147" s="2">
        <v>-0.5</v>
      </c>
      <c r="C147" s="2">
        <v>-1</v>
      </c>
      <c r="D147" s="2">
        <v>0</v>
      </c>
      <c r="E147" s="2">
        <v>1.5</v>
      </c>
      <c r="F147" s="2">
        <v>-0.8</v>
      </c>
      <c r="G147" s="2">
        <v>2</v>
      </c>
      <c r="H147" s="2">
        <v>0.33333333333333298</v>
      </c>
      <c r="I147" s="2">
        <v>0</v>
      </c>
      <c r="J147" s="2">
        <v>-0.25</v>
      </c>
      <c r="K147" s="3">
        <v>2</v>
      </c>
      <c r="L147" s="3">
        <v>0.5</v>
      </c>
    </row>
    <row r="148" spans="1:12" x14ac:dyDescent="0.25">
      <c r="A148" s="8" t="s">
        <v>613</v>
      </c>
      <c r="B148" s="2">
        <v>0.25</v>
      </c>
      <c r="C148" s="2">
        <v>-0.4</v>
      </c>
      <c r="D148" s="2">
        <v>0.66666666666666696</v>
      </c>
      <c r="E148" s="2">
        <v>0</v>
      </c>
      <c r="F148" s="2">
        <v>-0.6</v>
      </c>
      <c r="G148" s="2">
        <v>0.5</v>
      </c>
      <c r="H148" s="2">
        <v>0</v>
      </c>
      <c r="I148" s="2">
        <v>-1</v>
      </c>
      <c r="J148" s="2">
        <v>0</v>
      </c>
      <c r="K148" s="3">
        <v>0.5</v>
      </c>
      <c r="L148" s="3">
        <v>-0.25</v>
      </c>
    </row>
    <row r="149" spans="1:12" x14ac:dyDescent="0.25">
      <c r="A149" s="8" t="s">
        <v>614</v>
      </c>
      <c r="B149" s="2">
        <v>-1</v>
      </c>
      <c r="C149" s="2">
        <v>0</v>
      </c>
      <c r="D149" s="2">
        <v>0</v>
      </c>
      <c r="E149" s="2">
        <v>-0.5</v>
      </c>
      <c r="F149" s="2">
        <v>-1</v>
      </c>
      <c r="G149" s="2">
        <v>0</v>
      </c>
      <c r="H149" s="2">
        <v>-1</v>
      </c>
      <c r="I149" s="2">
        <v>0</v>
      </c>
      <c r="J149" s="2">
        <v>0</v>
      </c>
      <c r="K149" s="3">
        <v>0</v>
      </c>
      <c r="L149" s="3">
        <v>-1</v>
      </c>
    </row>
    <row r="150" spans="1:12" x14ac:dyDescent="0.25">
      <c r="A150" s="8" t="s">
        <v>615</v>
      </c>
      <c r="B150" s="2">
        <v>0</v>
      </c>
      <c r="C150" s="2">
        <v>-1</v>
      </c>
      <c r="D150" s="2">
        <v>0</v>
      </c>
      <c r="E150" s="2">
        <v>0</v>
      </c>
      <c r="F150" s="2">
        <v>0</v>
      </c>
      <c r="G150" s="2">
        <v>-1</v>
      </c>
      <c r="H150" s="2">
        <v>0</v>
      </c>
      <c r="I150" s="2">
        <v>0</v>
      </c>
      <c r="J150" s="2">
        <v>0</v>
      </c>
      <c r="K150" s="3">
        <v>0</v>
      </c>
      <c r="L150" s="3">
        <v>0</v>
      </c>
    </row>
    <row r="151" spans="1:12" x14ac:dyDescent="0.25">
      <c r="A151" s="8" t="s">
        <v>617</v>
      </c>
      <c r="B151" s="2">
        <v>-0.33333333333333298</v>
      </c>
      <c r="C151" s="2">
        <v>0</v>
      </c>
      <c r="D151" s="2">
        <v>0</v>
      </c>
      <c r="E151" s="2">
        <v>-0.5</v>
      </c>
      <c r="F151" s="2">
        <v>1</v>
      </c>
      <c r="G151" s="2">
        <v>0</v>
      </c>
      <c r="H151" s="2">
        <v>-0.5</v>
      </c>
      <c r="I151" s="2">
        <v>0</v>
      </c>
      <c r="J151" s="2">
        <v>2</v>
      </c>
      <c r="K151" s="3">
        <v>0.5</v>
      </c>
      <c r="L151" s="3">
        <v>0</v>
      </c>
    </row>
    <row r="152" spans="1:12" x14ac:dyDescent="0.25">
      <c r="A152" s="8" t="s">
        <v>619</v>
      </c>
      <c r="B152" s="2">
        <v>-0.83333333333333304</v>
      </c>
      <c r="C152" s="2">
        <v>2</v>
      </c>
      <c r="D152" s="2">
        <v>0.33333333333333298</v>
      </c>
      <c r="E152" s="2">
        <v>-0.25</v>
      </c>
      <c r="F152" s="2">
        <v>-1</v>
      </c>
      <c r="G152" s="2">
        <v>0</v>
      </c>
      <c r="H152" s="2">
        <v>-0.66666666666666696</v>
      </c>
      <c r="I152" s="2">
        <v>-1</v>
      </c>
      <c r="J152" s="2">
        <v>0</v>
      </c>
      <c r="K152" s="3">
        <v>0</v>
      </c>
      <c r="L152" s="3">
        <v>-0.33333333333333298</v>
      </c>
    </row>
    <row r="153" spans="1:12" x14ac:dyDescent="0.25">
      <c r="A153" s="8" t="s">
        <v>620</v>
      </c>
      <c r="B153" s="2">
        <v>0.5</v>
      </c>
      <c r="C153" s="2">
        <v>-0.66666666666666696</v>
      </c>
      <c r="D153" s="2">
        <v>-1</v>
      </c>
      <c r="E153" s="2">
        <v>0</v>
      </c>
      <c r="F153" s="2">
        <v>-0.5</v>
      </c>
      <c r="G153" s="2">
        <v>1</v>
      </c>
      <c r="H153" s="2">
        <v>0</v>
      </c>
      <c r="I153" s="2">
        <v>-0.5</v>
      </c>
      <c r="J153" s="2">
        <v>0</v>
      </c>
      <c r="K153" s="3">
        <v>0</v>
      </c>
      <c r="L153" s="3">
        <v>-0.5</v>
      </c>
    </row>
    <row r="154" spans="1:12" x14ac:dyDescent="0.25">
      <c r="A154" s="8" t="s">
        <v>621</v>
      </c>
      <c r="B154" s="2">
        <v>0</v>
      </c>
      <c r="C154" s="2">
        <v>-1</v>
      </c>
      <c r="D154" s="2">
        <v>0</v>
      </c>
      <c r="E154" s="2">
        <v>-1</v>
      </c>
      <c r="F154" s="2">
        <v>0</v>
      </c>
      <c r="G154" s="2">
        <v>0</v>
      </c>
      <c r="H154" s="2">
        <v>-1</v>
      </c>
      <c r="I154" s="2">
        <v>0</v>
      </c>
      <c r="J154" s="2">
        <v>-0.5</v>
      </c>
      <c r="K154" s="3">
        <v>0</v>
      </c>
      <c r="L154" s="3">
        <v>0</v>
      </c>
    </row>
    <row r="155" spans="1:12" x14ac:dyDescent="0.25">
      <c r="A155" s="8" t="s">
        <v>622</v>
      </c>
      <c r="B155" s="2">
        <v>-1</v>
      </c>
      <c r="C155" s="2">
        <v>0</v>
      </c>
      <c r="D155" s="2">
        <v>0</v>
      </c>
      <c r="E155" s="2">
        <v>0</v>
      </c>
      <c r="F155" s="2">
        <v>-1</v>
      </c>
      <c r="G155" s="2">
        <v>0</v>
      </c>
      <c r="H155" s="2">
        <v>0</v>
      </c>
      <c r="I155" s="2">
        <v>-0.5</v>
      </c>
      <c r="J155" s="2">
        <v>1</v>
      </c>
      <c r="K155" s="3">
        <v>0</v>
      </c>
      <c r="L155" s="3">
        <v>1</v>
      </c>
    </row>
    <row r="156" spans="1:12" x14ac:dyDescent="0.25">
      <c r="A156" s="8" t="s">
        <v>624</v>
      </c>
      <c r="B156" s="2">
        <v>-0.77777777777777801</v>
      </c>
      <c r="C156" s="2">
        <v>0</v>
      </c>
      <c r="D156" s="2">
        <v>-0.5</v>
      </c>
      <c r="E156" s="2">
        <v>0</v>
      </c>
      <c r="F156" s="2">
        <v>0</v>
      </c>
      <c r="G156" s="2">
        <v>1</v>
      </c>
      <c r="H156" s="2">
        <v>-1</v>
      </c>
      <c r="I156" s="2">
        <v>0</v>
      </c>
      <c r="J156" s="2">
        <v>-1</v>
      </c>
      <c r="K156" s="3">
        <v>-1</v>
      </c>
      <c r="L156" s="3">
        <v>-1</v>
      </c>
    </row>
    <row r="157" spans="1:12" x14ac:dyDescent="0.25">
      <c r="A157" s="8" t="s">
        <v>626</v>
      </c>
      <c r="B157" s="2">
        <v>0</v>
      </c>
      <c r="C157" s="2">
        <v>-0.5</v>
      </c>
      <c r="D157" s="2">
        <v>3</v>
      </c>
      <c r="E157" s="2">
        <v>0.75</v>
      </c>
      <c r="F157" s="2">
        <v>-1</v>
      </c>
      <c r="G157" s="2">
        <v>0</v>
      </c>
      <c r="H157" s="2">
        <v>0</v>
      </c>
      <c r="I157" s="2">
        <v>0</v>
      </c>
      <c r="J157" s="2">
        <v>2</v>
      </c>
      <c r="K157" s="3">
        <v>0</v>
      </c>
      <c r="L157" s="3">
        <v>0</v>
      </c>
    </row>
    <row r="158" spans="1:12" x14ac:dyDescent="0.25">
      <c r="A158" s="8" t="s">
        <v>627</v>
      </c>
      <c r="B158" s="2">
        <v>-0.5</v>
      </c>
      <c r="C158" s="2">
        <v>-1</v>
      </c>
      <c r="D158" s="2">
        <v>0</v>
      </c>
      <c r="E158" s="2">
        <v>0</v>
      </c>
      <c r="F158" s="2">
        <v>0</v>
      </c>
      <c r="G158" s="2">
        <v>1</v>
      </c>
      <c r="H158" s="2">
        <v>3.5</v>
      </c>
      <c r="I158" s="2">
        <v>-1</v>
      </c>
      <c r="J158" s="2">
        <v>0</v>
      </c>
      <c r="K158" s="3">
        <v>-1</v>
      </c>
      <c r="L158" s="3">
        <v>-1</v>
      </c>
    </row>
    <row r="159" spans="1:12" x14ac:dyDescent="0.25">
      <c r="A159" s="8" t="s">
        <v>628</v>
      </c>
      <c r="B159" s="2">
        <v>0</v>
      </c>
      <c r="C159" s="2">
        <v>-1</v>
      </c>
      <c r="D159" s="2">
        <v>0</v>
      </c>
      <c r="E159" s="2">
        <v>-1</v>
      </c>
      <c r="F159" s="2">
        <v>0</v>
      </c>
      <c r="G159" s="2">
        <v>1</v>
      </c>
      <c r="H159" s="2">
        <v>-1</v>
      </c>
      <c r="I159" s="2">
        <v>0</v>
      </c>
      <c r="J159" s="2">
        <v>0</v>
      </c>
      <c r="K159" s="3">
        <v>0</v>
      </c>
      <c r="L159" s="3">
        <v>0</v>
      </c>
    </row>
    <row r="160" spans="1:12" x14ac:dyDescent="0.25">
      <c r="A160" s="8" t="s">
        <v>629</v>
      </c>
      <c r="B160" s="2">
        <v>-1</v>
      </c>
      <c r="C160" s="2">
        <v>0</v>
      </c>
      <c r="D160" s="2">
        <v>0</v>
      </c>
      <c r="E160" s="2">
        <v>-1</v>
      </c>
      <c r="F160" s="2">
        <v>0</v>
      </c>
      <c r="G160" s="2">
        <v>0</v>
      </c>
      <c r="H160" s="2">
        <v>0</v>
      </c>
      <c r="I160" s="2">
        <v>0</v>
      </c>
      <c r="J160" s="2">
        <v>-1</v>
      </c>
      <c r="K160" s="3">
        <v>0</v>
      </c>
      <c r="L160" s="3">
        <v>-1</v>
      </c>
    </row>
    <row r="161" spans="1:12" x14ac:dyDescent="0.25">
      <c r="A161" s="8" t="s">
        <v>631</v>
      </c>
      <c r="B161" s="2">
        <v>0</v>
      </c>
      <c r="C161" s="2">
        <v>0</v>
      </c>
      <c r="D161" s="2">
        <v>-0.5</v>
      </c>
      <c r="E161" s="2">
        <v>0</v>
      </c>
      <c r="F161" s="2">
        <v>-1</v>
      </c>
      <c r="G161" s="2">
        <v>0</v>
      </c>
      <c r="H161" s="2">
        <v>0</v>
      </c>
      <c r="I161" s="2">
        <v>-1</v>
      </c>
      <c r="J161" s="2">
        <v>0</v>
      </c>
      <c r="K161" s="3">
        <v>0</v>
      </c>
      <c r="L161" s="3">
        <v>-1</v>
      </c>
    </row>
    <row r="162" spans="1:12" x14ac:dyDescent="0.25">
      <c r="A162" s="8" t="s">
        <v>633</v>
      </c>
      <c r="B162" s="2">
        <v>-1</v>
      </c>
      <c r="C162" s="2">
        <v>0</v>
      </c>
      <c r="D162" s="2">
        <v>0</v>
      </c>
      <c r="E162" s="2">
        <v>0</v>
      </c>
      <c r="F162" s="2">
        <v>-0.8</v>
      </c>
      <c r="G162" s="2">
        <v>0</v>
      </c>
      <c r="H162" s="2">
        <v>1</v>
      </c>
      <c r="I162" s="2">
        <v>-1</v>
      </c>
      <c r="J162" s="2">
        <v>0</v>
      </c>
      <c r="K162" s="3">
        <v>0</v>
      </c>
      <c r="L162" s="3">
        <v>-0.66666666666666696</v>
      </c>
    </row>
    <row r="163" spans="1:12" x14ac:dyDescent="0.25">
      <c r="A163" s="8" t="s">
        <v>634</v>
      </c>
      <c r="B163" s="2">
        <v>-0.66666666666666696</v>
      </c>
      <c r="C163" s="2">
        <v>3</v>
      </c>
      <c r="D163" s="2">
        <v>0.5</v>
      </c>
      <c r="E163" s="2">
        <v>-0.16666666666666699</v>
      </c>
      <c r="F163" s="2">
        <v>-0.8</v>
      </c>
      <c r="G163" s="2">
        <v>0</v>
      </c>
      <c r="H163" s="2">
        <v>3</v>
      </c>
      <c r="I163" s="2">
        <v>-0.5</v>
      </c>
      <c r="J163" s="2">
        <v>-0.5</v>
      </c>
      <c r="K163" s="3">
        <v>0</v>
      </c>
      <c r="L163" s="3">
        <v>-0.66666666666666696</v>
      </c>
    </row>
    <row r="164" spans="1:12" x14ac:dyDescent="0.25">
      <c r="A164" s="8" t="s">
        <v>635</v>
      </c>
      <c r="B164" s="2">
        <v>0</v>
      </c>
      <c r="C164" s="2">
        <v>0</v>
      </c>
      <c r="D164" s="2">
        <v>0</v>
      </c>
      <c r="E164" s="2">
        <v>0</v>
      </c>
      <c r="F164" s="2">
        <v>0</v>
      </c>
      <c r="G164" s="2">
        <v>0</v>
      </c>
      <c r="H164" s="2">
        <v>0</v>
      </c>
      <c r="I164" s="2">
        <v>-1</v>
      </c>
      <c r="J164" s="2">
        <v>0</v>
      </c>
      <c r="K164" s="3">
        <v>0</v>
      </c>
      <c r="L164" s="3">
        <v>0</v>
      </c>
    </row>
    <row r="165" spans="1:12" x14ac:dyDescent="0.25">
      <c r="A165" s="8" t="s">
        <v>636</v>
      </c>
      <c r="B165" s="2">
        <v>-1</v>
      </c>
      <c r="C165" s="2">
        <v>0</v>
      </c>
      <c r="D165" s="2">
        <v>-1</v>
      </c>
      <c r="E165" s="2">
        <v>0</v>
      </c>
      <c r="F165" s="2">
        <v>0</v>
      </c>
      <c r="G165" s="2">
        <v>-1</v>
      </c>
      <c r="H165" s="2">
        <v>0</v>
      </c>
      <c r="I165" s="2">
        <v>0</v>
      </c>
      <c r="J165" s="2">
        <v>0</v>
      </c>
      <c r="K165" s="3">
        <v>0</v>
      </c>
      <c r="L165" s="3">
        <v>0</v>
      </c>
    </row>
    <row r="166" spans="1:12" x14ac:dyDescent="0.25">
      <c r="A166" s="8" t="s">
        <v>638</v>
      </c>
      <c r="B166" s="2">
        <v>-1</v>
      </c>
      <c r="C166" s="2">
        <v>0</v>
      </c>
      <c r="D166" s="2">
        <v>0</v>
      </c>
      <c r="E166" s="2">
        <v>1</v>
      </c>
      <c r="F166" s="2">
        <v>-1</v>
      </c>
      <c r="G166" s="2">
        <v>0</v>
      </c>
      <c r="H166" s="2">
        <v>0</v>
      </c>
      <c r="I166" s="2">
        <v>-0.66666666666666696</v>
      </c>
      <c r="J166" s="2">
        <v>1</v>
      </c>
      <c r="K166" s="3">
        <v>0</v>
      </c>
      <c r="L166" s="3">
        <v>1</v>
      </c>
    </row>
    <row r="167" spans="1:12" x14ac:dyDescent="0.25">
      <c r="A167" s="8" t="s">
        <v>640</v>
      </c>
      <c r="B167" s="2">
        <v>0.2</v>
      </c>
      <c r="C167" s="2">
        <v>-0.33333333333333298</v>
      </c>
      <c r="D167" s="2">
        <v>-0.375</v>
      </c>
      <c r="E167" s="2">
        <v>1.4</v>
      </c>
      <c r="F167" s="2">
        <v>-0.41666666666666702</v>
      </c>
      <c r="G167" s="2">
        <v>0.28571428571428598</v>
      </c>
      <c r="H167" s="2">
        <v>-0.33333333333333298</v>
      </c>
      <c r="I167" s="2">
        <v>0.16666666666666699</v>
      </c>
      <c r="J167" s="2">
        <v>-0.71428571428571397</v>
      </c>
      <c r="K167" s="3">
        <v>-0.71428571428571397</v>
      </c>
      <c r="L167" s="3">
        <v>-0.8</v>
      </c>
    </row>
    <row r="168" spans="1:12" x14ac:dyDescent="0.25">
      <c r="A168" s="8" t="s">
        <v>641</v>
      </c>
      <c r="B168" s="2">
        <v>0</v>
      </c>
      <c r="C168" s="2">
        <v>0.16666666666666699</v>
      </c>
      <c r="D168" s="2">
        <v>-0.14285714285714299</v>
      </c>
      <c r="E168" s="2">
        <v>0.83333333333333304</v>
      </c>
      <c r="F168" s="2">
        <v>-9.0909090909090898E-2</v>
      </c>
      <c r="G168" s="2">
        <v>-0.3</v>
      </c>
      <c r="H168" s="2">
        <v>0.57142857142857095</v>
      </c>
      <c r="I168" s="2">
        <v>-0.90909090909090895</v>
      </c>
      <c r="J168" s="2">
        <v>8</v>
      </c>
      <c r="K168" s="3">
        <v>-0.1</v>
      </c>
      <c r="L168" s="3">
        <v>0.5</v>
      </c>
    </row>
    <row r="169" spans="1:12" x14ac:dyDescent="0.25">
      <c r="A169" s="8" t="s">
        <v>642</v>
      </c>
      <c r="B169" s="2">
        <v>0.66666666666666696</v>
      </c>
      <c r="C169" s="2">
        <v>-0.2</v>
      </c>
      <c r="D169" s="2">
        <v>-0.625</v>
      </c>
      <c r="E169" s="2">
        <v>-0.66666666666666696</v>
      </c>
      <c r="F169" s="2">
        <v>4</v>
      </c>
      <c r="G169" s="2">
        <v>2</v>
      </c>
      <c r="H169" s="2">
        <v>-1</v>
      </c>
      <c r="I169" s="2">
        <v>0</v>
      </c>
      <c r="J169" s="2">
        <v>1</v>
      </c>
      <c r="K169" s="3">
        <v>-0.6</v>
      </c>
      <c r="L169" s="3">
        <v>-0.66666666666666696</v>
      </c>
    </row>
    <row r="170" spans="1:12" x14ac:dyDescent="0.25">
      <c r="A170" s="8" t="s">
        <v>643</v>
      </c>
      <c r="B170" s="2">
        <v>3</v>
      </c>
      <c r="C170" s="2">
        <v>-1</v>
      </c>
      <c r="D170" s="2">
        <v>0</v>
      </c>
      <c r="E170" s="2">
        <v>2</v>
      </c>
      <c r="F170" s="2">
        <v>0</v>
      </c>
      <c r="G170" s="2">
        <v>-0.33333333333333298</v>
      </c>
      <c r="H170" s="2">
        <v>0.5</v>
      </c>
      <c r="I170" s="2">
        <v>-0.66666666666666696</v>
      </c>
      <c r="J170" s="2">
        <v>5</v>
      </c>
      <c r="K170" s="3">
        <v>1</v>
      </c>
      <c r="L170" s="3">
        <v>5</v>
      </c>
    </row>
    <row r="171" spans="1:12" x14ac:dyDescent="0.25">
      <c r="A171" s="8" t="s">
        <v>645</v>
      </c>
      <c r="B171" s="2">
        <v>-0.2</v>
      </c>
      <c r="C171" s="2">
        <v>2.5</v>
      </c>
      <c r="D171" s="2">
        <v>-0.5</v>
      </c>
      <c r="E171" s="2">
        <v>0.57142857142857095</v>
      </c>
      <c r="F171" s="2">
        <v>-0.63636363636363602</v>
      </c>
      <c r="G171" s="2">
        <v>0.5</v>
      </c>
      <c r="H171" s="2">
        <v>-0.33333333333333298</v>
      </c>
      <c r="I171" s="2">
        <v>-1</v>
      </c>
      <c r="J171" s="2">
        <v>0</v>
      </c>
      <c r="K171" s="3">
        <v>2.25</v>
      </c>
      <c r="L171" s="3">
        <v>1.6</v>
      </c>
    </row>
    <row r="172" spans="1:12" x14ac:dyDescent="0.25">
      <c r="A172" s="8" t="s">
        <v>647</v>
      </c>
      <c r="B172" s="2">
        <v>0.66666666666666696</v>
      </c>
      <c r="C172" s="2">
        <v>1</v>
      </c>
      <c r="D172" s="2">
        <v>0.3</v>
      </c>
      <c r="E172" s="2">
        <v>7.69230769230769E-2</v>
      </c>
      <c r="F172" s="2">
        <v>-0.35714285714285698</v>
      </c>
      <c r="G172" s="2">
        <v>0.11111111111111099</v>
      </c>
      <c r="H172" s="2">
        <v>-0.7</v>
      </c>
      <c r="I172" s="2">
        <v>-1</v>
      </c>
      <c r="J172" s="2">
        <v>0</v>
      </c>
      <c r="K172" s="3">
        <v>-0.22222222222222199</v>
      </c>
      <c r="L172" s="3">
        <v>1.3333333333333299</v>
      </c>
    </row>
    <row r="173" spans="1:12" x14ac:dyDescent="0.25">
      <c r="A173" s="8" t="s">
        <v>648</v>
      </c>
      <c r="B173" s="2">
        <v>-0.38461538461538503</v>
      </c>
      <c r="C173" s="2">
        <v>-0.5</v>
      </c>
      <c r="D173" s="2">
        <v>3.25</v>
      </c>
      <c r="E173" s="2">
        <v>5.8823529411764698E-2</v>
      </c>
      <c r="F173" s="2">
        <v>-0.38888888888888901</v>
      </c>
      <c r="G173" s="2">
        <v>0.27272727272727298</v>
      </c>
      <c r="H173" s="2">
        <v>-7.1428571428571397E-2</v>
      </c>
      <c r="I173" s="2">
        <v>-0.38461538461538503</v>
      </c>
      <c r="J173" s="2">
        <v>0.625</v>
      </c>
      <c r="K173" s="3">
        <v>0.18181818181818199</v>
      </c>
      <c r="L173" s="3">
        <v>0</v>
      </c>
    </row>
    <row r="174" spans="1:12" x14ac:dyDescent="0.25">
      <c r="A174" s="8" t="s">
        <v>649</v>
      </c>
      <c r="B174" s="2">
        <v>1</v>
      </c>
      <c r="C174" s="2">
        <v>-0.25</v>
      </c>
      <c r="D174" s="2">
        <v>0.66666666666666696</v>
      </c>
      <c r="E174" s="2">
        <v>0</v>
      </c>
      <c r="F174" s="2">
        <v>-0.8</v>
      </c>
      <c r="G174" s="2">
        <v>9</v>
      </c>
      <c r="H174" s="2">
        <v>-0.7</v>
      </c>
      <c r="I174" s="2">
        <v>0.66666666666666696</v>
      </c>
      <c r="J174" s="2">
        <v>-0.2</v>
      </c>
      <c r="K174" s="3">
        <v>3</v>
      </c>
      <c r="L174" s="3">
        <v>1</v>
      </c>
    </row>
    <row r="175" spans="1:12" x14ac:dyDescent="0.25">
      <c r="A175" s="8" t="s">
        <v>650</v>
      </c>
      <c r="B175" s="2">
        <v>-0.33333333333333298</v>
      </c>
      <c r="C175" s="2">
        <v>-0.5</v>
      </c>
      <c r="D175" s="2">
        <v>0</v>
      </c>
      <c r="E175" s="2">
        <v>2</v>
      </c>
      <c r="F175" s="2">
        <v>-0.66666666666666696</v>
      </c>
      <c r="G175" s="2">
        <v>0</v>
      </c>
      <c r="H175" s="2">
        <v>1</v>
      </c>
      <c r="I175" s="2">
        <v>-0.5</v>
      </c>
      <c r="J175" s="2">
        <v>2</v>
      </c>
      <c r="K175" s="3">
        <v>2</v>
      </c>
      <c r="L175" s="3">
        <v>0</v>
      </c>
    </row>
    <row r="176" spans="1:12" x14ac:dyDescent="0.25">
      <c r="A176" s="8" t="s">
        <v>652</v>
      </c>
      <c r="B176" s="2">
        <v>-0.4</v>
      </c>
      <c r="C176" s="2">
        <v>0.16666666666666699</v>
      </c>
      <c r="D176" s="2">
        <v>-0.71428571428571397</v>
      </c>
      <c r="E176" s="2">
        <v>2</v>
      </c>
      <c r="F176" s="2">
        <v>0.5</v>
      </c>
      <c r="G176" s="2">
        <v>-0.33333333333333298</v>
      </c>
      <c r="H176" s="2">
        <v>1.5</v>
      </c>
      <c r="I176" s="2">
        <v>-0.8</v>
      </c>
      <c r="J176" s="2">
        <v>2.6666666666666701</v>
      </c>
      <c r="K176" s="3">
        <v>0.22222222222222199</v>
      </c>
      <c r="L176" s="3">
        <v>0.1</v>
      </c>
    </row>
    <row r="177" spans="1:12" x14ac:dyDescent="0.25">
      <c r="A177" s="8" t="s">
        <v>654</v>
      </c>
      <c r="B177" s="2">
        <v>0</v>
      </c>
      <c r="C177" s="2">
        <v>0</v>
      </c>
      <c r="D177" s="2">
        <v>0</v>
      </c>
      <c r="E177" s="2">
        <v>0</v>
      </c>
      <c r="F177" s="2">
        <v>0</v>
      </c>
      <c r="G177" s="2">
        <v>0</v>
      </c>
      <c r="H177" s="2">
        <v>0</v>
      </c>
      <c r="I177" s="2">
        <v>0</v>
      </c>
      <c r="J177" s="2">
        <v>0</v>
      </c>
      <c r="K177" s="3">
        <v>0</v>
      </c>
      <c r="L177" s="3">
        <v>0</v>
      </c>
    </row>
    <row r="178" spans="1:12" x14ac:dyDescent="0.25">
      <c r="A178" s="8" t="s">
        <v>655</v>
      </c>
      <c r="B178" s="2">
        <v>-1</v>
      </c>
      <c r="C178" s="2">
        <v>0</v>
      </c>
      <c r="D178" s="2">
        <v>0</v>
      </c>
      <c r="E178" s="2">
        <v>0</v>
      </c>
      <c r="F178" s="2">
        <v>-1</v>
      </c>
      <c r="G178" s="2">
        <v>0</v>
      </c>
      <c r="H178" s="2">
        <v>0</v>
      </c>
      <c r="I178" s="2">
        <v>0</v>
      </c>
      <c r="J178" s="2">
        <v>-1</v>
      </c>
      <c r="K178" s="3">
        <v>0</v>
      </c>
      <c r="L178" s="3">
        <v>-1</v>
      </c>
    </row>
    <row r="179" spans="1:12" x14ac:dyDescent="0.25">
      <c r="A179" s="8" t="s">
        <v>656</v>
      </c>
      <c r="B179" s="2">
        <v>0</v>
      </c>
      <c r="C179" s="2">
        <v>-1</v>
      </c>
      <c r="D179" s="2">
        <v>0</v>
      </c>
      <c r="E179" s="2">
        <v>0</v>
      </c>
      <c r="F179" s="2">
        <v>0</v>
      </c>
      <c r="G179" s="2">
        <v>0</v>
      </c>
      <c r="H179" s="2">
        <v>0</v>
      </c>
      <c r="I179" s="2">
        <v>0</v>
      </c>
      <c r="J179" s="2">
        <v>0</v>
      </c>
      <c r="K179" s="3">
        <v>0</v>
      </c>
      <c r="L179" s="3">
        <v>0</v>
      </c>
    </row>
    <row r="180" spans="1:12" x14ac:dyDescent="0.25">
      <c r="A180" s="8" t="s">
        <v>657</v>
      </c>
      <c r="B180" s="2">
        <v>0</v>
      </c>
      <c r="C180" s="2">
        <v>0</v>
      </c>
      <c r="D180" s="2">
        <v>0</v>
      </c>
      <c r="E180" s="2">
        <v>0</v>
      </c>
      <c r="F180" s="2">
        <v>0</v>
      </c>
      <c r="G180" s="2">
        <v>0</v>
      </c>
      <c r="H180" s="2">
        <v>0</v>
      </c>
      <c r="I180" s="2">
        <v>0</v>
      </c>
      <c r="J180" s="2">
        <v>0</v>
      </c>
      <c r="K180" s="3">
        <v>0</v>
      </c>
      <c r="L180" s="3">
        <v>0</v>
      </c>
    </row>
    <row r="181" spans="1:12" x14ac:dyDescent="0.25">
      <c r="A181" s="8" t="s">
        <v>659</v>
      </c>
      <c r="B181" s="2">
        <v>0</v>
      </c>
      <c r="C181" s="2">
        <v>0</v>
      </c>
      <c r="D181" s="2">
        <v>0</v>
      </c>
      <c r="E181" s="2">
        <v>0</v>
      </c>
      <c r="F181" s="2">
        <v>0</v>
      </c>
      <c r="G181" s="2">
        <v>0</v>
      </c>
      <c r="H181" s="2">
        <v>0</v>
      </c>
      <c r="I181" s="2">
        <v>0</v>
      </c>
      <c r="J181" s="2">
        <v>0</v>
      </c>
      <c r="K181" s="3">
        <v>0</v>
      </c>
      <c r="L181" s="3">
        <v>0</v>
      </c>
    </row>
    <row r="182" spans="1:12" x14ac:dyDescent="0.25">
      <c r="A182" s="11" t="s">
        <v>14</v>
      </c>
      <c r="B182" s="3">
        <v>7.7625570776255703E-2</v>
      </c>
      <c r="C182" s="3">
        <v>3.8135593220338999E-2</v>
      </c>
      <c r="D182" s="3">
        <v>0.114285714285714</v>
      </c>
      <c r="E182" s="3">
        <v>-3.2967032967033003E-2</v>
      </c>
      <c r="F182" s="3">
        <v>-1.13636363636364E-2</v>
      </c>
      <c r="G182" s="3">
        <v>3.4482758620689703E-2</v>
      </c>
      <c r="H182" s="3">
        <v>1.48148148148148E-2</v>
      </c>
      <c r="I182" s="3">
        <v>-0.452554744525547</v>
      </c>
      <c r="J182" s="3">
        <v>0.95333333333333303</v>
      </c>
      <c r="K182" s="3">
        <v>0.122605363984674</v>
      </c>
      <c r="L182" s="3">
        <v>0.33789954337899503</v>
      </c>
    </row>
    <row r="183" spans="1:12" x14ac:dyDescent="0.25">
      <c r="A183" s="15"/>
    </row>
    <row r="184" spans="1:12" x14ac:dyDescent="0.25">
      <c r="A184" s="13" t="s">
        <v>35</v>
      </c>
    </row>
    <row r="185" spans="1:12" x14ac:dyDescent="0.25">
      <c r="A185" s="14" t="s">
        <v>36</v>
      </c>
    </row>
    <row r="186" spans="1:12" x14ac:dyDescent="0.25">
      <c r="A186" s="14" t="s">
        <v>37</v>
      </c>
    </row>
    <row r="187" spans="1:12" x14ac:dyDescent="0.25">
      <c r="A187" s="14" t="s">
        <v>680</v>
      </c>
    </row>
    <row r="188" spans="1:12" x14ac:dyDescent="0.25">
      <c r="A188" s="14" t="s">
        <v>39</v>
      </c>
    </row>
    <row r="189" spans="1:12" x14ac:dyDescent="0.25">
      <c r="A189" s="15"/>
    </row>
    <row r="190" spans="1:12" x14ac:dyDescent="0.25">
      <c r="A190" s="15"/>
    </row>
    <row r="191" spans="1:12" x14ac:dyDescent="0.25">
      <c r="A191" s="15"/>
    </row>
    <row r="192" spans="1:12"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66:K66"/>
    <mergeCell ref="B125:J12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685</v>
      </c>
    </row>
    <row r="2" spans="1:13" ht="15" x14ac:dyDescent="0.25">
      <c r="A2" s="12" t="s">
        <v>686</v>
      </c>
    </row>
    <row r="3" spans="1:13" ht="15" x14ac:dyDescent="0.25">
      <c r="A3" s="12" t="s">
        <v>665</v>
      </c>
    </row>
    <row r="4" spans="1:13" x14ac:dyDescent="0.25">
      <c r="A4" s="15"/>
    </row>
    <row r="5" spans="1:13" x14ac:dyDescent="0.25">
      <c r="A5" s="19" t="str">
        <f>HYPERLINK("#'Table of contents'!A27",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511</v>
      </c>
      <c r="B8" s="1">
        <v>183</v>
      </c>
      <c r="C8" s="1">
        <v>195</v>
      </c>
      <c r="D8" s="1">
        <v>167</v>
      </c>
      <c r="E8" s="1">
        <v>170</v>
      </c>
      <c r="F8" s="1">
        <v>136</v>
      </c>
      <c r="G8" s="1">
        <v>106</v>
      </c>
      <c r="H8" s="1">
        <v>79</v>
      </c>
      <c r="I8" s="1">
        <v>83</v>
      </c>
      <c r="J8" s="1">
        <v>47</v>
      </c>
      <c r="K8" s="1">
        <v>53</v>
      </c>
      <c r="L8" s="4">
        <v>368</v>
      </c>
      <c r="M8" s="4">
        <v>1219</v>
      </c>
    </row>
    <row r="9" spans="1:13" x14ac:dyDescent="0.25">
      <c r="A9" s="16" t="s">
        <v>683</v>
      </c>
      <c r="B9" s="1">
        <v>191</v>
      </c>
      <c r="C9" s="1">
        <v>281</v>
      </c>
      <c r="D9" s="1">
        <v>285</v>
      </c>
      <c r="E9" s="1">
        <v>326</v>
      </c>
      <c r="F9" s="1">
        <v>314</v>
      </c>
      <c r="G9" s="1">
        <v>229</v>
      </c>
      <c r="H9" s="1">
        <v>205</v>
      </c>
      <c r="I9" s="1">
        <v>177</v>
      </c>
      <c r="J9" s="1">
        <v>125</v>
      </c>
      <c r="K9" s="1">
        <v>201</v>
      </c>
      <c r="L9" s="4">
        <v>937</v>
      </c>
      <c r="M9" s="4">
        <v>2334</v>
      </c>
    </row>
    <row r="10" spans="1:13" x14ac:dyDescent="0.25">
      <c r="A10" s="16" t="s">
        <v>684</v>
      </c>
      <c r="B10" s="1">
        <v>131</v>
      </c>
      <c r="C10" s="1">
        <v>140</v>
      </c>
      <c r="D10" s="1">
        <v>108</v>
      </c>
      <c r="E10" s="1">
        <v>106</v>
      </c>
      <c r="F10" s="1">
        <v>67</v>
      </c>
      <c r="G10" s="1">
        <v>65</v>
      </c>
      <c r="H10" s="1">
        <v>49</v>
      </c>
      <c r="I10" s="1">
        <v>56</v>
      </c>
      <c r="J10" s="1">
        <v>45</v>
      </c>
      <c r="K10" s="1">
        <v>58</v>
      </c>
      <c r="L10" s="4">
        <v>273</v>
      </c>
      <c r="M10" s="4">
        <v>825</v>
      </c>
    </row>
    <row r="11" spans="1:13" x14ac:dyDescent="0.25">
      <c r="A11" s="10" t="s">
        <v>14</v>
      </c>
      <c r="B11" s="4">
        <v>505</v>
      </c>
      <c r="C11" s="4">
        <v>616</v>
      </c>
      <c r="D11" s="4">
        <v>560</v>
      </c>
      <c r="E11" s="4">
        <v>602</v>
      </c>
      <c r="F11" s="4">
        <v>517</v>
      </c>
      <c r="G11" s="4">
        <v>400</v>
      </c>
      <c r="H11" s="4">
        <v>333</v>
      </c>
      <c r="I11" s="4">
        <v>316</v>
      </c>
      <c r="J11" s="4">
        <v>217</v>
      </c>
      <c r="K11" s="4">
        <v>312</v>
      </c>
      <c r="L11" s="4">
        <v>1578</v>
      </c>
      <c r="M11" s="4">
        <v>4378</v>
      </c>
    </row>
    <row r="12" spans="1:13" x14ac:dyDescent="0.25">
      <c r="A12" s="15"/>
    </row>
    <row r="13" spans="1:13" x14ac:dyDescent="0.25">
      <c r="A13" s="15"/>
    </row>
    <row r="14" spans="1:13" x14ac:dyDescent="0.25">
      <c r="A14" s="15"/>
      <c r="B14" s="23" t="s">
        <v>667</v>
      </c>
      <c r="C14" s="24"/>
      <c r="D14" s="24"/>
      <c r="E14" s="24"/>
      <c r="F14" s="24"/>
      <c r="G14" s="24"/>
      <c r="H14" s="24"/>
      <c r="I14" s="24"/>
      <c r="J14" s="24"/>
      <c r="K14" s="24"/>
      <c r="L14" s="6" t="s">
        <v>10</v>
      </c>
      <c r="M14" s="6" t="s">
        <v>11</v>
      </c>
    </row>
    <row r="15" spans="1:13" x14ac:dyDescent="0.25">
      <c r="A15" s="9" t="s">
        <v>34</v>
      </c>
      <c r="B15" s="5" t="s">
        <v>0</v>
      </c>
      <c r="C15" s="5" t="s">
        <v>1</v>
      </c>
      <c r="D15" s="5" t="s">
        <v>2</v>
      </c>
      <c r="E15" s="5" t="s">
        <v>3</v>
      </c>
      <c r="F15" s="5" t="s">
        <v>4</v>
      </c>
      <c r="G15" s="5" t="s">
        <v>5</v>
      </c>
      <c r="H15" s="5" t="s">
        <v>6</v>
      </c>
      <c r="I15" s="5" t="s">
        <v>7</v>
      </c>
      <c r="J15" s="5" t="s">
        <v>8</v>
      </c>
      <c r="K15" s="5" t="s">
        <v>9</v>
      </c>
      <c r="L15" s="5" t="s">
        <v>32</v>
      </c>
      <c r="M15" s="5" t="s">
        <v>33</v>
      </c>
    </row>
    <row r="16" spans="1:13" x14ac:dyDescent="0.25">
      <c r="A16" s="8" t="s">
        <v>511</v>
      </c>
      <c r="B16" s="2">
        <v>0.36237623762376198</v>
      </c>
      <c r="C16" s="2">
        <v>0.31655844155844198</v>
      </c>
      <c r="D16" s="2">
        <v>0.29821428571428599</v>
      </c>
      <c r="E16" s="2">
        <v>0.282392026578073</v>
      </c>
      <c r="F16" s="2">
        <v>0.26305609284332698</v>
      </c>
      <c r="G16" s="2">
        <v>0.26500000000000001</v>
      </c>
      <c r="H16" s="2">
        <v>0.237237237237237</v>
      </c>
      <c r="I16" s="2">
        <v>0.262658227848101</v>
      </c>
      <c r="J16" s="2">
        <v>0.216589861751152</v>
      </c>
      <c r="K16" s="2">
        <v>0.16987179487179499</v>
      </c>
      <c r="L16" s="3">
        <v>0.23320659062103899</v>
      </c>
      <c r="M16" s="3">
        <v>0.27843764275925098</v>
      </c>
    </row>
    <row r="17" spans="1:13" x14ac:dyDescent="0.25">
      <c r="A17" s="8" t="s">
        <v>683</v>
      </c>
      <c r="B17" s="2">
        <v>0.378217821782178</v>
      </c>
      <c r="C17" s="2">
        <v>0.456168831168831</v>
      </c>
      <c r="D17" s="2">
        <v>0.50892857142857095</v>
      </c>
      <c r="E17" s="2">
        <v>0.54152823920265802</v>
      </c>
      <c r="F17" s="2">
        <v>0.60735009671179896</v>
      </c>
      <c r="G17" s="2">
        <v>0.57250000000000001</v>
      </c>
      <c r="H17" s="2">
        <v>0.61561561561561595</v>
      </c>
      <c r="I17" s="2">
        <v>0.560126582278481</v>
      </c>
      <c r="J17" s="2">
        <v>0.57603686635944695</v>
      </c>
      <c r="K17" s="2">
        <v>0.64423076923076905</v>
      </c>
      <c r="L17" s="3">
        <v>0.59378960709759199</v>
      </c>
      <c r="M17" s="3">
        <v>0.53312014618547299</v>
      </c>
    </row>
    <row r="18" spans="1:13" x14ac:dyDescent="0.25">
      <c r="A18" s="8" t="s">
        <v>684</v>
      </c>
      <c r="B18" s="2">
        <v>0.25940594059405903</v>
      </c>
      <c r="C18" s="2">
        <v>0.22727272727272699</v>
      </c>
      <c r="D18" s="2">
        <v>0.192857142857143</v>
      </c>
      <c r="E18" s="2">
        <v>0.17607973421926901</v>
      </c>
      <c r="F18" s="2">
        <v>0.129593810444874</v>
      </c>
      <c r="G18" s="2">
        <v>0.16250000000000001</v>
      </c>
      <c r="H18" s="2">
        <v>0.14714714714714699</v>
      </c>
      <c r="I18" s="2">
        <v>0.177215189873418</v>
      </c>
      <c r="J18" s="2">
        <v>0.207373271889401</v>
      </c>
      <c r="K18" s="2">
        <v>0.18589743589743599</v>
      </c>
      <c r="L18" s="3">
        <v>0.173003802281369</v>
      </c>
      <c r="M18" s="3">
        <v>0.188442211055276</v>
      </c>
    </row>
    <row r="19" spans="1:13" x14ac:dyDescent="0.25">
      <c r="A19" s="15"/>
    </row>
    <row r="20" spans="1:13" x14ac:dyDescent="0.25">
      <c r="A20" s="15"/>
    </row>
    <row r="21" spans="1:13" x14ac:dyDescent="0.25">
      <c r="A21" s="15"/>
      <c r="B21" s="23" t="s">
        <v>31</v>
      </c>
      <c r="C21" s="23"/>
      <c r="D21" s="23"/>
      <c r="E21" s="23"/>
      <c r="F21" s="23"/>
      <c r="G21" s="23"/>
      <c r="H21" s="23"/>
      <c r="I21" s="23"/>
      <c r="J21" s="23"/>
      <c r="K21" s="6" t="s">
        <v>10</v>
      </c>
      <c r="L21" s="6" t="s">
        <v>11</v>
      </c>
    </row>
    <row r="22" spans="1:13" x14ac:dyDescent="0.25">
      <c r="A22" s="9" t="s">
        <v>34</v>
      </c>
      <c r="B22" s="5" t="s">
        <v>15</v>
      </c>
      <c r="C22" s="5" t="s">
        <v>16</v>
      </c>
      <c r="D22" s="5" t="s">
        <v>17</v>
      </c>
      <c r="E22" s="5" t="s">
        <v>18</v>
      </c>
      <c r="F22" s="5" t="s">
        <v>19</v>
      </c>
      <c r="G22" s="5" t="s">
        <v>20</v>
      </c>
      <c r="H22" s="5" t="s">
        <v>21</v>
      </c>
      <c r="I22" s="5" t="s">
        <v>22</v>
      </c>
      <c r="J22" s="5" t="s">
        <v>23</v>
      </c>
      <c r="K22" s="5" t="s">
        <v>24</v>
      </c>
      <c r="L22" s="5" t="s">
        <v>25</v>
      </c>
    </row>
    <row r="23" spans="1:13" x14ac:dyDescent="0.25">
      <c r="A23" s="8" t="s">
        <v>511</v>
      </c>
      <c r="B23" s="2">
        <v>6.5573770491803296E-2</v>
      </c>
      <c r="C23" s="2">
        <v>-0.143589743589744</v>
      </c>
      <c r="D23" s="2">
        <v>1.79640718562874E-2</v>
      </c>
      <c r="E23" s="2">
        <v>-0.2</v>
      </c>
      <c r="F23" s="2">
        <v>-0.220588235294118</v>
      </c>
      <c r="G23" s="2">
        <v>-0.25471698113207503</v>
      </c>
      <c r="H23" s="2">
        <v>5.0632911392405097E-2</v>
      </c>
      <c r="I23" s="2">
        <v>-0.43373493975903599</v>
      </c>
      <c r="J23" s="2">
        <v>0.12765957446808501</v>
      </c>
      <c r="K23" s="3">
        <v>-0.5</v>
      </c>
      <c r="L23" s="3">
        <v>-0.71038251366120198</v>
      </c>
    </row>
    <row r="24" spans="1:13" x14ac:dyDescent="0.25">
      <c r="A24" s="8" t="s">
        <v>683</v>
      </c>
      <c r="B24" s="2">
        <v>0.471204188481675</v>
      </c>
      <c r="C24" s="2">
        <v>1.42348754448399E-2</v>
      </c>
      <c r="D24" s="2">
        <v>0.14385964912280699</v>
      </c>
      <c r="E24" s="2">
        <v>-3.6809815950920199E-2</v>
      </c>
      <c r="F24" s="2">
        <v>-0.27070063694267499</v>
      </c>
      <c r="G24" s="2">
        <v>-0.104803493449782</v>
      </c>
      <c r="H24" s="2">
        <v>-0.13658536585365899</v>
      </c>
      <c r="I24" s="2">
        <v>-0.29378531073446301</v>
      </c>
      <c r="J24" s="2">
        <v>0.60799999999999998</v>
      </c>
      <c r="K24" s="3">
        <v>-0.122270742358079</v>
      </c>
      <c r="L24" s="3">
        <v>5.2356020942408397E-2</v>
      </c>
    </row>
    <row r="25" spans="1:13" x14ac:dyDescent="0.25">
      <c r="A25" s="8" t="s">
        <v>684</v>
      </c>
      <c r="B25" s="2">
        <v>6.8702290076335895E-2</v>
      </c>
      <c r="C25" s="2">
        <v>-0.22857142857142901</v>
      </c>
      <c r="D25" s="2">
        <v>-1.85185185185185E-2</v>
      </c>
      <c r="E25" s="2">
        <v>-0.36792452830188699</v>
      </c>
      <c r="F25" s="2">
        <v>-2.9850746268656699E-2</v>
      </c>
      <c r="G25" s="2">
        <v>-0.246153846153846</v>
      </c>
      <c r="H25" s="2">
        <v>0.14285714285714299</v>
      </c>
      <c r="I25" s="2">
        <v>-0.19642857142857101</v>
      </c>
      <c r="J25" s="2">
        <v>0.28888888888888897</v>
      </c>
      <c r="K25" s="3">
        <v>-0.107692307692308</v>
      </c>
      <c r="L25" s="3">
        <v>-0.55725190839694705</v>
      </c>
    </row>
    <row r="26" spans="1:13" x14ac:dyDescent="0.25">
      <c r="A26" s="11" t="s">
        <v>14</v>
      </c>
      <c r="B26" s="3">
        <v>0.21980198019802</v>
      </c>
      <c r="C26" s="3">
        <v>-9.0909090909090898E-2</v>
      </c>
      <c r="D26" s="3">
        <v>7.4999999999999997E-2</v>
      </c>
      <c r="E26" s="3">
        <v>-0.141196013289037</v>
      </c>
      <c r="F26" s="3">
        <v>-0.22630560928433299</v>
      </c>
      <c r="G26" s="3">
        <v>-0.16750000000000001</v>
      </c>
      <c r="H26" s="3">
        <v>-5.1051051051051101E-2</v>
      </c>
      <c r="I26" s="3">
        <v>-0.313291139240506</v>
      </c>
      <c r="J26" s="3">
        <v>0.43778801843317999</v>
      </c>
      <c r="K26" s="3">
        <v>-0.22</v>
      </c>
      <c r="L26" s="3">
        <v>-0.38217821782178202</v>
      </c>
    </row>
    <row r="27" spans="1:13" x14ac:dyDescent="0.25">
      <c r="A27" s="15"/>
    </row>
    <row r="28" spans="1:13" x14ac:dyDescent="0.25">
      <c r="A28" s="13" t="s">
        <v>35</v>
      </c>
    </row>
    <row r="29" spans="1:13" x14ac:dyDescent="0.25">
      <c r="A29" s="14" t="s">
        <v>36</v>
      </c>
    </row>
    <row r="30" spans="1:13" x14ac:dyDescent="0.25">
      <c r="A30" s="14" t="s">
        <v>37</v>
      </c>
    </row>
    <row r="31" spans="1:13" x14ac:dyDescent="0.25">
      <c r="A31" s="14" t="s">
        <v>687</v>
      </c>
    </row>
    <row r="32" spans="1:13" x14ac:dyDescent="0.25">
      <c r="A32" s="14" t="s">
        <v>39</v>
      </c>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4:K14"/>
    <mergeCell ref="B21:J21"/>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704</v>
      </c>
    </row>
    <row r="2" spans="1:13" ht="15" x14ac:dyDescent="0.25">
      <c r="A2" s="12" t="s">
        <v>686</v>
      </c>
    </row>
    <row r="3" spans="1:13" ht="15" x14ac:dyDescent="0.25">
      <c r="A3" s="12" t="s">
        <v>665</v>
      </c>
    </row>
    <row r="4" spans="1:13" ht="15" x14ac:dyDescent="0.25">
      <c r="A4" s="12" t="s">
        <v>57</v>
      </c>
    </row>
    <row r="5" spans="1:13" x14ac:dyDescent="0.25">
      <c r="A5" s="19" t="str">
        <f>HYPERLINK("#'Table of contents'!A28",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527</v>
      </c>
      <c r="B8" s="1">
        <v>18</v>
      </c>
      <c r="C8" s="1">
        <v>20</v>
      </c>
      <c r="D8" s="1">
        <v>9</v>
      </c>
      <c r="E8" s="1">
        <v>12</v>
      </c>
      <c r="F8" s="1">
        <v>13</v>
      </c>
      <c r="G8" s="1">
        <v>7</v>
      </c>
      <c r="H8" s="1">
        <v>7</v>
      </c>
      <c r="I8" s="1">
        <v>8</v>
      </c>
      <c r="J8" s="1">
        <v>7</v>
      </c>
      <c r="K8" s="1">
        <v>5</v>
      </c>
      <c r="L8" s="4">
        <v>34</v>
      </c>
      <c r="M8" s="4">
        <v>106</v>
      </c>
    </row>
    <row r="9" spans="1:13" x14ac:dyDescent="0.25">
      <c r="A9" s="16" t="s">
        <v>688</v>
      </c>
      <c r="B9" s="1">
        <v>26</v>
      </c>
      <c r="C9" s="1">
        <v>32</v>
      </c>
      <c r="D9" s="1">
        <v>39</v>
      </c>
      <c r="E9" s="1">
        <v>36</v>
      </c>
      <c r="F9" s="1">
        <v>31</v>
      </c>
      <c r="G9" s="1">
        <v>32</v>
      </c>
      <c r="H9" s="1">
        <v>28</v>
      </c>
      <c r="I9" s="1">
        <v>28</v>
      </c>
      <c r="J9" s="1">
        <v>12</v>
      </c>
      <c r="K9" s="1">
        <v>19</v>
      </c>
      <c r="L9" s="4">
        <v>119</v>
      </c>
      <c r="M9" s="4">
        <v>283</v>
      </c>
    </row>
    <row r="10" spans="1:13" x14ac:dyDescent="0.25">
      <c r="A10" s="16" t="s">
        <v>689</v>
      </c>
      <c r="B10" s="1">
        <v>39</v>
      </c>
      <c r="C10" s="1">
        <v>43</v>
      </c>
      <c r="D10" s="1">
        <v>29</v>
      </c>
      <c r="E10" s="1">
        <v>29</v>
      </c>
      <c r="F10" s="1">
        <v>15</v>
      </c>
      <c r="G10" s="1">
        <v>11</v>
      </c>
      <c r="H10" s="1">
        <v>9</v>
      </c>
      <c r="I10" s="1">
        <v>11</v>
      </c>
      <c r="J10" s="1">
        <v>6</v>
      </c>
      <c r="K10" s="1">
        <v>13</v>
      </c>
      <c r="L10" s="4">
        <v>50</v>
      </c>
      <c r="M10" s="4">
        <v>205</v>
      </c>
    </row>
    <row r="11" spans="1:13" x14ac:dyDescent="0.25">
      <c r="A11" s="16" t="s">
        <v>534</v>
      </c>
      <c r="B11" s="1">
        <v>76</v>
      </c>
      <c r="C11" s="1">
        <v>78</v>
      </c>
      <c r="D11" s="1">
        <v>70</v>
      </c>
      <c r="E11" s="1">
        <v>76</v>
      </c>
      <c r="F11" s="1">
        <v>51</v>
      </c>
      <c r="G11" s="1">
        <v>38</v>
      </c>
      <c r="H11" s="1">
        <v>25</v>
      </c>
      <c r="I11" s="1">
        <v>35</v>
      </c>
      <c r="J11" s="1">
        <v>17</v>
      </c>
      <c r="K11" s="1">
        <v>14</v>
      </c>
      <c r="L11" s="4">
        <v>129</v>
      </c>
      <c r="M11" s="4">
        <v>480</v>
      </c>
    </row>
    <row r="12" spans="1:13" x14ac:dyDescent="0.25">
      <c r="A12" s="16" t="s">
        <v>690</v>
      </c>
      <c r="B12" s="1">
        <v>87</v>
      </c>
      <c r="C12" s="1">
        <v>119</v>
      </c>
      <c r="D12" s="1">
        <v>107</v>
      </c>
      <c r="E12" s="1">
        <v>143</v>
      </c>
      <c r="F12" s="1">
        <v>139</v>
      </c>
      <c r="G12" s="1">
        <v>96</v>
      </c>
      <c r="H12" s="1">
        <v>91</v>
      </c>
      <c r="I12" s="1">
        <v>67</v>
      </c>
      <c r="J12" s="1">
        <v>46</v>
      </c>
      <c r="K12" s="1">
        <v>75</v>
      </c>
      <c r="L12" s="4">
        <v>375</v>
      </c>
      <c r="M12" s="4">
        <v>970</v>
      </c>
    </row>
    <row r="13" spans="1:13" x14ac:dyDescent="0.25">
      <c r="A13" s="16" t="s">
        <v>691</v>
      </c>
      <c r="B13" s="1">
        <v>40</v>
      </c>
      <c r="C13" s="1">
        <v>42</v>
      </c>
      <c r="D13" s="1">
        <v>32</v>
      </c>
      <c r="E13" s="1">
        <v>30</v>
      </c>
      <c r="F13" s="1">
        <v>23</v>
      </c>
      <c r="G13" s="1">
        <v>23</v>
      </c>
      <c r="H13" s="1">
        <v>13</v>
      </c>
      <c r="I13" s="1">
        <v>11</v>
      </c>
      <c r="J13" s="1">
        <v>13</v>
      </c>
      <c r="K13" s="1">
        <v>14</v>
      </c>
      <c r="L13" s="4">
        <v>74</v>
      </c>
      <c r="M13" s="4">
        <v>241</v>
      </c>
    </row>
    <row r="14" spans="1:13" x14ac:dyDescent="0.25">
      <c r="A14" s="16" t="s">
        <v>541</v>
      </c>
      <c r="B14" s="1">
        <v>12</v>
      </c>
      <c r="C14" s="1">
        <v>16</v>
      </c>
      <c r="D14" s="1">
        <v>8</v>
      </c>
      <c r="E14" s="1">
        <v>12</v>
      </c>
      <c r="F14" s="1">
        <v>14</v>
      </c>
      <c r="G14" s="1">
        <v>10</v>
      </c>
      <c r="H14" s="1">
        <v>4</v>
      </c>
      <c r="I14" s="1">
        <v>8</v>
      </c>
      <c r="J14" s="1">
        <v>4</v>
      </c>
      <c r="K14" s="1">
        <v>4</v>
      </c>
      <c r="L14" s="4">
        <v>30</v>
      </c>
      <c r="M14" s="4">
        <v>92</v>
      </c>
    </row>
    <row r="15" spans="1:13" x14ac:dyDescent="0.25">
      <c r="A15" s="16" t="s">
        <v>692</v>
      </c>
      <c r="B15" s="1">
        <v>25</v>
      </c>
      <c r="C15" s="1">
        <v>21</v>
      </c>
      <c r="D15" s="1">
        <v>26</v>
      </c>
      <c r="E15" s="1">
        <v>34</v>
      </c>
      <c r="F15" s="1">
        <v>14</v>
      </c>
      <c r="G15" s="1">
        <v>23</v>
      </c>
      <c r="H15" s="1">
        <v>23</v>
      </c>
      <c r="I15" s="1">
        <v>19</v>
      </c>
      <c r="J15" s="1">
        <v>22</v>
      </c>
      <c r="K15" s="1">
        <v>25</v>
      </c>
      <c r="L15" s="4">
        <v>112</v>
      </c>
      <c r="M15" s="4">
        <v>232</v>
      </c>
    </row>
    <row r="16" spans="1:13" x14ac:dyDescent="0.25">
      <c r="A16" s="16" t="s">
        <v>693</v>
      </c>
      <c r="B16" s="1">
        <v>6</v>
      </c>
      <c r="C16" s="1">
        <v>6</v>
      </c>
      <c r="D16" s="1">
        <v>3</v>
      </c>
      <c r="E16" s="1">
        <v>6</v>
      </c>
      <c r="F16" s="1">
        <v>0</v>
      </c>
      <c r="G16" s="1">
        <v>6</v>
      </c>
      <c r="H16" s="1">
        <v>6</v>
      </c>
      <c r="I16" s="1">
        <v>7</v>
      </c>
      <c r="J16" s="1">
        <v>10</v>
      </c>
      <c r="K16" s="1">
        <v>7</v>
      </c>
      <c r="L16" s="4">
        <v>36</v>
      </c>
      <c r="M16" s="4">
        <v>57</v>
      </c>
    </row>
    <row r="17" spans="1:13" x14ac:dyDescent="0.25">
      <c r="A17" s="16" t="s">
        <v>548</v>
      </c>
      <c r="B17" s="1">
        <v>13</v>
      </c>
      <c r="C17" s="1">
        <v>21</v>
      </c>
      <c r="D17" s="1">
        <v>19</v>
      </c>
      <c r="E17" s="1">
        <v>10</v>
      </c>
      <c r="F17" s="1">
        <v>14</v>
      </c>
      <c r="G17" s="1">
        <v>16</v>
      </c>
      <c r="H17" s="1">
        <v>11</v>
      </c>
      <c r="I17" s="1">
        <v>6</v>
      </c>
      <c r="J17" s="1">
        <v>1</v>
      </c>
      <c r="K17" s="1">
        <v>4</v>
      </c>
      <c r="L17" s="4">
        <v>38</v>
      </c>
      <c r="M17" s="4">
        <v>115</v>
      </c>
    </row>
    <row r="18" spans="1:13" x14ac:dyDescent="0.25">
      <c r="A18" s="16" t="s">
        <v>694</v>
      </c>
      <c r="B18" s="1">
        <v>20</v>
      </c>
      <c r="C18" s="1">
        <v>26</v>
      </c>
      <c r="D18" s="1">
        <v>32</v>
      </c>
      <c r="E18" s="1">
        <v>23</v>
      </c>
      <c r="F18" s="1">
        <v>35</v>
      </c>
      <c r="G18" s="1">
        <v>19</v>
      </c>
      <c r="H18" s="1">
        <v>17</v>
      </c>
      <c r="I18" s="1">
        <v>14</v>
      </c>
      <c r="J18" s="1">
        <v>9</v>
      </c>
      <c r="K18" s="1">
        <v>21</v>
      </c>
      <c r="L18" s="4">
        <v>80</v>
      </c>
      <c r="M18" s="4">
        <v>216</v>
      </c>
    </row>
    <row r="19" spans="1:13" x14ac:dyDescent="0.25">
      <c r="A19" s="16" t="s">
        <v>695</v>
      </c>
      <c r="B19" s="1">
        <v>10</v>
      </c>
      <c r="C19" s="1">
        <v>12</v>
      </c>
      <c r="D19" s="1">
        <v>13</v>
      </c>
      <c r="E19" s="1">
        <v>13</v>
      </c>
      <c r="F19" s="1">
        <v>9</v>
      </c>
      <c r="G19" s="1">
        <v>8</v>
      </c>
      <c r="H19" s="1">
        <v>7</v>
      </c>
      <c r="I19" s="1">
        <v>5</v>
      </c>
      <c r="J19" s="1">
        <v>4</v>
      </c>
      <c r="K19" s="1">
        <v>8</v>
      </c>
      <c r="L19" s="4">
        <v>32</v>
      </c>
      <c r="M19" s="4">
        <v>89</v>
      </c>
    </row>
    <row r="20" spans="1:13" x14ac:dyDescent="0.25">
      <c r="A20" s="16" t="s">
        <v>555</v>
      </c>
      <c r="B20" s="1">
        <v>15</v>
      </c>
      <c r="C20" s="1">
        <v>18</v>
      </c>
      <c r="D20" s="1">
        <v>16</v>
      </c>
      <c r="E20" s="1">
        <v>19</v>
      </c>
      <c r="F20" s="1">
        <v>13</v>
      </c>
      <c r="G20" s="1">
        <v>10</v>
      </c>
      <c r="H20" s="1">
        <v>8</v>
      </c>
      <c r="I20" s="1">
        <v>4</v>
      </c>
      <c r="J20" s="1">
        <v>6</v>
      </c>
      <c r="K20" s="1">
        <v>9</v>
      </c>
      <c r="L20" s="4">
        <v>37</v>
      </c>
      <c r="M20" s="4">
        <v>118</v>
      </c>
    </row>
    <row r="21" spans="1:13" x14ac:dyDescent="0.25">
      <c r="A21" s="16" t="s">
        <v>696</v>
      </c>
      <c r="B21" s="1">
        <v>8</v>
      </c>
      <c r="C21" s="1">
        <v>11</v>
      </c>
      <c r="D21" s="1">
        <v>17</v>
      </c>
      <c r="E21" s="1">
        <v>13</v>
      </c>
      <c r="F21" s="1">
        <v>16</v>
      </c>
      <c r="G21" s="1">
        <v>11</v>
      </c>
      <c r="H21" s="1">
        <v>11</v>
      </c>
      <c r="I21" s="1">
        <v>12</v>
      </c>
      <c r="J21" s="1">
        <v>6</v>
      </c>
      <c r="K21" s="1">
        <v>14</v>
      </c>
      <c r="L21" s="4">
        <v>54</v>
      </c>
      <c r="M21" s="4">
        <v>119</v>
      </c>
    </row>
    <row r="22" spans="1:13" x14ac:dyDescent="0.25">
      <c r="A22" s="16" t="s">
        <v>697</v>
      </c>
      <c r="B22" s="1">
        <v>6</v>
      </c>
      <c r="C22" s="1">
        <v>6</v>
      </c>
      <c r="D22" s="1">
        <v>4</v>
      </c>
      <c r="E22" s="1">
        <v>7</v>
      </c>
      <c r="F22" s="1">
        <v>1</v>
      </c>
      <c r="G22" s="1">
        <v>5</v>
      </c>
      <c r="H22" s="1">
        <v>3</v>
      </c>
      <c r="I22" s="1">
        <v>4</v>
      </c>
      <c r="J22" s="1">
        <v>2</v>
      </c>
      <c r="K22" s="1">
        <v>6</v>
      </c>
      <c r="L22" s="4">
        <v>20</v>
      </c>
      <c r="M22" s="4">
        <v>44</v>
      </c>
    </row>
    <row r="23" spans="1:13" x14ac:dyDescent="0.25">
      <c r="A23" s="16" t="s">
        <v>562</v>
      </c>
      <c r="B23" s="1">
        <v>3</v>
      </c>
      <c r="C23" s="1">
        <v>1</v>
      </c>
      <c r="D23" s="1">
        <v>3</v>
      </c>
      <c r="E23" s="1">
        <v>6</v>
      </c>
      <c r="F23" s="1">
        <v>3</v>
      </c>
      <c r="G23" s="1">
        <v>2</v>
      </c>
      <c r="H23" s="1">
        <v>1</v>
      </c>
      <c r="I23" s="1">
        <v>0</v>
      </c>
      <c r="J23" s="1">
        <v>0</v>
      </c>
      <c r="K23" s="1">
        <v>0</v>
      </c>
      <c r="L23" s="4">
        <v>3</v>
      </c>
      <c r="M23" s="4">
        <v>19</v>
      </c>
    </row>
    <row r="24" spans="1:13" x14ac:dyDescent="0.25">
      <c r="A24" s="16" t="s">
        <v>698</v>
      </c>
      <c r="B24" s="1">
        <v>1</v>
      </c>
      <c r="C24" s="1">
        <v>4</v>
      </c>
      <c r="D24" s="1">
        <v>2</v>
      </c>
      <c r="E24" s="1">
        <v>2</v>
      </c>
      <c r="F24" s="1">
        <v>0</v>
      </c>
      <c r="G24" s="1">
        <v>1</v>
      </c>
      <c r="H24" s="1">
        <v>1</v>
      </c>
      <c r="I24" s="1">
        <v>0</v>
      </c>
      <c r="J24" s="1">
        <v>1</v>
      </c>
      <c r="K24" s="1">
        <v>0</v>
      </c>
      <c r="L24" s="4">
        <v>3</v>
      </c>
      <c r="M24" s="4">
        <v>12</v>
      </c>
    </row>
    <row r="25" spans="1:13" x14ac:dyDescent="0.25">
      <c r="A25" s="16" t="s">
        <v>698</v>
      </c>
      <c r="B25" s="1">
        <v>1</v>
      </c>
      <c r="C25" s="1">
        <v>4</v>
      </c>
      <c r="D25" s="1">
        <v>2</v>
      </c>
      <c r="E25" s="1">
        <v>2</v>
      </c>
      <c r="F25" s="1">
        <v>0</v>
      </c>
      <c r="G25" s="1">
        <v>1</v>
      </c>
      <c r="H25" s="1">
        <v>1</v>
      </c>
      <c r="I25" s="1">
        <v>0</v>
      </c>
      <c r="J25" s="1">
        <v>1</v>
      </c>
      <c r="K25" s="1">
        <v>0</v>
      </c>
      <c r="L25" s="4">
        <v>3</v>
      </c>
      <c r="M25" s="4">
        <v>12</v>
      </c>
    </row>
    <row r="26" spans="1:13" x14ac:dyDescent="0.25">
      <c r="A26" s="16" t="s">
        <v>699</v>
      </c>
      <c r="B26" s="1">
        <v>1</v>
      </c>
      <c r="C26" s="1">
        <v>3</v>
      </c>
      <c r="D26" s="1">
        <v>2</v>
      </c>
      <c r="E26" s="1">
        <v>3</v>
      </c>
      <c r="F26" s="1">
        <v>0</v>
      </c>
      <c r="G26" s="1">
        <v>0</v>
      </c>
      <c r="H26" s="1">
        <v>1</v>
      </c>
      <c r="I26" s="1">
        <v>0</v>
      </c>
      <c r="J26" s="1">
        <v>0</v>
      </c>
      <c r="K26" s="1">
        <v>0</v>
      </c>
      <c r="L26" s="4">
        <v>1</v>
      </c>
      <c r="M26" s="4">
        <v>10</v>
      </c>
    </row>
    <row r="27" spans="1:13" x14ac:dyDescent="0.25">
      <c r="A27" s="16" t="s">
        <v>699</v>
      </c>
      <c r="B27" s="1">
        <v>1</v>
      </c>
      <c r="C27" s="1">
        <v>3</v>
      </c>
      <c r="D27" s="1">
        <v>2</v>
      </c>
      <c r="E27" s="1">
        <v>3</v>
      </c>
      <c r="F27" s="1">
        <v>0</v>
      </c>
      <c r="G27" s="1">
        <v>0</v>
      </c>
      <c r="H27" s="1">
        <v>1</v>
      </c>
      <c r="I27" s="1">
        <v>0</v>
      </c>
      <c r="J27" s="1">
        <v>0</v>
      </c>
      <c r="K27" s="1">
        <v>0</v>
      </c>
      <c r="L27" s="4">
        <v>1</v>
      </c>
      <c r="M27" s="4">
        <v>10</v>
      </c>
    </row>
    <row r="28" spans="1:13" x14ac:dyDescent="0.25">
      <c r="A28" s="16" t="s">
        <v>569</v>
      </c>
      <c r="B28" s="1">
        <v>15</v>
      </c>
      <c r="C28" s="1">
        <v>12</v>
      </c>
      <c r="D28" s="1">
        <v>6</v>
      </c>
      <c r="E28" s="1">
        <v>7</v>
      </c>
      <c r="F28" s="1">
        <v>5</v>
      </c>
      <c r="G28" s="1">
        <v>4</v>
      </c>
      <c r="H28" s="1">
        <v>2</v>
      </c>
      <c r="I28" s="1">
        <v>6</v>
      </c>
      <c r="J28" s="1">
        <v>4</v>
      </c>
      <c r="K28" s="1">
        <v>2</v>
      </c>
      <c r="L28" s="4">
        <v>18</v>
      </c>
      <c r="M28" s="4">
        <v>63</v>
      </c>
    </row>
    <row r="29" spans="1:13" x14ac:dyDescent="0.25">
      <c r="A29" s="16" t="s">
        <v>700</v>
      </c>
      <c r="B29" s="1">
        <v>2</v>
      </c>
      <c r="C29" s="1">
        <v>9</v>
      </c>
      <c r="D29" s="1">
        <v>14</v>
      </c>
      <c r="E29" s="1">
        <v>15</v>
      </c>
      <c r="F29" s="1">
        <v>6</v>
      </c>
      <c r="G29" s="1">
        <v>4</v>
      </c>
      <c r="H29" s="1">
        <v>5</v>
      </c>
      <c r="I29" s="1">
        <v>6</v>
      </c>
      <c r="J29" s="1">
        <v>2</v>
      </c>
      <c r="K29" s="1">
        <v>5</v>
      </c>
      <c r="L29" s="4">
        <v>22</v>
      </c>
      <c r="M29" s="4">
        <v>68</v>
      </c>
    </row>
    <row r="30" spans="1:13" x14ac:dyDescent="0.25">
      <c r="A30" s="16" t="s">
        <v>701</v>
      </c>
      <c r="B30" s="1">
        <v>8</v>
      </c>
      <c r="C30" s="1">
        <v>7</v>
      </c>
      <c r="D30" s="1">
        <v>5</v>
      </c>
      <c r="E30" s="1">
        <v>7</v>
      </c>
      <c r="F30" s="1">
        <v>1</v>
      </c>
      <c r="G30" s="1">
        <v>0</v>
      </c>
      <c r="H30" s="1">
        <v>1</v>
      </c>
      <c r="I30" s="1">
        <v>3</v>
      </c>
      <c r="J30" s="1">
        <v>0</v>
      </c>
      <c r="K30" s="1">
        <v>1</v>
      </c>
      <c r="L30" s="4">
        <v>5</v>
      </c>
      <c r="M30" s="4">
        <v>33</v>
      </c>
    </row>
    <row r="31" spans="1:13" x14ac:dyDescent="0.25">
      <c r="A31" s="16" t="s">
        <v>576</v>
      </c>
      <c r="B31" s="1">
        <v>31</v>
      </c>
      <c r="C31" s="1">
        <v>29</v>
      </c>
      <c r="D31" s="1">
        <v>36</v>
      </c>
      <c r="E31" s="1">
        <v>28</v>
      </c>
      <c r="F31" s="1">
        <v>23</v>
      </c>
      <c r="G31" s="1">
        <v>19</v>
      </c>
      <c r="H31" s="1">
        <v>21</v>
      </c>
      <c r="I31" s="1">
        <v>16</v>
      </c>
      <c r="J31" s="1">
        <v>8</v>
      </c>
      <c r="K31" s="1">
        <v>15</v>
      </c>
      <c r="L31" s="4">
        <v>79</v>
      </c>
      <c r="M31" s="4">
        <v>226</v>
      </c>
    </row>
    <row r="32" spans="1:13" x14ac:dyDescent="0.25">
      <c r="A32" s="16" t="s">
        <v>702</v>
      </c>
      <c r="B32" s="1">
        <v>22</v>
      </c>
      <c r="C32" s="1">
        <v>59</v>
      </c>
      <c r="D32" s="1">
        <v>48</v>
      </c>
      <c r="E32" s="1">
        <v>60</v>
      </c>
      <c r="F32" s="1">
        <v>73</v>
      </c>
      <c r="G32" s="1">
        <v>43</v>
      </c>
      <c r="H32" s="1">
        <v>29</v>
      </c>
      <c r="I32" s="1">
        <v>31</v>
      </c>
      <c r="J32" s="1">
        <v>27</v>
      </c>
      <c r="K32" s="1">
        <v>42</v>
      </c>
      <c r="L32" s="4">
        <v>172</v>
      </c>
      <c r="M32" s="4">
        <v>434</v>
      </c>
    </row>
    <row r="33" spans="1:13" x14ac:dyDescent="0.25">
      <c r="A33" s="16" t="s">
        <v>703</v>
      </c>
      <c r="B33" s="1">
        <v>21</v>
      </c>
      <c r="C33" s="1">
        <v>21</v>
      </c>
      <c r="D33" s="1">
        <v>20</v>
      </c>
      <c r="E33" s="1">
        <v>11</v>
      </c>
      <c r="F33" s="1">
        <v>18</v>
      </c>
      <c r="G33" s="1">
        <v>12</v>
      </c>
      <c r="H33" s="1">
        <v>9</v>
      </c>
      <c r="I33" s="1">
        <v>15</v>
      </c>
      <c r="J33" s="1">
        <v>10</v>
      </c>
      <c r="K33" s="1">
        <v>9</v>
      </c>
      <c r="L33" s="4">
        <v>55</v>
      </c>
      <c r="M33" s="4">
        <v>146</v>
      </c>
    </row>
    <row r="34" spans="1:13" x14ac:dyDescent="0.25">
      <c r="A34" s="10" t="s">
        <v>14</v>
      </c>
      <c r="B34" s="4">
        <v>505</v>
      </c>
      <c r="C34" s="4">
        <v>616</v>
      </c>
      <c r="D34" s="4">
        <v>560</v>
      </c>
      <c r="E34" s="4">
        <v>602</v>
      </c>
      <c r="F34" s="4">
        <v>517</v>
      </c>
      <c r="G34" s="4">
        <v>400</v>
      </c>
      <c r="H34" s="4">
        <v>333</v>
      </c>
      <c r="I34" s="4">
        <v>316</v>
      </c>
      <c r="J34" s="4">
        <v>217</v>
      </c>
      <c r="K34" s="4">
        <v>312</v>
      </c>
      <c r="L34" s="4">
        <v>1578</v>
      </c>
      <c r="M34" s="4">
        <v>4378</v>
      </c>
    </row>
    <row r="35" spans="1:13" x14ac:dyDescent="0.25">
      <c r="A35" s="15"/>
    </row>
    <row r="36" spans="1:13" x14ac:dyDescent="0.25">
      <c r="A36" s="15"/>
    </row>
    <row r="37" spans="1:13" x14ac:dyDescent="0.25">
      <c r="A37" s="15"/>
      <c r="B37" s="23" t="s">
        <v>667</v>
      </c>
      <c r="C37" s="24"/>
      <c r="D37" s="24"/>
      <c r="E37" s="24"/>
      <c r="F37" s="24"/>
      <c r="G37" s="24"/>
      <c r="H37" s="24"/>
      <c r="I37" s="24"/>
      <c r="J37" s="24"/>
      <c r="K37" s="24"/>
      <c r="L37" s="6" t="s">
        <v>10</v>
      </c>
      <c r="M37" s="6" t="s">
        <v>11</v>
      </c>
    </row>
    <row r="38" spans="1:13" x14ac:dyDescent="0.25">
      <c r="A38" s="9" t="s">
        <v>34</v>
      </c>
      <c r="B38" s="5" t="s">
        <v>0</v>
      </c>
      <c r="C38" s="5" t="s">
        <v>1</v>
      </c>
      <c r="D38" s="5" t="s">
        <v>2</v>
      </c>
      <c r="E38" s="5" t="s">
        <v>3</v>
      </c>
      <c r="F38" s="5" t="s">
        <v>4</v>
      </c>
      <c r="G38" s="5" t="s">
        <v>5</v>
      </c>
      <c r="H38" s="5" t="s">
        <v>6</v>
      </c>
      <c r="I38" s="5" t="s">
        <v>7</v>
      </c>
      <c r="J38" s="5" t="s">
        <v>8</v>
      </c>
      <c r="K38" s="5" t="s">
        <v>9</v>
      </c>
      <c r="L38" s="5" t="s">
        <v>32</v>
      </c>
      <c r="M38" s="5" t="s">
        <v>33</v>
      </c>
    </row>
    <row r="39" spans="1:13" x14ac:dyDescent="0.25">
      <c r="A39" s="8" t="s">
        <v>527</v>
      </c>
      <c r="B39" s="2">
        <v>0.21686746987951799</v>
      </c>
      <c r="C39" s="2">
        <v>0.21052631578947401</v>
      </c>
      <c r="D39" s="2">
        <v>0.11688311688311701</v>
      </c>
      <c r="E39" s="2">
        <v>0.15584415584415601</v>
      </c>
      <c r="F39" s="2">
        <v>0.22033898305084701</v>
      </c>
      <c r="G39" s="2">
        <v>0.14000000000000001</v>
      </c>
      <c r="H39" s="2">
        <v>0.15909090909090901</v>
      </c>
      <c r="I39" s="2">
        <v>0.170212765957447</v>
      </c>
      <c r="J39" s="2">
        <v>0.28000000000000003</v>
      </c>
      <c r="K39" s="2">
        <v>0.135135135135135</v>
      </c>
      <c r="L39" s="3">
        <v>0.167487684729064</v>
      </c>
      <c r="M39" s="3">
        <v>0.178451178451178</v>
      </c>
    </row>
    <row r="40" spans="1:13" x14ac:dyDescent="0.25">
      <c r="A40" s="8" t="s">
        <v>688</v>
      </c>
      <c r="B40" s="2">
        <v>0.313253012048193</v>
      </c>
      <c r="C40" s="2">
        <v>0.336842105263158</v>
      </c>
      <c r="D40" s="2">
        <v>0.506493506493506</v>
      </c>
      <c r="E40" s="2">
        <v>0.46753246753246802</v>
      </c>
      <c r="F40" s="2">
        <v>0.52542372881355903</v>
      </c>
      <c r="G40" s="2">
        <v>0.64</v>
      </c>
      <c r="H40" s="2">
        <v>0.63636363636363602</v>
      </c>
      <c r="I40" s="2">
        <v>0.59574468085106402</v>
      </c>
      <c r="J40" s="2">
        <v>0.48</v>
      </c>
      <c r="K40" s="2">
        <v>0.51351351351351304</v>
      </c>
      <c r="L40" s="3">
        <v>0.58620689655172398</v>
      </c>
      <c r="M40" s="3">
        <v>0.47643097643097598</v>
      </c>
    </row>
    <row r="41" spans="1:13" x14ac:dyDescent="0.25">
      <c r="A41" s="8" t="s">
        <v>689</v>
      </c>
      <c r="B41" s="2">
        <v>0.469879518072289</v>
      </c>
      <c r="C41" s="2">
        <v>0.452631578947368</v>
      </c>
      <c r="D41" s="2">
        <v>0.37662337662337703</v>
      </c>
      <c r="E41" s="2">
        <v>0.37662337662337703</v>
      </c>
      <c r="F41" s="2">
        <v>0.25423728813559299</v>
      </c>
      <c r="G41" s="2">
        <v>0.22</v>
      </c>
      <c r="H41" s="2">
        <v>0.204545454545455</v>
      </c>
      <c r="I41" s="2">
        <v>0.23404255319148901</v>
      </c>
      <c r="J41" s="2">
        <v>0.24</v>
      </c>
      <c r="K41" s="2">
        <v>0.35135135135135098</v>
      </c>
      <c r="L41" s="3">
        <v>0.24630541871921199</v>
      </c>
      <c r="M41" s="3">
        <v>0.34511784511784499</v>
      </c>
    </row>
    <row r="42" spans="1:13" x14ac:dyDescent="0.25">
      <c r="A42" s="8" t="s">
        <v>534</v>
      </c>
      <c r="B42" s="2">
        <v>0.37438423645320201</v>
      </c>
      <c r="C42" s="2">
        <v>0.326359832635983</v>
      </c>
      <c r="D42" s="2">
        <v>0.33492822966507202</v>
      </c>
      <c r="E42" s="2">
        <v>0.30522088353413701</v>
      </c>
      <c r="F42" s="2">
        <v>0.23943661971831001</v>
      </c>
      <c r="G42" s="2">
        <v>0.24203821656051</v>
      </c>
      <c r="H42" s="2">
        <v>0.193798449612403</v>
      </c>
      <c r="I42" s="2">
        <v>0.30973451327433599</v>
      </c>
      <c r="J42" s="2">
        <v>0.22368421052631601</v>
      </c>
      <c r="K42" s="2">
        <v>0.13592233009708701</v>
      </c>
      <c r="L42" s="3">
        <v>0.22318339100345999</v>
      </c>
      <c r="M42" s="3">
        <v>0.28385570668243598</v>
      </c>
    </row>
    <row r="43" spans="1:13" x14ac:dyDescent="0.25">
      <c r="A43" s="8" t="s">
        <v>690</v>
      </c>
      <c r="B43" s="2">
        <v>0.42857142857142899</v>
      </c>
      <c r="C43" s="2">
        <v>0.497907949790795</v>
      </c>
      <c r="D43" s="2">
        <v>0.51196172248803795</v>
      </c>
      <c r="E43" s="2">
        <v>0.57429718875502</v>
      </c>
      <c r="F43" s="2">
        <v>0.65258215962441302</v>
      </c>
      <c r="G43" s="2">
        <v>0.611464968152866</v>
      </c>
      <c r="H43" s="2">
        <v>0.70542635658914699</v>
      </c>
      <c r="I43" s="2">
        <v>0.59292035398230103</v>
      </c>
      <c r="J43" s="2">
        <v>0.60526315789473695</v>
      </c>
      <c r="K43" s="2">
        <v>0.72815533980582503</v>
      </c>
      <c r="L43" s="3">
        <v>0.64878892733563998</v>
      </c>
      <c r="M43" s="3">
        <v>0.57362507392075701</v>
      </c>
    </row>
    <row r="44" spans="1:13" x14ac:dyDescent="0.25">
      <c r="A44" s="8" t="s">
        <v>691</v>
      </c>
      <c r="B44" s="2">
        <v>0.197044334975369</v>
      </c>
      <c r="C44" s="2">
        <v>0.17573221757322199</v>
      </c>
      <c r="D44" s="2">
        <v>0.15311004784689</v>
      </c>
      <c r="E44" s="2">
        <v>0.120481927710843</v>
      </c>
      <c r="F44" s="2">
        <v>0.107981220657277</v>
      </c>
      <c r="G44" s="2">
        <v>0.146496815286624</v>
      </c>
      <c r="H44" s="2">
        <v>0.10077519379845</v>
      </c>
      <c r="I44" s="2">
        <v>9.7345132743362803E-2</v>
      </c>
      <c r="J44" s="2">
        <v>0.17105263157894701</v>
      </c>
      <c r="K44" s="2">
        <v>0.13592233009708701</v>
      </c>
      <c r="L44" s="3">
        <v>0.12802768166090001</v>
      </c>
      <c r="M44" s="3">
        <v>0.14251921939680701</v>
      </c>
    </row>
    <row r="45" spans="1:13" x14ac:dyDescent="0.25">
      <c r="A45" s="8" t="s">
        <v>541</v>
      </c>
      <c r="B45" s="2">
        <v>0.27906976744186002</v>
      </c>
      <c r="C45" s="2">
        <v>0.372093023255814</v>
      </c>
      <c r="D45" s="2">
        <v>0.21621621621621601</v>
      </c>
      <c r="E45" s="2">
        <v>0.230769230769231</v>
      </c>
      <c r="F45" s="2">
        <v>0.5</v>
      </c>
      <c r="G45" s="2">
        <v>0.256410256410256</v>
      </c>
      <c r="H45" s="2">
        <v>0.12121212121212099</v>
      </c>
      <c r="I45" s="2">
        <v>0.23529411764705899</v>
      </c>
      <c r="J45" s="2">
        <v>0.11111111111111099</v>
      </c>
      <c r="K45" s="2">
        <v>0.11111111111111099</v>
      </c>
      <c r="L45" s="3">
        <v>0.16853932584269701</v>
      </c>
      <c r="M45" s="3">
        <v>0.24146981627296599</v>
      </c>
    </row>
    <row r="46" spans="1:13" x14ac:dyDescent="0.25">
      <c r="A46" s="8" t="s">
        <v>692</v>
      </c>
      <c r="B46" s="2">
        <v>0.581395348837209</v>
      </c>
      <c r="C46" s="2">
        <v>0.48837209302325602</v>
      </c>
      <c r="D46" s="2">
        <v>0.70270270270270296</v>
      </c>
      <c r="E46" s="2">
        <v>0.65384615384615397</v>
      </c>
      <c r="F46" s="2">
        <v>0.5</v>
      </c>
      <c r="G46" s="2">
        <v>0.58974358974358998</v>
      </c>
      <c r="H46" s="2">
        <v>0.69696969696969702</v>
      </c>
      <c r="I46" s="2">
        <v>0.55882352941176505</v>
      </c>
      <c r="J46" s="2">
        <v>0.61111111111111105</v>
      </c>
      <c r="K46" s="2">
        <v>0.69444444444444398</v>
      </c>
      <c r="L46" s="3">
        <v>0.62921348314606695</v>
      </c>
      <c r="M46" s="3">
        <v>0.60892388451443602</v>
      </c>
    </row>
    <row r="47" spans="1:13" x14ac:dyDescent="0.25">
      <c r="A47" s="8" t="s">
        <v>693</v>
      </c>
      <c r="B47" s="2">
        <v>0.13953488372093001</v>
      </c>
      <c r="C47" s="2">
        <v>0.13953488372093001</v>
      </c>
      <c r="D47" s="2">
        <v>8.1081081081081099E-2</v>
      </c>
      <c r="E47" s="2">
        <v>0.115384615384615</v>
      </c>
      <c r="F47" s="2">
        <v>0</v>
      </c>
      <c r="G47" s="2">
        <v>0.15384615384615399</v>
      </c>
      <c r="H47" s="2">
        <v>0.18181818181818199</v>
      </c>
      <c r="I47" s="2">
        <v>0.20588235294117599</v>
      </c>
      <c r="J47" s="2">
        <v>0.27777777777777801</v>
      </c>
      <c r="K47" s="2">
        <v>0.194444444444444</v>
      </c>
      <c r="L47" s="3">
        <v>0.202247191011236</v>
      </c>
      <c r="M47" s="3">
        <v>0.14960629921259799</v>
      </c>
    </row>
    <row r="48" spans="1:13" x14ac:dyDescent="0.25">
      <c r="A48" s="8" t="s">
        <v>548</v>
      </c>
      <c r="B48" s="2">
        <v>0.30232558139534899</v>
      </c>
      <c r="C48" s="2">
        <v>0.355932203389831</v>
      </c>
      <c r="D48" s="2">
        <v>0.296875</v>
      </c>
      <c r="E48" s="2">
        <v>0.217391304347826</v>
      </c>
      <c r="F48" s="2">
        <v>0.24137931034482801</v>
      </c>
      <c r="G48" s="2">
        <v>0.372093023255814</v>
      </c>
      <c r="H48" s="2">
        <v>0.314285714285714</v>
      </c>
      <c r="I48" s="2">
        <v>0.24</v>
      </c>
      <c r="J48" s="2">
        <v>7.1428571428571397E-2</v>
      </c>
      <c r="K48" s="2">
        <v>0.12121212121212099</v>
      </c>
      <c r="L48" s="3">
        <v>0.25333333333333302</v>
      </c>
      <c r="M48" s="3">
        <v>0.273809523809524</v>
      </c>
    </row>
    <row r="49" spans="1:13" x14ac:dyDescent="0.25">
      <c r="A49" s="8" t="s">
        <v>694</v>
      </c>
      <c r="B49" s="2">
        <v>0.46511627906976699</v>
      </c>
      <c r="C49" s="2">
        <v>0.44067796610169502</v>
      </c>
      <c r="D49" s="2">
        <v>0.5</v>
      </c>
      <c r="E49" s="2">
        <v>0.5</v>
      </c>
      <c r="F49" s="2">
        <v>0.60344827586206895</v>
      </c>
      <c r="G49" s="2">
        <v>0.44186046511627902</v>
      </c>
      <c r="H49" s="2">
        <v>0.48571428571428599</v>
      </c>
      <c r="I49" s="2">
        <v>0.56000000000000005</v>
      </c>
      <c r="J49" s="2">
        <v>0.64285714285714302</v>
      </c>
      <c r="K49" s="2">
        <v>0.63636363636363602</v>
      </c>
      <c r="L49" s="3">
        <v>0.53333333333333299</v>
      </c>
      <c r="M49" s="3">
        <v>0.51428571428571401</v>
      </c>
    </row>
    <row r="50" spans="1:13" x14ac:dyDescent="0.25">
      <c r="A50" s="8" t="s">
        <v>695</v>
      </c>
      <c r="B50" s="2">
        <v>0.232558139534884</v>
      </c>
      <c r="C50" s="2">
        <v>0.20338983050847501</v>
      </c>
      <c r="D50" s="2">
        <v>0.203125</v>
      </c>
      <c r="E50" s="2">
        <v>0.282608695652174</v>
      </c>
      <c r="F50" s="2">
        <v>0.15517241379310301</v>
      </c>
      <c r="G50" s="2">
        <v>0.186046511627907</v>
      </c>
      <c r="H50" s="2">
        <v>0.2</v>
      </c>
      <c r="I50" s="2">
        <v>0.2</v>
      </c>
      <c r="J50" s="2">
        <v>0.28571428571428598</v>
      </c>
      <c r="K50" s="2">
        <v>0.24242424242424199</v>
      </c>
      <c r="L50" s="3">
        <v>0.21333333333333299</v>
      </c>
      <c r="M50" s="3">
        <v>0.21190476190476201</v>
      </c>
    </row>
    <row r="51" spans="1:13" x14ac:dyDescent="0.25">
      <c r="A51" s="8" t="s">
        <v>555</v>
      </c>
      <c r="B51" s="2">
        <v>0.51724137931034497</v>
      </c>
      <c r="C51" s="2">
        <v>0.51428571428571401</v>
      </c>
      <c r="D51" s="2">
        <v>0.43243243243243201</v>
      </c>
      <c r="E51" s="2">
        <v>0.487179487179487</v>
      </c>
      <c r="F51" s="2">
        <v>0.43333333333333302</v>
      </c>
      <c r="G51" s="2">
        <v>0.38461538461538503</v>
      </c>
      <c r="H51" s="2">
        <v>0.36363636363636398</v>
      </c>
      <c r="I51" s="2">
        <v>0.2</v>
      </c>
      <c r="J51" s="2">
        <v>0.42857142857142899</v>
      </c>
      <c r="K51" s="2">
        <v>0.31034482758620702</v>
      </c>
      <c r="L51" s="3">
        <v>0.33333333333333298</v>
      </c>
      <c r="M51" s="3">
        <v>0.419928825622776</v>
      </c>
    </row>
    <row r="52" spans="1:13" x14ac:dyDescent="0.25">
      <c r="A52" s="8" t="s">
        <v>696</v>
      </c>
      <c r="B52" s="2">
        <v>0.27586206896551702</v>
      </c>
      <c r="C52" s="2">
        <v>0.314285714285714</v>
      </c>
      <c r="D52" s="2">
        <v>0.45945945945945899</v>
      </c>
      <c r="E52" s="2">
        <v>0.33333333333333298</v>
      </c>
      <c r="F52" s="2">
        <v>0.53333333333333299</v>
      </c>
      <c r="G52" s="2">
        <v>0.42307692307692302</v>
      </c>
      <c r="H52" s="2">
        <v>0.5</v>
      </c>
      <c r="I52" s="2">
        <v>0.6</v>
      </c>
      <c r="J52" s="2">
        <v>0.42857142857142899</v>
      </c>
      <c r="K52" s="2">
        <v>0.48275862068965503</v>
      </c>
      <c r="L52" s="3">
        <v>0.48648648648648701</v>
      </c>
      <c r="M52" s="3">
        <v>0.42348754448398601</v>
      </c>
    </row>
    <row r="53" spans="1:13" x14ac:dyDescent="0.25">
      <c r="A53" s="8" t="s">
        <v>697</v>
      </c>
      <c r="B53" s="2">
        <v>0.20689655172413801</v>
      </c>
      <c r="C53" s="2">
        <v>0.17142857142857101</v>
      </c>
      <c r="D53" s="2">
        <v>0.108108108108108</v>
      </c>
      <c r="E53" s="2">
        <v>0.17948717948717899</v>
      </c>
      <c r="F53" s="2">
        <v>3.3333333333333298E-2</v>
      </c>
      <c r="G53" s="2">
        <v>0.19230769230769201</v>
      </c>
      <c r="H53" s="2">
        <v>0.13636363636363599</v>
      </c>
      <c r="I53" s="2">
        <v>0.2</v>
      </c>
      <c r="J53" s="2">
        <v>0.14285714285714299</v>
      </c>
      <c r="K53" s="2">
        <v>0.20689655172413801</v>
      </c>
      <c r="L53" s="3">
        <v>0.18018018018018001</v>
      </c>
      <c r="M53" s="3">
        <v>0.15658362989323801</v>
      </c>
    </row>
    <row r="54" spans="1:13" x14ac:dyDescent="0.25">
      <c r="A54" s="8" t="s">
        <v>562</v>
      </c>
      <c r="B54" s="2">
        <v>0.6</v>
      </c>
      <c r="C54" s="2">
        <v>0.125</v>
      </c>
      <c r="D54" s="2">
        <v>0.42857142857142899</v>
      </c>
      <c r="E54" s="2">
        <v>0.54545454545454497</v>
      </c>
      <c r="F54" s="2">
        <v>1</v>
      </c>
      <c r="G54" s="2">
        <v>0.66666666666666696</v>
      </c>
      <c r="H54" s="2">
        <v>0.33333333333333298</v>
      </c>
      <c r="I54" s="2">
        <v>0</v>
      </c>
      <c r="J54" s="2">
        <v>0</v>
      </c>
      <c r="K54" s="2">
        <v>0</v>
      </c>
      <c r="L54" s="3">
        <v>0.42857142857142899</v>
      </c>
      <c r="M54" s="3">
        <v>0.46341463414634099</v>
      </c>
    </row>
    <row r="55" spans="1:13" x14ac:dyDescent="0.25">
      <c r="A55" s="8" t="s">
        <v>698</v>
      </c>
      <c r="B55" s="2">
        <v>0.2</v>
      </c>
      <c r="C55" s="2">
        <v>0.5</v>
      </c>
      <c r="D55" s="2">
        <v>0.28571428571428598</v>
      </c>
      <c r="E55" s="2">
        <v>0.18181818181818199</v>
      </c>
      <c r="F55" s="2">
        <v>0</v>
      </c>
      <c r="G55" s="2">
        <v>0.33333333333333298</v>
      </c>
      <c r="H55" s="2">
        <v>0.33333333333333298</v>
      </c>
      <c r="I55" s="2">
        <v>0</v>
      </c>
      <c r="J55" s="2">
        <v>1</v>
      </c>
      <c r="K55" s="2">
        <v>0</v>
      </c>
      <c r="L55" s="3">
        <v>0.42857142857142899</v>
      </c>
      <c r="M55" s="3">
        <v>0.292682926829268</v>
      </c>
    </row>
    <row r="56" spans="1:13" x14ac:dyDescent="0.25">
      <c r="A56" s="8" t="s">
        <v>698</v>
      </c>
      <c r="B56" s="2">
        <v>0.2</v>
      </c>
      <c r="C56" s="2">
        <v>0.5</v>
      </c>
      <c r="D56" s="2">
        <v>0.28571428571428598</v>
      </c>
      <c r="E56" s="2">
        <v>0.18181818181818199</v>
      </c>
      <c r="F56" s="2">
        <v>0</v>
      </c>
      <c r="G56" s="2">
        <v>0.33333333333333298</v>
      </c>
      <c r="H56" s="2">
        <v>0.33333333333333298</v>
      </c>
      <c r="I56" s="2">
        <v>0</v>
      </c>
      <c r="J56" s="2">
        <v>1</v>
      </c>
      <c r="K56" s="2">
        <v>0</v>
      </c>
      <c r="L56" s="3">
        <v>0.42857142857142899</v>
      </c>
      <c r="M56" s="3">
        <v>0.292682926829268</v>
      </c>
    </row>
    <row r="57" spans="1:13" x14ac:dyDescent="0.25">
      <c r="A57" s="8" t="s">
        <v>699</v>
      </c>
      <c r="B57" s="2">
        <v>0.2</v>
      </c>
      <c r="C57" s="2">
        <v>0.375</v>
      </c>
      <c r="D57" s="2">
        <v>0.28571428571428598</v>
      </c>
      <c r="E57" s="2">
        <v>0.27272727272727298</v>
      </c>
      <c r="F57" s="2">
        <v>0</v>
      </c>
      <c r="G57" s="2">
        <v>0</v>
      </c>
      <c r="H57" s="2">
        <v>0.33333333333333298</v>
      </c>
      <c r="I57" s="2">
        <v>0</v>
      </c>
      <c r="J57" s="2">
        <v>0</v>
      </c>
      <c r="K57" s="2">
        <v>0</v>
      </c>
      <c r="L57" s="3">
        <v>0.14285714285714299</v>
      </c>
      <c r="M57" s="3">
        <v>0.24390243902438999</v>
      </c>
    </row>
    <row r="58" spans="1:13" x14ac:dyDescent="0.25">
      <c r="A58" s="8" t="s">
        <v>699</v>
      </c>
      <c r="B58" s="2">
        <v>0.2</v>
      </c>
      <c r="C58" s="2">
        <v>0.375</v>
      </c>
      <c r="D58" s="2">
        <v>0.28571428571428598</v>
      </c>
      <c r="E58" s="2">
        <v>0.27272727272727298</v>
      </c>
      <c r="F58" s="2">
        <v>0</v>
      </c>
      <c r="G58" s="2">
        <v>0</v>
      </c>
      <c r="H58" s="2">
        <v>0.33333333333333298</v>
      </c>
      <c r="I58" s="2">
        <v>0</v>
      </c>
      <c r="J58" s="2">
        <v>0</v>
      </c>
      <c r="K58" s="2">
        <v>0</v>
      </c>
      <c r="L58" s="3">
        <v>0.14285714285714299</v>
      </c>
      <c r="M58" s="3">
        <v>0.24390243902438999</v>
      </c>
    </row>
    <row r="59" spans="1:13" x14ac:dyDescent="0.25">
      <c r="A59" s="8" t="s">
        <v>569</v>
      </c>
      <c r="B59" s="2">
        <v>0.6</v>
      </c>
      <c r="C59" s="2">
        <v>0.42857142857142899</v>
      </c>
      <c r="D59" s="2">
        <v>0.24</v>
      </c>
      <c r="E59" s="2">
        <v>0.24137931034482801</v>
      </c>
      <c r="F59" s="2">
        <v>0.41666666666666702</v>
      </c>
      <c r="G59" s="2">
        <v>0.5</v>
      </c>
      <c r="H59" s="2">
        <v>0.25</v>
      </c>
      <c r="I59" s="2">
        <v>0.4</v>
      </c>
      <c r="J59" s="2">
        <v>0.66666666666666696</v>
      </c>
      <c r="K59" s="2">
        <v>0.25</v>
      </c>
      <c r="L59" s="3">
        <v>0.4</v>
      </c>
      <c r="M59" s="3">
        <v>0.38414634146341498</v>
      </c>
    </row>
    <row r="60" spans="1:13" x14ac:dyDescent="0.25">
      <c r="A60" s="8" t="s">
        <v>700</v>
      </c>
      <c r="B60" s="2">
        <v>0.08</v>
      </c>
      <c r="C60" s="2">
        <v>0.32142857142857101</v>
      </c>
      <c r="D60" s="2">
        <v>0.56000000000000005</v>
      </c>
      <c r="E60" s="2">
        <v>0.51724137931034497</v>
      </c>
      <c r="F60" s="2">
        <v>0.5</v>
      </c>
      <c r="G60" s="2">
        <v>0.5</v>
      </c>
      <c r="H60" s="2">
        <v>0.625</v>
      </c>
      <c r="I60" s="2">
        <v>0.4</v>
      </c>
      <c r="J60" s="2">
        <v>0.33333333333333298</v>
      </c>
      <c r="K60" s="2">
        <v>0.625</v>
      </c>
      <c r="L60" s="3">
        <v>0.48888888888888898</v>
      </c>
      <c r="M60" s="3">
        <v>0.41463414634146301</v>
      </c>
    </row>
    <row r="61" spans="1:13" x14ac:dyDescent="0.25">
      <c r="A61" s="8" t="s">
        <v>701</v>
      </c>
      <c r="B61" s="2">
        <v>0.32</v>
      </c>
      <c r="C61" s="2">
        <v>0.25</v>
      </c>
      <c r="D61" s="2">
        <v>0.2</v>
      </c>
      <c r="E61" s="2">
        <v>0.24137931034482801</v>
      </c>
      <c r="F61" s="2">
        <v>8.3333333333333301E-2</v>
      </c>
      <c r="G61" s="2">
        <v>0</v>
      </c>
      <c r="H61" s="2">
        <v>0.125</v>
      </c>
      <c r="I61" s="2">
        <v>0.2</v>
      </c>
      <c r="J61" s="2">
        <v>0</v>
      </c>
      <c r="K61" s="2">
        <v>0.125</v>
      </c>
      <c r="L61" s="3">
        <v>0.11111111111111099</v>
      </c>
      <c r="M61" s="3">
        <v>0.20121951219512199</v>
      </c>
    </row>
    <row r="62" spans="1:13" x14ac:dyDescent="0.25">
      <c r="A62" s="8" t="s">
        <v>576</v>
      </c>
      <c r="B62" s="2">
        <v>0.41891891891891903</v>
      </c>
      <c r="C62" s="2">
        <v>0.26605504587155998</v>
      </c>
      <c r="D62" s="2">
        <v>0.34615384615384598</v>
      </c>
      <c r="E62" s="2">
        <v>0.28282828282828298</v>
      </c>
      <c r="F62" s="2">
        <v>0.20175438596491199</v>
      </c>
      <c r="G62" s="2">
        <v>0.25675675675675702</v>
      </c>
      <c r="H62" s="2">
        <v>0.355932203389831</v>
      </c>
      <c r="I62" s="2">
        <v>0.25806451612903197</v>
      </c>
      <c r="J62" s="2">
        <v>0.17777777777777801</v>
      </c>
      <c r="K62" s="2">
        <v>0.22727272727272699</v>
      </c>
      <c r="L62" s="3">
        <v>0.25816993464052301</v>
      </c>
      <c r="M62" s="3">
        <v>0.28039702233250602</v>
      </c>
    </row>
    <row r="63" spans="1:13" x14ac:dyDescent="0.25">
      <c r="A63" s="8" t="s">
        <v>702</v>
      </c>
      <c r="B63" s="2">
        <v>0.29729729729729698</v>
      </c>
      <c r="C63" s="2">
        <v>0.54128440366972497</v>
      </c>
      <c r="D63" s="2">
        <v>0.46153846153846201</v>
      </c>
      <c r="E63" s="2">
        <v>0.60606060606060597</v>
      </c>
      <c r="F63" s="2">
        <v>0.640350877192982</v>
      </c>
      <c r="G63" s="2">
        <v>0.58108108108108103</v>
      </c>
      <c r="H63" s="2">
        <v>0.49152542372881403</v>
      </c>
      <c r="I63" s="2">
        <v>0.5</v>
      </c>
      <c r="J63" s="2">
        <v>0.6</v>
      </c>
      <c r="K63" s="2">
        <v>0.63636363636363602</v>
      </c>
      <c r="L63" s="3">
        <v>0.56209150326797397</v>
      </c>
      <c r="M63" s="3">
        <v>0.53846153846153799</v>
      </c>
    </row>
    <row r="64" spans="1:13" x14ac:dyDescent="0.25">
      <c r="A64" s="8" t="s">
        <v>703</v>
      </c>
      <c r="B64" s="2">
        <v>0.28378378378378399</v>
      </c>
      <c r="C64" s="2">
        <v>0.192660550458716</v>
      </c>
      <c r="D64" s="2">
        <v>0.19230769230769201</v>
      </c>
      <c r="E64" s="2">
        <v>0.11111111111111099</v>
      </c>
      <c r="F64" s="2">
        <v>0.157894736842105</v>
      </c>
      <c r="G64" s="2">
        <v>0.162162162162162</v>
      </c>
      <c r="H64" s="2">
        <v>0.152542372881356</v>
      </c>
      <c r="I64" s="2">
        <v>0.241935483870968</v>
      </c>
      <c r="J64" s="2">
        <v>0.22222222222222199</v>
      </c>
      <c r="K64" s="2">
        <v>0.13636363636363599</v>
      </c>
      <c r="L64" s="3">
        <v>0.17973856209150299</v>
      </c>
      <c r="M64" s="3">
        <v>0.18114143920595499</v>
      </c>
    </row>
    <row r="65" spans="1:12" x14ac:dyDescent="0.25">
      <c r="A65" s="15"/>
    </row>
    <row r="66" spans="1:12" x14ac:dyDescent="0.25">
      <c r="A66" s="15"/>
    </row>
    <row r="67" spans="1:12" x14ac:dyDescent="0.25">
      <c r="A67" s="15"/>
      <c r="B67" s="23" t="s">
        <v>31</v>
      </c>
      <c r="C67" s="23"/>
      <c r="D67" s="23"/>
      <c r="E67" s="23"/>
      <c r="F67" s="23"/>
      <c r="G67" s="23"/>
      <c r="H67" s="23"/>
      <c r="I67" s="23"/>
      <c r="J67" s="23"/>
      <c r="K67" s="6" t="s">
        <v>58</v>
      </c>
      <c r="L67" s="6" t="s">
        <v>11</v>
      </c>
    </row>
    <row r="68" spans="1:12" x14ac:dyDescent="0.25">
      <c r="A68" s="9" t="s">
        <v>34</v>
      </c>
      <c r="B68" s="5" t="s">
        <v>15</v>
      </c>
      <c r="C68" s="5" t="s">
        <v>16</v>
      </c>
      <c r="D68" s="5" t="s">
        <v>17</v>
      </c>
      <c r="E68" s="5" t="s">
        <v>18</v>
      </c>
      <c r="F68" s="5" t="s">
        <v>19</v>
      </c>
      <c r="G68" s="5" t="s">
        <v>20</v>
      </c>
      <c r="H68" s="5" t="s">
        <v>21</v>
      </c>
      <c r="I68" s="5" t="s">
        <v>22</v>
      </c>
      <c r="J68" s="5" t="s">
        <v>23</v>
      </c>
      <c r="K68" s="5" t="s">
        <v>24</v>
      </c>
      <c r="L68" s="5" t="s">
        <v>25</v>
      </c>
    </row>
    <row r="69" spans="1:12" x14ac:dyDescent="0.25">
      <c r="A69" s="8" t="s">
        <v>527</v>
      </c>
      <c r="B69" s="2">
        <v>0.11111111111111099</v>
      </c>
      <c r="C69" s="2">
        <v>-0.55000000000000004</v>
      </c>
      <c r="D69" s="2">
        <v>0.33333333333333298</v>
      </c>
      <c r="E69" s="2">
        <v>8.3333333333333301E-2</v>
      </c>
      <c r="F69" s="2">
        <v>-0.46153846153846201</v>
      </c>
      <c r="G69" s="2">
        <v>0</v>
      </c>
      <c r="H69" s="2">
        <v>0.14285714285714299</v>
      </c>
      <c r="I69" s="2">
        <v>-0.125</v>
      </c>
      <c r="J69" s="2">
        <v>-0.28571428571428598</v>
      </c>
      <c r="K69" s="3">
        <v>-0.28571428571428598</v>
      </c>
      <c r="L69" s="3">
        <v>-0.72222222222222199</v>
      </c>
    </row>
    <row r="70" spans="1:12" x14ac:dyDescent="0.25">
      <c r="A70" s="8" t="s">
        <v>688</v>
      </c>
      <c r="B70" s="2">
        <v>0.230769230769231</v>
      </c>
      <c r="C70" s="2">
        <v>0.21875</v>
      </c>
      <c r="D70" s="2">
        <v>-7.69230769230769E-2</v>
      </c>
      <c r="E70" s="2">
        <v>-0.13888888888888901</v>
      </c>
      <c r="F70" s="2">
        <v>3.2258064516128997E-2</v>
      </c>
      <c r="G70" s="2">
        <v>-0.125</v>
      </c>
      <c r="H70" s="2">
        <v>0</v>
      </c>
      <c r="I70" s="2">
        <v>-0.57142857142857095</v>
      </c>
      <c r="J70" s="2">
        <v>0.58333333333333304</v>
      </c>
      <c r="K70" s="3">
        <v>-0.40625</v>
      </c>
      <c r="L70" s="3">
        <v>-0.269230769230769</v>
      </c>
    </row>
    <row r="71" spans="1:12" x14ac:dyDescent="0.25">
      <c r="A71" s="8" t="s">
        <v>689</v>
      </c>
      <c r="B71" s="2">
        <v>0.102564102564103</v>
      </c>
      <c r="C71" s="2">
        <v>-0.32558139534883701</v>
      </c>
      <c r="D71" s="2">
        <v>0</v>
      </c>
      <c r="E71" s="2">
        <v>-0.48275862068965503</v>
      </c>
      <c r="F71" s="2">
        <v>-0.266666666666667</v>
      </c>
      <c r="G71" s="2">
        <v>-0.18181818181818199</v>
      </c>
      <c r="H71" s="2">
        <v>0.22222222222222199</v>
      </c>
      <c r="I71" s="2">
        <v>-0.45454545454545497</v>
      </c>
      <c r="J71" s="2">
        <v>1.1666666666666701</v>
      </c>
      <c r="K71" s="3">
        <v>0.18181818181818199</v>
      </c>
      <c r="L71" s="3">
        <v>-0.66666666666666696</v>
      </c>
    </row>
    <row r="72" spans="1:12" x14ac:dyDescent="0.25">
      <c r="A72" s="8" t="s">
        <v>534</v>
      </c>
      <c r="B72" s="2">
        <v>2.6315789473684199E-2</v>
      </c>
      <c r="C72" s="2">
        <v>-0.102564102564103</v>
      </c>
      <c r="D72" s="2">
        <v>8.5714285714285701E-2</v>
      </c>
      <c r="E72" s="2">
        <v>-0.32894736842105299</v>
      </c>
      <c r="F72" s="2">
        <v>-0.25490196078431399</v>
      </c>
      <c r="G72" s="2">
        <v>-0.34210526315789502</v>
      </c>
      <c r="H72" s="2">
        <v>0.4</v>
      </c>
      <c r="I72" s="2">
        <v>-0.51428571428571401</v>
      </c>
      <c r="J72" s="2">
        <v>-0.17647058823529399</v>
      </c>
      <c r="K72" s="3">
        <v>-0.63157894736842102</v>
      </c>
      <c r="L72" s="3">
        <v>-0.81578947368421095</v>
      </c>
    </row>
    <row r="73" spans="1:12" x14ac:dyDescent="0.25">
      <c r="A73" s="8" t="s">
        <v>690</v>
      </c>
      <c r="B73" s="2">
        <v>0.36781609195402298</v>
      </c>
      <c r="C73" s="2">
        <v>-0.10084033613445401</v>
      </c>
      <c r="D73" s="2">
        <v>0.33644859813084099</v>
      </c>
      <c r="E73" s="2">
        <v>-2.7972027972028E-2</v>
      </c>
      <c r="F73" s="2">
        <v>-0.30935251798561197</v>
      </c>
      <c r="G73" s="2">
        <v>-5.2083333333333301E-2</v>
      </c>
      <c r="H73" s="2">
        <v>-0.26373626373626402</v>
      </c>
      <c r="I73" s="2">
        <v>-0.31343283582089598</v>
      </c>
      <c r="J73" s="2">
        <v>0.63043478260869601</v>
      </c>
      <c r="K73" s="3">
        <v>-0.21875</v>
      </c>
      <c r="L73" s="3">
        <v>-0.13793103448275901</v>
      </c>
    </row>
    <row r="74" spans="1:12" x14ac:dyDescent="0.25">
      <c r="A74" s="8" t="s">
        <v>691</v>
      </c>
      <c r="B74" s="2">
        <v>0.05</v>
      </c>
      <c r="C74" s="2">
        <v>-0.238095238095238</v>
      </c>
      <c r="D74" s="2">
        <v>-6.25E-2</v>
      </c>
      <c r="E74" s="2">
        <v>-0.233333333333333</v>
      </c>
      <c r="F74" s="2">
        <v>0</v>
      </c>
      <c r="G74" s="2">
        <v>-0.434782608695652</v>
      </c>
      <c r="H74" s="2">
        <v>-0.15384615384615399</v>
      </c>
      <c r="I74" s="2">
        <v>0.18181818181818199</v>
      </c>
      <c r="J74" s="2">
        <v>7.69230769230769E-2</v>
      </c>
      <c r="K74" s="3">
        <v>-0.39130434782608697</v>
      </c>
      <c r="L74" s="3">
        <v>-0.65</v>
      </c>
    </row>
    <row r="75" spans="1:12" x14ac:dyDescent="0.25">
      <c r="A75" s="8" t="s">
        <v>541</v>
      </c>
      <c r="B75" s="2">
        <v>0.33333333333333298</v>
      </c>
      <c r="C75" s="2">
        <v>-0.5</v>
      </c>
      <c r="D75" s="2">
        <v>0.5</v>
      </c>
      <c r="E75" s="2">
        <v>0.16666666666666699</v>
      </c>
      <c r="F75" s="2">
        <v>-0.28571428571428598</v>
      </c>
      <c r="G75" s="2">
        <v>-0.6</v>
      </c>
      <c r="H75" s="2">
        <v>1</v>
      </c>
      <c r="I75" s="2">
        <v>-0.5</v>
      </c>
      <c r="J75" s="2">
        <v>0</v>
      </c>
      <c r="K75" s="3">
        <v>-0.6</v>
      </c>
      <c r="L75" s="3">
        <v>-0.66666666666666696</v>
      </c>
    </row>
    <row r="76" spans="1:12" x14ac:dyDescent="0.25">
      <c r="A76" s="8" t="s">
        <v>692</v>
      </c>
      <c r="B76" s="2">
        <v>-0.16</v>
      </c>
      <c r="C76" s="2">
        <v>0.238095238095238</v>
      </c>
      <c r="D76" s="2">
        <v>0.30769230769230799</v>
      </c>
      <c r="E76" s="2">
        <v>-0.58823529411764697</v>
      </c>
      <c r="F76" s="2">
        <v>0.64285714285714302</v>
      </c>
      <c r="G76" s="2">
        <v>0</v>
      </c>
      <c r="H76" s="2">
        <v>-0.173913043478261</v>
      </c>
      <c r="I76" s="2">
        <v>0.157894736842105</v>
      </c>
      <c r="J76" s="2">
        <v>0.13636363636363599</v>
      </c>
      <c r="K76" s="3">
        <v>8.6956521739130405E-2</v>
      </c>
      <c r="L76" s="3">
        <v>0</v>
      </c>
    </row>
    <row r="77" spans="1:12" x14ac:dyDescent="0.25">
      <c r="A77" s="8" t="s">
        <v>693</v>
      </c>
      <c r="B77" s="2">
        <v>0</v>
      </c>
      <c r="C77" s="2">
        <v>-0.5</v>
      </c>
      <c r="D77" s="2">
        <v>1</v>
      </c>
      <c r="E77" s="2">
        <v>-1</v>
      </c>
      <c r="F77" s="2">
        <v>0</v>
      </c>
      <c r="G77" s="2">
        <v>0</v>
      </c>
      <c r="H77" s="2">
        <v>0.16666666666666699</v>
      </c>
      <c r="I77" s="2">
        <v>0.42857142857142899</v>
      </c>
      <c r="J77" s="2">
        <v>-0.3</v>
      </c>
      <c r="K77" s="3">
        <v>0.16666666666666699</v>
      </c>
      <c r="L77" s="3">
        <v>0.16666666666666699</v>
      </c>
    </row>
    <row r="78" spans="1:12" x14ac:dyDescent="0.25">
      <c r="A78" s="8" t="s">
        <v>548</v>
      </c>
      <c r="B78" s="2">
        <v>0.61538461538461497</v>
      </c>
      <c r="C78" s="2">
        <v>-9.5238095238095205E-2</v>
      </c>
      <c r="D78" s="2">
        <v>-0.47368421052631599</v>
      </c>
      <c r="E78" s="2">
        <v>0.4</v>
      </c>
      <c r="F78" s="2">
        <v>0.14285714285714299</v>
      </c>
      <c r="G78" s="2">
        <v>-0.3125</v>
      </c>
      <c r="H78" s="2">
        <v>-0.45454545454545497</v>
      </c>
      <c r="I78" s="2">
        <v>-0.83333333333333304</v>
      </c>
      <c r="J78" s="2">
        <v>3</v>
      </c>
      <c r="K78" s="3">
        <v>-0.75</v>
      </c>
      <c r="L78" s="3">
        <v>-0.69230769230769196</v>
      </c>
    </row>
    <row r="79" spans="1:12" x14ac:dyDescent="0.25">
      <c r="A79" s="8" t="s">
        <v>694</v>
      </c>
      <c r="B79" s="2">
        <v>0.3</v>
      </c>
      <c r="C79" s="2">
        <v>0.230769230769231</v>
      </c>
      <c r="D79" s="2">
        <v>-0.28125</v>
      </c>
      <c r="E79" s="2">
        <v>0.52173913043478304</v>
      </c>
      <c r="F79" s="2">
        <v>-0.45714285714285702</v>
      </c>
      <c r="G79" s="2">
        <v>-0.105263157894737</v>
      </c>
      <c r="H79" s="2">
        <v>-0.17647058823529399</v>
      </c>
      <c r="I79" s="2">
        <v>-0.35714285714285698</v>
      </c>
      <c r="J79" s="2">
        <v>1.3333333333333299</v>
      </c>
      <c r="K79" s="3">
        <v>0.105263157894737</v>
      </c>
      <c r="L79" s="3">
        <v>0.05</v>
      </c>
    </row>
    <row r="80" spans="1:12" x14ac:dyDescent="0.25">
      <c r="A80" s="8" t="s">
        <v>695</v>
      </c>
      <c r="B80" s="2">
        <v>0.2</v>
      </c>
      <c r="C80" s="2">
        <v>8.3333333333333301E-2</v>
      </c>
      <c r="D80" s="2">
        <v>0</v>
      </c>
      <c r="E80" s="2">
        <v>-0.30769230769230799</v>
      </c>
      <c r="F80" s="2">
        <v>-0.11111111111111099</v>
      </c>
      <c r="G80" s="2">
        <v>-0.125</v>
      </c>
      <c r="H80" s="2">
        <v>-0.28571428571428598</v>
      </c>
      <c r="I80" s="2">
        <v>-0.2</v>
      </c>
      <c r="J80" s="2">
        <v>1</v>
      </c>
      <c r="K80" s="3">
        <v>0</v>
      </c>
      <c r="L80" s="3">
        <v>-0.2</v>
      </c>
    </row>
    <row r="81" spans="1:12" x14ac:dyDescent="0.25">
      <c r="A81" s="8" t="s">
        <v>555</v>
      </c>
      <c r="B81" s="2">
        <v>0.2</v>
      </c>
      <c r="C81" s="2">
        <v>-0.11111111111111099</v>
      </c>
      <c r="D81" s="2">
        <v>0.1875</v>
      </c>
      <c r="E81" s="2">
        <v>-0.31578947368421101</v>
      </c>
      <c r="F81" s="2">
        <v>-0.230769230769231</v>
      </c>
      <c r="G81" s="2">
        <v>-0.2</v>
      </c>
      <c r="H81" s="2">
        <v>-0.5</v>
      </c>
      <c r="I81" s="2">
        <v>0.5</v>
      </c>
      <c r="J81" s="2">
        <v>0.5</v>
      </c>
      <c r="K81" s="3">
        <v>-0.1</v>
      </c>
      <c r="L81" s="3">
        <v>-0.4</v>
      </c>
    </row>
    <row r="82" spans="1:12" x14ac:dyDescent="0.25">
      <c r="A82" s="8" t="s">
        <v>696</v>
      </c>
      <c r="B82" s="2">
        <v>0.375</v>
      </c>
      <c r="C82" s="2">
        <v>0.54545454545454497</v>
      </c>
      <c r="D82" s="2">
        <v>-0.23529411764705899</v>
      </c>
      <c r="E82" s="2">
        <v>0.230769230769231</v>
      </c>
      <c r="F82" s="2">
        <v>-0.3125</v>
      </c>
      <c r="G82" s="2">
        <v>0</v>
      </c>
      <c r="H82" s="2">
        <v>9.0909090909090898E-2</v>
      </c>
      <c r="I82" s="2">
        <v>-0.5</v>
      </c>
      <c r="J82" s="2">
        <v>1.3333333333333299</v>
      </c>
      <c r="K82" s="3">
        <v>0.27272727272727298</v>
      </c>
      <c r="L82" s="3">
        <v>0.75</v>
      </c>
    </row>
    <row r="83" spans="1:12" x14ac:dyDescent="0.25">
      <c r="A83" s="8" t="s">
        <v>697</v>
      </c>
      <c r="B83" s="2">
        <v>0</v>
      </c>
      <c r="C83" s="2">
        <v>-0.33333333333333298</v>
      </c>
      <c r="D83" s="2">
        <v>0.75</v>
      </c>
      <c r="E83" s="2">
        <v>-0.85714285714285698</v>
      </c>
      <c r="F83" s="2">
        <v>4</v>
      </c>
      <c r="G83" s="2">
        <v>-0.4</v>
      </c>
      <c r="H83" s="2">
        <v>0.33333333333333298</v>
      </c>
      <c r="I83" s="2">
        <v>-0.5</v>
      </c>
      <c r="J83" s="2">
        <v>2</v>
      </c>
      <c r="K83" s="3">
        <v>0.2</v>
      </c>
      <c r="L83" s="3">
        <v>0</v>
      </c>
    </row>
    <row r="84" spans="1:12" x14ac:dyDescent="0.25">
      <c r="A84" s="8" t="s">
        <v>562</v>
      </c>
      <c r="B84" s="2">
        <v>-0.66666666666666696</v>
      </c>
      <c r="C84" s="2">
        <v>2</v>
      </c>
      <c r="D84" s="2">
        <v>1</v>
      </c>
      <c r="E84" s="2">
        <v>-0.5</v>
      </c>
      <c r="F84" s="2">
        <v>-0.33333333333333298</v>
      </c>
      <c r="G84" s="2">
        <v>-0.5</v>
      </c>
      <c r="H84" s="2">
        <v>-1</v>
      </c>
      <c r="I84" s="2">
        <v>0</v>
      </c>
      <c r="J84" s="2">
        <v>0</v>
      </c>
      <c r="K84" s="3">
        <v>-1</v>
      </c>
      <c r="L84" s="3">
        <v>-1</v>
      </c>
    </row>
    <row r="85" spans="1:12" x14ac:dyDescent="0.25">
      <c r="A85" s="8" t="s">
        <v>698</v>
      </c>
      <c r="B85" s="2">
        <v>3</v>
      </c>
      <c r="C85" s="2">
        <v>-0.5</v>
      </c>
      <c r="D85" s="2">
        <v>0</v>
      </c>
      <c r="E85" s="2">
        <v>-1</v>
      </c>
      <c r="F85" s="2">
        <v>0</v>
      </c>
      <c r="G85" s="2">
        <v>0</v>
      </c>
      <c r="H85" s="2">
        <v>-1</v>
      </c>
      <c r="I85" s="2">
        <v>0</v>
      </c>
      <c r="J85" s="2">
        <v>-1</v>
      </c>
      <c r="K85" s="3">
        <v>-1</v>
      </c>
      <c r="L85" s="3">
        <v>-1</v>
      </c>
    </row>
    <row r="86" spans="1:12" x14ac:dyDescent="0.25">
      <c r="A86" s="8" t="s">
        <v>698</v>
      </c>
      <c r="B86" s="2">
        <v>3</v>
      </c>
      <c r="C86" s="2">
        <v>-0.5</v>
      </c>
      <c r="D86" s="2">
        <v>0</v>
      </c>
      <c r="E86" s="2">
        <v>-1</v>
      </c>
      <c r="F86" s="2">
        <v>0</v>
      </c>
      <c r="G86" s="2">
        <v>0</v>
      </c>
      <c r="H86" s="2">
        <v>-1</v>
      </c>
      <c r="I86" s="2">
        <v>0</v>
      </c>
      <c r="J86" s="2">
        <v>-1</v>
      </c>
      <c r="K86" s="3">
        <v>-1</v>
      </c>
      <c r="L86" s="3">
        <v>-1</v>
      </c>
    </row>
    <row r="87" spans="1:12" x14ac:dyDescent="0.25">
      <c r="A87" s="8" t="s">
        <v>699</v>
      </c>
      <c r="B87" s="2">
        <v>2</v>
      </c>
      <c r="C87" s="2">
        <v>-0.33333333333333298</v>
      </c>
      <c r="D87" s="2">
        <v>0.5</v>
      </c>
      <c r="E87" s="2">
        <v>-1</v>
      </c>
      <c r="F87" s="2">
        <v>0</v>
      </c>
      <c r="G87" s="2">
        <v>0</v>
      </c>
      <c r="H87" s="2">
        <v>-1</v>
      </c>
      <c r="I87" s="2">
        <v>0</v>
      </c>
      <c r="J87" s="2">
        <v>0</v>
      </c>
      <c r="K87" s="3">
        <v>0</v>
      </c>
      <c r="L87" s="3">
        <v>-1</v>
      </c>
    </row>
    <row r="88" spans="1:12" x14ac:dyDescent="0.25">
      <c r="A88" s="8" t="s">
        <v>699</v>
      </c>
      <c r="B88" s="2">
        <v>2</v>
      </c>
      <c r="C88" s="2">
        <v>-0.33333333333333298</v>
      </c>
      <c r="D88" s="2">
        <v>0.5</v>
      </c>
      <c r="E88" s="2">
        <v>-1</v>
      </c>
      <c r="F88" s="2">
        <v>0</v>
      </c>
      <c r="G88" s="2">
        <v>0</v>
      </c>
      <c r="H88" s="2">
        <v>-1</v>
      </c>
      <c r="I88" s="2">
        <v>0</v>
      </c>
      <c r="J88" s="2">
        <v>0</v>
      </c>
      <c r="K88" s="3">
        <v>0</v>
      </c>
      <c r="L88" s="3">
        <v>-1</v>
      </c>
    </row>
    <row r="89" spans="1:12" x14ac:dyDescent="0.25">
      <c r="A89" s="8" t="s">
        <v>569</v>
      </c>
      <c r="B89" s="2">
        <v>-0.2</v>
      </c>
      <c r="C89" s="2">
        <v>-0.5</v>
      </c>
      <c r="D89" s="2">
        <v>0.16666666666666699</v>
      </c>
      <c r="E89" s="2">
        <v>-0.28571428571428598</v>
      </c>
      <c r="F89" s="2">
        <v>-0.2</v>
      </c>
      <c r="G89" s="2">
        <v>-0.5</v>
      </c>
      <c r="H89" s="2">
        <v>2</v>
      </c>
      <c r="I89" s="2">
        <v>-0.33333333333333298</v>
      </c>
      <c r="J89" s="2">
        <v>-0.5</v>
      </c>
      <c r="K89" s="3">
        <v>-0.5</v>
      </c>
      <c r="L89" s="3">
        <v>-0.86666666666666703</v>
      </c>
    </row>
    <row r="90" spans="1:12" x14ac:dyDescent="0.25">
      <c r="A90" s="8" t="s">
        <v>700</v>
      </c>
      <c r="B90" s="2">
        <v>3.5</v>
      </c>
      <c r="C90" s="2">
        <v>0.55555555555555602</v>
      </c>
      <c r="D90" s="2">
        <v>7.1428571428571397E-2</v>
      </c>
      <c r="E90" s="2">
        <v>-0.6</v>
      </c>
      <c r="F90" s="2">
        <v>-0.33333333333333298</v>
      </c>
      <c r="G90" s="2">
        <v>0.25</v>
      </c>
      <c r="H90" s="2">
        <v>0.2</v>
      </c>
      <c r="I90" s="2">
        <v>-0.66666666666666696</v>
      </c>
      <c r="J90" s="2">
        <v>1.5</v>
      </c>
      <c r="K90" s="3">
        <v>0.25</v>
      </c>
      <c r="L90" s="3">
        <v>1.5</v>
      </c>
    </row>
    <row r="91" spans="1:12" x14ac:dyDescent="0.25">
      <c r="A91" s="8" t="s">
        <v>701</v>
      </c>
      <c r="B91" s="2">
        <v>-0.125</v>
      </c>
      <c r="C91" s="2">
        <v>-0.28571428571428598</v>
      </c>
      <c r="D91" s="2">
        <v>0.4</v>
      </c>
      <c r="E91" s="2">
        <v>-0.85714285714285698</v>
      </c>
      <c r="F91" s="2">
        <v>-1</v>
      </c>
      <c r="G91" s="2">
        <v>0</v>
      </c>
      <c r="H91" s="2">
        <v>2</v>
      </c>
      <c r="I91" s="2">
        <v>-1</v>
      </c>
      <c r="J91" s="2">
        <v>0</v>
      </c>
      <c r="K91" s="3">
        <v>0</v>
      </c>
      <c r="L91" s="3">
        <v>-0.875</v>
      </c>
    </row>
    <row r="92" spans="1:12" x14ac:dyDescent="0.25">
      <c r="A92" s="8" t="s">
        <v>576</v>
      </c>
      <c r="B92" s="2">
        <v>-6.4516129032258104E-2</v>
      </c>
      <c r="C92" s="2">
        <v>0.24137931034482801</v>
      </c>
      <c r="D92" s="2">
        <v>-0.22222222222222199</v>
      </c>
      <c r="E92" s="2">
        <v>-0.17857142857142899</v>
      </c>
      <c r="F92" s="2">
        <v>-0.173913043478261</v>
      </c>
      <c r="G92" s="2">
        <v>0.105263157894737</v>
      </c>
      <c r="H92" s="2">
        <v>-0.238095238095238</v>
      </c>
      <c r="I92" s="2">
        <v>-0.5</v>
      </c>
      <c r="J92" s="2">
        <v>0.875</v>
      </c>
      <c r="K92" s="3">
        <v>-0.21052631578947401</v>
      </c>
      <c r="L92" s="3">
        <v>-0.51612903225806495</v>
      </c>
    </row>
    <row r="93" spans="1:12" x14ac:dyDescent="0.25">
      <c r="A93" s="8" t="s">
        <v>702</v>
      </c>
      <c r="B93" s="2">
        <v>1.6818181818181801</v>
      </c>
      <c r="C93" s="2">
        <v>-0.186440677966102</v>
      </c>
      <c r="D93" s="2">
        <v>0.25</v>
      </c>
      <c r="E93" s="2">
        <v>0.21666666666666701</v>
      </c>
      <c r="F93" s="2">
        <v>-0.41095890410958902</v>
      </c>
      <c r="G93" s="2">
        <v>-0.32558139534883701</v>
      </c>
      <c r="H93" s="2">
        <v>6.8965517241379296E-2</v>
      </c>
      <c r="I93" s="2">
        <v>-0.12903225806451599</v>
      </c>
      <c r="J93" s="2">
        <v>0.55555555555555602</v>
      </c>
      <c r="K93" s="3">
        <v>-2.32558139534884E-2</v>
      </c>
      <c r="L93" s="3">
        <v>0.90909090909090895</v>
      </c>
    </row>
    <row r="94" spans="1:12" x14ac:dyDescent="0.25">
      <c r="A94" s="8" t="s">
        <v>703</v>
      </c>
      <c r="B94" s="2">
        <v>0</v>
      </c>
      <c r="C94" s="2">
        <v>-4.7619047619047603E-2</v>
      </c>
      <c r="D94" s="2">
        <v>-0.45</v>
      </c>
      <c r="E94" s="2">
        <v>0.63636363636363602</v>
      </c>
      <c r="F94" s="2">
        <v>-0.33333333333333298</v>
      </c>
      <c r="G94" s="2">
        <v>-0.25</v>
      </c>
      <c r="H94" s="2">
        <v>0.66666666666666696</v>
      </c>
      <c r="I94" s="2">
        <v>-0.33333333333333298</v>
      </c>
      <c r="J94" s="2">
        <v>-0.1</v>
      </c>
      <c r="K94" s="3">
        <v>-0.25</v>
      </c>
      <c r="L94" s="3">
        <v>-0.57142857142857095</v>
      </c>
    </row>
    <row r="95" spans="1:12" x14ac:dyDescent="0.25">
      <c r="A95" s="11" t="s">
        <v>14</v>
      </c>
      <c r="B95" s="3">
        <v>0.21980198019802</v>
      </c>
      <c r="C95" s="3">
        <v>-9.0909090909090898E-2</v>
      </c>
      <c r="D95" s="3">
        <v>7.4999999999999997E-2</v>
      </c>
      <c r="E95" s="3">
        <v>-0.141196013289037</v>
      </c>
      <c r="F95" s="3">
        <v>-0.22630560928433299</v>
      </c>
      <c r="G95" s="3">
        <v>-0.16750000000000001</v>
      </c>
      <c r="H95" s="3">
        <v>-5.1051051051051101E-2</v>
      </c>
      <c r="I95" s="3">
        <v>-0.313291139240506</v>
      </c>
      <c r="J95" s="3">
        <v>0.43778801843317999</v>
      </c>
      <c r="K95" s="3">
        <v>-0.22</v>
      </c>
      <c r="L95" s="3">
        <v>-0.38217821782178202</v>
      </c>
    </row>
    <row r="96" spans="1:12" x14ac:dyDescent="0.25">
      <c r="A96" s="15"/>
    </row>
    <row r="97" spans="1:1" x14ac:dyDescent="0.25">
      <c r="A97" s="13" t="s">
        <v>35</v>
      </c>
    </row>
    <row r="98" spans="1:1" x14ac:dyDescent="0.25">
      <c r="A98" s="14" t="s">
        <v>36</v>
      </c>
    </row>
    <row r="99" spans="1:1" x14ac:dyDescent="0.25">
      <c r="A99" s="14" t="s">
        <v>37</v>
      </c>
    </row>
    <row r="100" spans="1:1" x14ac:dyDescent="0.25">
      <c r="A100" s="14" t="s">
        <v>687</v>
      </c>
    </row>
    <row r="101" spans="1:1" x14ac:dyDescent="0.25">
      <c r="A101" s="14" t="s">
        <v>39</v>
      </c>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37:K37"/>
    <mergeCell ref="B67:J6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727</v>
      </c>
    </row>
    <row r="2" spans="1:13" ht="15" x14ac:dyDescent="0.25">
      <c r="A2" s="12" t="s">
        <v>686</v>
      </c>
    </row>
    <row r="3" spans="1:13" ht="15" x14ac:dyDescent="0.25">
      <c r="A3" s="12" t="s">
        <v>665</v>
      </c>
    </row>
    <row r="4" spans="1:13" ht="15" x14ac:dyDescent="0.25">
      <c r="A4" s="12" t="s">
        <v>662</v>
      </c>
    </row>
    <row r="5" spans="1:13" x14ac:dyDescent="0.25">
      <c r="A5" s="19" t="str">
        <f>HYPERLINK("#'Table of contents'!A29", "Back to contents")</f>
        <v>Back to contents</v>
      </c>
    </row>
    <row r="6" spans="1:13" x14ac:dyDescent="0.25">
      <c r="A6" s="15"/>
      <c r="B6" s="23" t="s">
        <v>666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585</v>
      </c>
      <c r="B8" s="1">
        <v>63</v>
      </c>
      <c r="C8" s="1">
        <v>62</v>
      </c>
      <c r="D8" s="1">
        <v>41</v>
      </c>
      <c r="E8" s="1">
        <v>45</v>
      </c>
      <c r="F8" s="1">
        <v>29</v>
      </c>
      <c r="G8" s="1">
        <v>24</v>
      </c>
      <c r="H8" s="1">
        <v>14</v>
      </c>
      <c r="I8" s="1">
        <v>23</v>
      </c>
      <c r="J8" s="1">
        <v>11</v>
      </c>
      <c r="K8" s="1">
        <v>13</v>
      </c>
      <c r="L8" s="4">
        <v>85</v>
      </c>
      <c r="M8" s="4">
        <v>325</v>
      </c>
    </row>
    <row r="9" spans="1:13" x14ac:dyDescent="0.25">
      <c r="A9" s="16" t="s">
        <v>705</v>
      </c>
      <c r="B9" s="1">
        <v>67</v>
      </c>
      <c r="C9" s="1">
        <v>94</v>
      </c>
      <c r="D9" s="1">
        <v>77</v>
      </c>
      <c r="E9" s="1">
        <v>77</v>
      </c>
      <c r="F9" s="1">
        <v>71</v>
      </c>
      <c r="G9" s="1">
        <v>50</v>
      </c>
      <c r="H9" s="1">
        <v>40</v>
      </c>
      <c r="I9" s="1">
        <v>38</v>
      </c>
      <c r="J9" s="1">
        <v>39</v>
      </c>
      <c r="K9" s="1">
        <v>44</v>
      </c>
      <c r="L9" s="4">
        <v>211</v>
      </c>
      <c r="M9" s="4">
        <v>597</v>
      </c>
    </row>
    <row r="10" spans="1:13" x14ac:dyDescent="0.25">
      <c r="A10" s="16" t="s">
        <v>706</v>
      </c>
      <c r="B10" s="1">
        <v>20</v>
      </c>
      <c r="C10" s="1">
        <v>15</v>
      </c>
      <c r="D10" s="1">
        <v>8</v>
      </c>
      <c r="E10" s="1">
        <v>9</v>
      </c>
      <c r="F10" s="1">
        <v>9</v>
      </c>
      <c r="G10" s="1">
        <v>3</v>
      </c>
      <c r="H10" s="1">
        <v>5</v>
      </c>
      <c r="I10" s="1">
        <v>3</v>
      </c>
      <c r="J10" s="1">
        <v>4</v>
      </c>
      <c r="K10" s="1">
        <v>8</v>
      </c>
      <c r="L10" s="4">
        <v>23</v>
      </c>
      <c r="M10" s="4">
        <v>84</v>
      </c>
    </row>
    <row r="11" spans="1:13" x14ac:dyDescent="0.25">
      <c r="A11" s="16" t="s">
        <v>592</v>
      </c>
      <c r="B11" s="1">
        <v>28</v>
      </c>
      <c r="C11" s="1">
        <v>38</v>
      </c>
      <c r="D11" s="1">
        <v>41</v>
      </c>
      <c r="E11" s="1">
        <v>41</v>
      </c>
      <c r="F11" s="1">
        <v>34</v>
      </c>
      <c r="G11" s="1">
        <v>32</v>
      </c>
      <c r="H11" s="1">
        <v>32</v>
      </c>
      <c r="I11" s="1">
        <v>21</v>
      </c>
      <c r="J11" s="1">
        <v>18</v>
      </c>
      <c r="K11" s="1">
        <v>20</v>
      </c>
      <c r="L11" s="4">
        <v>123</v>
      </c>
      <c r="M11" s="4">
        <v>305</v>
      </c>
    </row>
    <row r="12" spans="1:13" x14ac:dyDescent="0.25">
      <c r="A12" s="16" t="s">
        <v>707</v>
      </c>
      <c r="B12" s="1">
        <v>8</v>
      </c>
      <c r="C12" s="1">
        <v>15</v>
      </c>
      <c r="D12" s="1">
        <v>23</v>
      </c>
      <c r="E12" s="1">
        <v>27</v>
      </c>
      <c r="F12" s="1">
        <v>26</v>
      </c>
      <c r="G12" s="1">
        <v>25</v>
      </c>
      <c r="H12" s="1">
        <v>31</v>
      </c>
      <c r="I12" s="1">
        <v>21</v>
      </c>
      <c r="J12" s="1">
        <v>19</v>
      </c>
      <c r="K12" s="1">
        <v>39</v>
      </c>
      <c r="L12" s="4">
        <v>135</v>
      </c>
      <c r="M12" s="4">
        <v>234</v>
      </c>
    </row>
    <row r="13" spans="1:13" x14ac:dyDescent="0.25">
      <c r="A13" s="16" t="s">
        <v>708</v>
      </c>
      <c r="B13" s="1">
        <v>4</v>
      </c>
      <c r="C13" s="1">
        <v>8</v>
      </c>
      <c r="D13" s="1">
        <v>6</v>
      </c>
      <c r="E13" s="1">
        <v>9</v>
      </c>
      <c r="F13" s="1">
        <v>2</v>
      </c>
      <c r="G13" s="1">
        <v>17</v>
      </c>
      <c r="H13" s="1">
        <v>13</v>
      </c>
      <c r="I13" s="1">
        <v>15</v>
      </c>
      <c r="J13" s="1">
        <v>16</v>
      </c>
      <c r="K13" s="1">
        <v>19</v>
      </c>
      <c r="L13" s="4">
        <v>80</v>
      </c>
      <c r="M13" s="4">
        <v>109</v>
      </c>
    </row>
    <row r="14" spans="1:13" x14ac:dyDescent="0.25">
      <c r="A14" s="16" t="s">
        <v>599</v>
      </c>
      <c r="B14" s="1">
        <v>20</v>
      </c>
      <c r="C14" s="1">
        <v>14</v>
      </c>
      <c r="D14" s="1">
        <v>21</v>
      </c>
      <c r="E14" s="1">
        <v>16</v>
      </c>
      <c r="F14" s="1">
        <v>6</v>
      </c>
      <c r="G14" s="1">
        <v>10</v>
      </c>
      <c r="H14" s="1">
        <v>4</v>
      </c>
      <c r="I14" s="1">
        <v>12</v>
      </c>
      <c r="J14" s="1">
        <v>5</v>
      </c>
      <c r="K14" s="1">
        <v>6</v>
      </c>
      <c r="L14" s="4">
        <v>37</v>
      </c>
      <c r="M14" s="4">
        <v>114</v>
      </c>
    </row>
    <row r="15" spans="1:13" x14ac:dyDescent="0.25">
      <c r="A15" s="16" t="s">
        <v>709</v>
      </c>
      <c r="B15" s="1">
        <v>7</v>
      </c>
      <c r="C15" s="1">
        <v>11</v>
      </c>
      <c r="D15" s="1">
        <v>12</v>
      </c>
      <c r="E15" s="1">
        <v>17</v>
      </c>
      <c r="F15" s="1">
        <v>10</v>
      </c>
      <c r="G15" s="1">
        <v>10</v>
      </c>
      <c r="H15" s="1">
        <v>7</v>
      </c>
      <c r="I15" s="1">
        <v>12</v>
      </c>
      <c r="J15" s="1">
        <v>7</v>
      </c>
      <c r="K15" s="1">
        <v>10</v>
      </c>
      <c r="L15" s="4">
        <v>46</v>
      </c>
      <c r="M15" s="4">
        <v>103</v>
      </c>
    </row>
    <row r="16" spans="1:13" x14ac:dyDescent="0.25">
      <c r="A16" s="16" t="s">
        <v>710</v>
      </c>
      <c r="B16" s="1">
        <v>15</v>
      </c>
      <c r="C16" s="1">
        <v>15</v>
      </c>
      <c r="D16" s="1">
        <v>6</v>
      </c>
      <c r="E16" s="1">
        <v>8</v>
      </c>
      <c r="F16" s="1">
        <v>3</v>
      </c>
      <c r="G16" s="1">
        <v>7</v>
      </c>
      <c r="H16" s="1">
        <v>5</v>
      </c>
      <c r="I16" s="1">
        <v>5</v>
      </c>
      <c r="J16" s="1">
        <v>5</v>
      </c>
      <c r="K16" s="1">
        <v>1</v>
      </c>
      <c r="L16" s="4">
        <v>23</v>
      </c>
      <c r="M16" s="4">
        <v>70</v>
      </c>
    </row>
    <row r="17" spans="1:13" x14ac:dyDescent="0.25">
      <c r="A17" s="16" t="s">
        <v>606</v>
      </c>
      <c r="B17" s="1">
        <v>11</v>
      </c>
      <c r="C17" s="1">
        <v>16</v>
      </c>
      <c r="D17" s="1">
        <v>19</v>
      </c>
      <c r="E17" s="1">
        <v>12</v>
      </c>
      <c r="F17" s="1">
        <v>10</v>
      </c>
      <c r="G17" s="1">
        <v>10</v>
      </c>
      <c r="H17" s="1">
        <v>9</v>
      </c>
      <c r="I17" s="1">
        <v>5</v>
      </c>
      <c r="J17" s="1">
        <v>4</v>
      </c>
      <c r="K17" s="1">
        <v>4</v>
      </c>
      <c r="L17" s="4">
        <v>32</v>
      </c>
      <c r="M17" s="4">
        <v>100</v>
      </c>
    </row>
    <row r="18" spans="1:13" x14ac:dyDescent="0.25">
      <c r="A18" s="16" t="s">
        <v>711</v>
      </c>
      <c r="B18" s="1">
        <v>6</v>
      </c>
      <c r="C18" s="1">
        <v>21</v>
      </c>
      <c r="D18" s="1">
        <v>17</v>
      </c>
      <c r="E18" s="1">
        <v>26</v>
      </c>
      <c r="F18" s="1">
        <v>14</v>
      </c>
      <c r="G18" s="1">
        <v>20</v>
      </c>
      <c r="H18" s="1">
        <v>8</v>
      </c>
      <c r="I18" s="1">
        <v>21</v>
      </c>
      <c r="J18" s="1">
        <v>4</v>
      </c>
      <c r="K18" s="1">
        <v>13</v>
      </c>
      <c r="L18" s="4">
        <v>66</v>
      </c>
      <c r="M18" s="4">
        <v>150</v>
      </c>
    </row>
    <row r="19" spans="1:13" x14ac:dyDescent="0.25">
      <c r="A19" s="16" t="s">
        <v>712</v>
      </c>
      <c r="B19" s="1">
        <v>9</v>
      </c>
      <c r="C19" s="1">
        <v>12</v>
      </c>
      <c r="D19" s="1">
        <v>7</v>
      </c>
      <c r="E19" s="1">
        <v>7</v>
      </c>
      <c r="F19" s="1">
        <v>13</v>
      </c>
      <c r="G19" s="1">
        <v>4</v>
      </c>
      <c r="H19" s="1">
        <v>2</v>
      </c>
      <c r="I19" s="1">
        <v>5</v>
      </c>
      <c r="J19" s="1">
        <v>2</v>
      </c>
      <c r="K19" s="1">
        <v>7</v>
      </c>
      <c r="L19" s="4">
        <v>20</v>
      </c>
      <c r="M19" s="4">
        <v>68</v>
      </c>
    </row>
    <row r="20" spans="1:13" x14ac:dyDescent="0.25">
      <c r="A20" s="16" t="s">
        <v>613</v>
      </c>
      <c r="B20" s="1">
        <v>6</v>
      </c>
      <c r="C20" s="1">
        <v>5</v>
      </c>
      <c r="D20" s="1">
        <v>1</v>
      </c>
      <c r="E20" s="1">
        <v>3</v>
      </c>
      <c r="F20" s="1">
        <v>4</v>
      </c>
      <c r="G20" s="1">
        <v>2</v>
      </c>
      <c r="H20" s="1">
        <v>0</v>
      </c>
      <c r="I20" s="1">
        <v>5</v>
      </c>
      <c r="J20" s="1">
        <v>1</v>
      </c>
      <c r="K20" s="1">
        <v>0</v>
      </c>
      <c r="L20" s="4">
        <v>8</v>
      </c>
      <c r="M20" s="4">
        <v>27</v>
      </c>
    </row>
    <row r="21" spans="1:13" x14ac:dyDescent="0.25">
      <c r="A21" s="16" t="s">
        <v>713</v>
      </c>
      <c r="B21" s="1">
        <v>3</v>
      </c>
      <c r="C21" s="1">
        <v>7</v>
      </c>
      <c r="D21" s="1">
        <v>9</v>
      </c>
      <c r="E21" s="1">
        <v>10</v>
      </c>
      <c r="F21" s="1">
        <v>7</v>
      </c>
      <c r="G21" s="1">
        <v>5</v>
      </c>
      <c r="H21" s="1">
        <v>7</v>
      </c>
      <c r="I21" s="1">
        <v>1</v>
      </c>
      <c r="J21" s="1">
        <v>6</v>
      </c>
      <c r="K21" s="1">
        <v>5</v>
      </c>
      <c r="L21" s="4">
        <v>24</v>
      </c>
      <c r="M21" s="4">
        <v>60</v>
      </c>
    </row>
    <row r="22" spans="1:13" x14ac:dyDescent="0.25">
      <c r="A22" s="16" t="s">
        <v>714</v>
      </c>
      <c r="B22" s="1">
        <v>1</v>
      </c>
      <c r="C22" s="1">
        <v>9</v>
      </c>
      <c r="D22" s="1">
        <v>7</v>
      </c>
      <c r="E22" s="1">
        <v>4</v>
      </c>
      <c r="F22" s="1">
        <v>2</v>
      </c>
      <c r="G22" s="1">
        <v>0</v>
      </c>
      <c r="H22" s="1">
        <v>0</v>
      </c>
      <c r="I22" s="1">
        <v>2</v>
      </c>
      <c r="J22" s="1">
        <v>0</v>
      </c>
      <c r="K22" s="1">
        <v>3</v>
      </c>
      <c r="L22" s="4">
        <v>5</v>
      </c>
      <c r="M22" s="4">
        <v>28</v>
      </c>
    </row>
    <row r="23" spans="1:13" x14ac:dyDescent="0.25">
      <c r="A23" s="16" t="s">
        <v>620</v>
      </c>
      <c r="B23" s="1">
        <v>10</v>
      </c>
      <c r="C23" s="1">
        <v>8</v>
      </c>
      <c r="D23" s="1">
        <v>4</v>
      </c>
      <c r="E23" s="1">
        <v>2</v>
      </c>
      <c r="F23" s="1">
        <v>0</v>
      </c>
      <c r="G23" s="1">
        <v>3</v>
      </c>
      <c r="H23" s="1">
        <v>1</v>
      </c>
      <c r="I23" s="1">
        <v>0</v>
      </c>
      <c r="J23" s="1">
        <v>0</v>
      </c>
      <c r="K23" s="1">
        <v>0</v>
      </c>
      <c r="L23" s="4">
        <v>4</v>
      </c>
      <c r="M23" s="4">
        <v>28</v>
      </c>
    </row>
    <row r="24" spans="1:13" x14ac:dyDescent="0.25">
      <c r="A24" s="16" t="s">
        <v>715</v>
      </c>
      <c r="B24" s="1">
        <v>16</v>
      </c>
      <c r="C24" s="1">
        <v>18</v>
      </c>
      <c r="D24" s="1">
        <v>19</v>
      </c>
      <c r="E24" s="1">
        <v>13</v>
      </c>
      <c r="F24" s="1">
        <v>12</v>
      </c>
      <c r="G24" s="1">
        <v>13</v>
      </c>
      <c r="H24" s="1">
        <v>13</v>
      </c>
      <c r="I24" s="1">
        <v>2</v>
      </c>
      <c r="J24" s="1">
        <v>7</v>
      </c>
      <c r="K24" s="1">
        <v>3</v>
      </c>
      <c r="L24" s="4">
        <v>38</v>
      </c>
      <c r="M24" s="4">
        <v>116</v>
      </c>
    </row>
    <row r="25" spans="1:13" x14ac:dyDescent="0.25">
      <c r="A25" s="16" t="s">
        <v>716</v>
      </c>
      <c r="B25" s="1">
        <v>20</v>
      </c>
      <c r="C25" s="1">
        <v>15</v>
      </c>
      <c r="D25" s="1">
        <v>10</v>
      </c>
      <c r="E25" s="1">
        <v>11</v>
      </c>
      <c r="F25" s="1">
        <v>4</v>
      </c>
      <c r="G25" s="1">
        <v>6</v>
      </c>
      <c r="H25" s="1">
        <v>2</v>
      </c>
      <c r="I25" s="1">
        <v>2</v>
      </c>
      <c r="J25" s="1">
        <v>2</v>
      </c>
      <c r="K25" s="1">
        <v>0</v>
      </c>
      <c r="L25" s="4">
        <v>12</v>
      </c>
      <c r="M25" s="4">
        <v>72</v>
      </c>
    </row>
    <row r="26" spans="1:13" x14ac:dyDescent="0.25">
      <c r="A26" s="16" t="s">
        <v>627</v>
      </c>
      <c r="B26" s="1">
        <v>3</v>
      </c>
      <c r="C26" s="1">
        <v>3</v>
      </c>
      <c r="D26" s="1">
        <v>0</v>
      </c>
      <c r="E26" s="1">
        <v>1</v>
      </c>
      <c r="F26" s="1">
        <v>3</v>
      </c>
      <c r="G26" s="1">
        <v>1</v>
      </c>
      <c r="H26" s="1">
        <v>1</v>
      </c>
      <c r="I26" s="1">
        <v>0</v>
      </c>
      <c r="J26" s="1">
        <v>0</v>
      </c>
      <c r="K26" s="1">
        <v>0</v>
      </c>
      <c r="L26" s="4">
        <v>2</v>
      </c>
      <c r="M26" s="4">
        <v>12</v>
      </c>
    </row>
    <row r="27" spans="1:13" x14ac:dyDescent="0.25">
      <c r="A27" s="16" t="s">
        <v>717</v>
      </c>
      <c r="B27" s="1">
        <v>8</v>
      </c>
      <c r="C27" s="1">
        <v>10</v>
      </c>
      <c r="D27" s="1">
        <v>7</v>
      </c>
      <c r="E27" s="1">
        <v>13</v>
      </c>
      <c r="F27" s="1">
        <v>12</v>
      </c>
      <c r="G27" s="1">
        <v>1</v>
      </c>
      <c r="H27" s="1">
        <v>2</v>
      </c>
      <c r="I27" s="1">
        <v>7</v>
      </c>
      <c r="J27" s="1">
        <v>2</v>
      </c>
      <c r="K27" s="1">
        <v>2</v>
      </c>
      <c r="L27" s="4">
        <v>14</v>
      </c>
      <c r="M27" s="4">
        <v>64</v>
      </c>
    </row>
    <row r="28" spans="1:13" x14ac:dyDescent="0.25">
      <c r="A28" s="16" t="s">
        <v>718</v>
      </c>
      <c r="B28" s="1">
        <v>11</v>
      </c>
      <c r="C28" s="1">
        <v>6</v>
      </c>
      <c r="D28" s="1">
        <v>11</v>
      </c>
      <c r="E28" s="1">
        <v>5</v>
      </c>
      <c r="F28" s="1">
        <v>3</v>
      </c>
      <c r="G28" s="1">
        <v>1</v>
      </c>
      <c r="H28" s="1">
        <v>0</v>
      </c>
      <c r="I28" s="1">
        <v>1</v>
      </c>
      <c r="J28" s="1">
        <v>4</v>
      </c>
      <c r="K28" s="1">
        <v>1</v>
      </c>
      <c r="L28" s="4">
        <v>7</v>
      </c>
      <c r="M28" s="4">
        <v>43</v>
      </c>
    </row>
    <row r="29" spans="1:13" x14ac:dyDescent="0.25">
      <c r="A29" s="16" t="s">
        <v>634</v>
      </c>
      <c r="B29" s="1">
        <v>3</v>
      </c>
      <c r="C29" s="1">
        <v>4</v>
      </c>
      <c r="D29" s="1">
        <v>2</v>
      </c>
      <c r="E29" s="1">
        <v>5</v>
      </c>
      <c r="F29" s="1">
        <v>4</v>
      </c>
      <c r="G29" s="1">
        <v>2</v>
      </c>
      <c r="H29" s="1">
        <v>0</v>
      </c>
      <c r="I29" s="1">
        <v>3</v>
      </c>
      <c r="J29" s="1">
        <v>1</v>
      </c>
      <c r="K29" s="1">
        <v>0</v>
      </c>
      <c r="L29" s="4">
        <v>6</v>
      </c>
      <c r="M29" s="4">
        <v>24</v>
      </c>
    </row>
    <row r="30" spans="1:13" x14ac:dyDescent="0.25">
      <c r="A30" s="16" t="s">
        <v>719</v>
      </c>
      <c r="B30" s="1">
        <v>6</v>
      </c>
      <c r="C30" s="1">
        <v>4</v>
      </c>
      <c r="D30" s="1">
        <v>10</v>
      </c>
      <c r="E30" s="1">
        <v>11</v>
      </c>
      <c r="F30" s="1">
        <v>13</v>
      </c>
      <c r="G30" s="1">
        <v>4</v>
      </c>
      <c r="H30" s="1">
        <v>2</v>
      </c>
      <c r="I30" s="1">
        <v>7</v>
      </c>
      <c r="J30" s="1">
        <v>2</v>
      </c>
      <c r="K30" s="1">
        <v>4</v>
      </c>
      <c r="L30" s="4">
        <v>19</v>
      </c>
      <c r="M30" s="4">
        <v>63</v>
      </c>
    </row>
    <row r="31" spans="1:13" x14ac:dyDescent="0.25">
      <c r="A31" s="16" t="s">
        <v>720</v>
      </c>
      <c r="B31" s="1">
        <v>4</v>
      </c>
      <c r="C31" s="1">
        <v>4</v>
      </c>
      <c r="D31" s="1">
        <v>6</v>
      </c>
      <c r="E31" s="1">
        <v>4</v>
      </c>
      <c r="F31" s="1">
        <v>2</v>
      </c>
      <c r="G31" s="1">
        <v>2</v>
      </c>
      <c r="H31" s="1">
        <v>1</v>
      </c>
      <c r="I31" s="1">
        <v>1</v>
      </c>
      <c r="J31" s="1">
        <v>0</v>
      </c>
      <c r="K31" s="1">
        <v>2</v>
      </c>
      <c r="L31" s="4">
        <v>6</v>
      </c>
      <c r="M31" s="4">
        <v>26</v>
      </c>
    </row>
    <row r="32" spans="1:13" x14ac:dyDescent="0.25">
      <c r="A32" s="16" t="s">
        <v>641</v>
      </c>
      <c r="B32" s="1">
        <v>25</v>
      </c>
      <c r="C32" s="1">
        <v>35</v>
      </c>
      <c r="D32" s="1">
        <v>23</v>
      </c>
      <c r="E32" s="1">
        <v>18</v>
      </c>
      <c r="F32" s="1">
        <v>17</v>
      </c>
      <c r="G32" s="1">
        <v>14</v>
      </c>
      <c r="H32" s="1">
        <v>9</v>
      </c>
      <c r="I32" s="1">
        <v>9</v>
      </c>
      <c r="J32" s="1">
        <v>6</v>
      </c>
      <c r="K32" s="1">
        <v>5</v>
      </c>
      <c r="L32" s="4">
        <v>43</v>
      </c>
      <c r="M32" s="4">
        <v>161</v>
      </c>
    </row>
    <row r="33" spans="1:13" x14ac:dyDescent="0.25">
      <c r="A33" s="16" t="s">
        <v>721</v>
      </c>
      <c r="B33" s="1">
        <v>54</v>
      </c>
      <c r="C33" s="1">
        <v>75</v>
      </c>
      <c r="D33" s="1">
        <v>88</v>
      </c>
      <c r="E33" s="1">
        <v>91</v>
      </c>
      <c r="F33" s="1">
        <v>103</v>
      </c>
      <c r="G33" s="1">
        <v>63</v>
      </c>
      <c r="H33" s="1">
        <v>61</v>
      </c>
      <c r="I33" s="1">
        <v>42</v>
      </c>
      <c r="J33" s="1">
        <v>20</v>
      </c>
      <c r="K33" s="1">
        <v>43</v>
      </c>
      <c r="L33" s="4">
        <v>229</v>
      </c>
      <c r="M33" s="4">
        <v>640</v>
      </c>
    </row>
    <row r="34" spans="1:13" x14ac:dyDescent="0.25">
      <c r="A34" s="16" t="s">
        <v>722</v>
      </c>
      <c r="B34" s="1">
        <v>34</v>
      </c>
      <c r="C34" s="1">
        <v>40</v>
      </c>
      <c r="D34" s="1">
        <v>31</v>
      </c>
      <c r="E34" s="1">
        <v>39</v>
      </c>
      <c r="F34" s="1">
        <v>15</v>
      </c>
      <c r="G34" s="1">
        <v>17</v>
      </c>
      <c r="H34" s="1">
        <v>14</v>
      </c>
      <c r="I34" s="1">
        <v>9</v>
      </c>
      <c r="J34" s="1">
        <v>9</v>
      </c>
      <c r="K34" s="1">
        <v>7</v>
      </c>
      <c r="L34" s="4">
        <v>56</v>
      </c>
      <c r="M34" s="4">
        <v>215</v>
      </c>
    </row>
    <row r="35" spans="1:13" x14ac:dyDescent="0.25">
      <c r="A35" s="16" t="s">
        <v>648</v>
      </c>
      <c r="B35" s="1">
        <v>12</v>
      </c>
      <c r="C35" s="1">
        <v>9</v>
      </c>
      <c r="D35" s="1">
        <v>15</v>
      </c>
      <c r="E35" s="1">
        <v>27</v>
      </c>
      <c r="F35" s="1">
        <v>28</v>
      </c>
      <c r="G35" s="1">
        <v>8</v>
      </c>
      <c r="H35" s="1">
        <v>9</v>
      </c>
      <c r="I35" s="1">
        <v>5</v>
      </c>
      <c r="J35" s="1">
        <v>1</v>
      </c>
      <c r="K35" s="1">
        <v>5</v>
      </c>
      <c r="L35" s="4">
        <v>28</v>
      </c>
      <c r="M35" s="4">
        <v>119</v>
      </c>
    </row>
    <row r="36" spans="1:13" x14ac:dyDescent="0.25">
      <c r="A36" s="16" t="s">
        <v>723</v>
      </c>
      <c r="B36" s="1">
        <v>15</v>
      </c>
      <c r="C36" s="1">
        <v>24</v>
      </c>
      <c r="D36" s="1">
        <v>22</v>
      </c>
      <c r="E36" s="1">
        <v>41</v>
      </c>
      <c r="F36" s="1">
        <v>46</v>
      </c>
      <c r="G36" s="1">
        <v>38</v>
      </c>
      <c r="H36" s="1">
        <v>34</v>
      </c>
      <c r="I36" s="1">
        <v>25</v>
      </c>
      <c r="J36" s="1">
        <v>18</v>
      </c>
      <c r="K36" s="1">
        <v>38</v>
      </c>
      <c r="L36" s="4">
        <v>153</v>
      </c>
      <c r="M36" s="4">
        <v>301</v>
      </c>
    </row>
    <row r="37" spans="1:13" x14ac:dyDescent="0.25">
      <c r="A37" s="16" t="s">
        <v>724</v>
      </c>
      <c r="B37" s="1">
        <v>13</v>
      </c>
      <c r="C37" s="1">
        <v>16</v>
      </c>
      <c r="D37" s="1">
        <v>16</v>
      </c>
      <c r="E37" s="1">
        <v>9</v>
      </c>
      <c r="F37" s="1">
        <v>14</v>
      </c>
      <c r="G37" s="1">
        <v>8</v>
      </c>
      <c r="H37" s="1">
        <v>7</v>
      </c>
      <c r="I37" s="1">
        <v>13</v>
      </c>
      <c r="J37" s="1">
        <v>3</v>
      </c>
      <c r="K37" s="1">
        <v>10</v>
      </c>
      <c r="L37" s="4">
        <v>41</v>
      </c>
      <c r="M37" s="4">
        <v>109</v>
      </c>
    </row>
    <row r="38" spans="1:13" x14ac:dyDescent="0.25">
      <c r="A38" s="16" t="s">
        <v>655</v>
      </c>
      <c r="B38" s="1">
        <v>2</v>
      </c>
      <c r="C38" s="1">
        <v>1</v>
      </c>
      <c r="D38" s="1">
        <v>0</v>
      </c>
      <c r="E38" s="1">
        <v>0</v>
      </c>
      <c r="F38" s="1">
        <v>1</v>
      </c>
      <c r="G38" s="1">
        <v>0</v>
      </c>
      <c r="H38" s="1">
        <v>0</v>
      </c>
      <c r="I38" s="1">
        <v>0</v>
      </c>
      <c r="J38" s="1">
        <v>0</v>
      </c>
      <c r="K38" s="1">
        <v>0</v>
      </c>
      <c r="L38" s="4">
        <v>0</v>
      </c>
      <c r="M38" s="4">
        <v>4</v>
      </c>
    </row>
    <row r="39" spans="1:13" x14ac:dyDescent="0.25">
      <c r="A39" s="16" t="s">
        <v>725</v>
      </c>
      <c r="B39" s="1">
        <v>1</v>
      </c>
      <c r="C39" s="1">
        <v>2</v>
      </c>
      <c r="D39" s="1">
        <v>1</v>
      </c>
      <c r="E39" s="1">
        <v>0</v>
      </c>
      <c r="F39" s="1">
        <v>0</v>
      </c>
      <c r="G39" s="1">
        <v>0</v>
      </c>
      <c r="H39" s="1">
        <v>0</v>
      </c>
      <c r="I39" s="1">
        <v>1</v>
      </c>
      <c r="J39" s="1">
        <v>1</v>
      </c>
      <c r="K39" s="1">
        <v>0</v>
      </c>
      <c r="L39" s="4">
        <v>2</v>
      </c>
      <c r="M39" s="4">
        <v>6</v>
      </c>
    </row>
    <row r="40" spans="1:13" x14ac:dyDescent="0.25">
      <c r="A40" s="16" t="s">
        <v>726</v>
      </c>
      <c r="B40" s="1">
        <v>0</v>
      </c>
      <c r="C40" s="1">
        <v>0</v>
      </c>
      <c r="D40" s="1">
        <v>0</v>
      </c>
      <c r="E40" s="1">
        <v>1</v>
      </c>
      <c r="F40" s="1">
        <v>0</v>
      </c>
      <c r="G40" s="1">
        <v>0</v>
      </c>
      <c r="H40" s="1">
        <v>0</v>
      </c>
      <c r="I40" s="1">
        <v>0</v>
      </c>
      <c r="J40" s="1">
        <v>0</v>
      </c>
      <c r="K40" s="1">
        <v>0</v>
      </c>
      <c r="L40" s="4">
        <v>0</v>
      </c>
      <c r="M40" s="4">
        <v>1</v>
      </c>
    </row>
    <row r="41" spans="1:13" x14ac:dyDescent="0.25">
      <c r="A41" s="10" t="s">
        <v>14</v>
      </c>
      <c r="B41" s="4">
        <v>505</v>
      </c>
      <c r="C41" s="4">
        <v>616</v>
      </c>
      <c r="D41" s="4">
        <v>560</v>
      </c>
      <c r="E41" s="4">
        <v>602</v>
      </c>
      <c r="F41" s="4">
        <v>517</v>
      </c>
      <c r="G41" s="4">
        <v>400</v>
      </c>
      <c r="H41" s="4">
        <v>333</v>
      </c>
      <c r="I41" s="4">
        <v>316</v>
      </c>
      <c r="J41" s="4">
        <v>217</v>
      </c>
      <c r="K41" s="4">
        <v>312</v>
      </c>
      <c r="L41" s="4">
        <v>1578</v>
      </c>
      <c r="M41" s="4">
        <v>4378</v>
      </c>
    </row>
    <row r="42" spans="1:13" x14ac:dyDescent="0.25">
      <c r="A42" s="15"/>
    </row>
    <row r="43" spans="1:13" x14ac:dyDescent="0.25">
      <c r="A43" s="15"/>
    </row>
    <row r="44" spans="1:13" x14ac:dyDescent="0.25">
      <c r="A44" s="15"/>
      <c r="B44" s="23" t="s">
        <v>667</v>
      </c>
      <c r="C44" s="24"/>
      <c r="D44" s="24"/>
      <c r="E44" s="24"/>
      <c r="F44" s="24"/>
      <c r="G44" s="24"/>
      <c r="H44" s="24"/>
      <c r="I44" s="24"/>
      <c r="J44" s="24"/>
      <c r="K44" s="24"/>
      <c r="L44" s="6" t="s">
        <v>10</v>
      </c>
      <c r="M44" s="6" t="s">
        <v>11</v>
      </c>
    </row>
    <row r="45" spans="1:13" x14ac:dyDescent="0.25">
      <c r="A45" s="9" t="s">
        <v>34</v>
      </c>
      <c r="B45" s="5" t="s">
        <v>0</v>
      </c>
      <c r="C45" s="5" t="s">
        <v>1</v>
      </c>
      <c r="D45" s="5" t="s">
        <v>2</v>
      </c>
      <c r="E45" s="5" t="s">
        <v>3</v>
      </c>
      <c r="F45" s="5" t="s">
        <v>4</v>
      </c>
      <c r="G45" s="5" t="s">
        <v>5</v>
      </c>
      <c r="H45" s="5" t="s">
        <v>6</v>
      </c>
      <c r="I45" s="5" t="s">
        <v>7</v>
      </c>
      <c r="J45" s="5" t="s">
        <v>8</v>
      </c>
      <c r="K45" s="5" t="s">
        <v>9</v>
      </c>
      <c r="L45" s="5" t="s">
        <v>32</v>
      </c>
      <c r="M45" s="5" t="s">
        <v>33</v>
      </c>
    </row>
    <row r="46" spans="1:13" x14ac:dyDescent="0.25">
      <c r="A46" s="8" t="s">
        <v>585</v>
      </c>
      <c r="B46" s="2">
        <v>0.42</v>
      </c>
      <c r="C46" s="2">
        <v>0.36257309941520499</v>
      </c>
      <c r="D46" s="2">
        <v>0.32539682539682502</v>
      </c>
      <c r="E46" s="2">
        <v>0.34351145038167902</v>
      </c>
      <c r="F46" s="2">
        <v>0.26605504587155998</v>
      </c>
      <c r="G46" s="2">
        <v>0.31168831168831201</v>
      </c>
      <c r="H46" s="2">
        <v>0.23728813559322001</v>
      </c>
      <c r="I46" s="2">
        <v>0.359375</v>
      </c>
      <c r="J46" s="2">
        <v>0.203703703703704</v>
      </c>
      <c r="K46" s="2">
        <v>0.2</v>
      </c>
      <c r="L46" s="3">
        <v>0.26645768025078398</v>
      </c>
      <c r="M46" s="3">
        <v>0.323061630218688</v>
      </c>
    </row>
    <row r="47" spans="1:13" x14ac:dyDescent="0.25">
      <c r="A47" s="8" t="s">
        <v>705</v>
      </c>
      <c r="B47" s="2">
        <v>0.44666666666666699</v>
      </c>
      <c r="C47" s="2">
        <v>0.54970760233918103</v>
      </c>
      <c r="D47" s="2">
        <v>0.61111111111111105</v>
      </c>
      <c r="E47" s="2">
        <v>0.58778625954198505</v>
      </c>
      <c r="F47" s="2">
        <v>0.65137614678899103</v>
      </c>
      <c r="G47" s="2">
        <v>0.64935064935064901</v>
      </c>
      <c r="H47" s="2">
        <v>0.677966101694915</v>
      </c>
      <c r="I47" s="2">
        <v>0.59375</v>
      </c>
      <c r="J47" s="2">
        <v>0.72222222222222199</v>
      </c>
      <c r="K47" s="2">
        <v>0.67692307692307696</v>
      </c>
      <c r="L47" s="3">
        <v>0.66144200626959204</v>
      </c>
      <c r="M47" s="3">
        <v>0.59343936381709705</v>
      </c>
    </row>
    <row r="48" spans="1:13" x14ac:dyDescent="0.25">
      <c r="A48" s="8" t="s">
        <v>706</v>
      </c>
      <c r="B48" s="2">
        <v>0.133333333333333</v>
      </c>
      <c r="C48" s="2">
        <v>8.7719298245614002E-2</v>
      </c>
      <c r="D48" s="2">
        <v>6.3492063492063502E-2</v>
      </c>
      <c r="E48" s="2">
        <v>6.8702290076335895E-2</v>
      </c>
      <c r="F48" s="2">
        <v>8.2568807339449504E-2</v>
      </c>
      <c r="G48" s="2">
        <v>3.8961038961039002E-2</v>
      </c>
      <c r="H48" s="2">
        <v>8.4745762711864403E-2</v>
      </c>
      <c r="I48" s="2">
        <v>4.6875E-2</v>
      </c>
      <c r="J48" s="2">
        <v>7.4074074074074098E-2</v>
      </c>
      <c r="K48" s="2">
        <v>0.123076923076923</v>
      </c>
      <c r="L48" s="3">
        <v>7.2100313479623798E-2</v>
      </c>
      <c r="M48" s="3">
        <v>8.3499005964214695E-2</v>
      </c>
    </row>
    <row r="49" spans="1:13" x14ac:dyDescent="0.25">
      <c r="A49" s="8" t="s">
        <v>592</v>
      </c>
      <c r="B49" s="2">
        <v>0.7</v>
      </c>
      <c r="C49" s="2">
        <v>0.62295081967213095</v>
      </c>
      <c r="D49" s="2">
        <v>0.58571428571428596</v>
      </c>
      <c r="E49" s="2">
        <v>0.53246753246753198</v>
      </c>
      <c r="F49" s="2">
        <v>0.54838709677419395</v>
      </c>
      <c r="G49" s="2">
        <v>0.43243243243243201</v>
      </c>
      <c r="H49" s="2">
        <v>0.42105263157894701</v>
      </c>
      <c r="I49" s="2">
        <v>0.36842105263157898</v>
      </c>
      <c r="J49" s="2">
        <v>0.339622641509434</v>
      </c>
      <c r="K49" s="2">
        <v>0.256410256410256</v>
      </c>
      <c r="L49" s="3">
        <v>0.36390532544378701</v>
      </c>
      <c r="M49" s="3">
        <v>0.47067901234567899</v>
      </c>
    </row>
    <row r="50" spans="1:13" x14ac:dyDescent="0.25">
      <c r="A50" s="8" t="s">
        <v>707</v>
      </c>
      <c r="B50" s="2">
        <v>0.2</v>
      </c>
      <c r="C50" s="2">
        <v>0.24590163934426201</v>
      </c>
      <c r="D50" s="2">
        <v>0.32857142857142901</v>
      </c>
      <c r="E50" s="2">
        <v>0.35064935064935099</v>
      </c>
      <c r="F50" s="2">
        <v>0.41935483870967699</v>
      </c>
      <c r="G50" s="2">
        <v>0.337837837837838</v>
      </c>
      <c r="H50" s="2">
        <v>0.40789473684210498</v>
      </c>
      <c r="I50" s="2">
        <v>0.36842105263157898</v>
      </c>
      <c r="J50" s="2">
        <v>0.35849056603773599</v>
      </c>
      <c r="K50" s="2">
        <v>0.5</v>
      </c>
      <c r="L50" s="3">
        <v>0.39940828402366901</v>
      </c>
      <c r="M50" s="3">
        <v>0.36111111111111099</v>
      </c>
    </row>
    <row r="51" spans="1:13" x14ac:dyDescent="0.25">
      <c r="A51" s="8" t="s">
        <v>708</v>
      </c>
      <c r="B51" s="2">
        <v>0.1</v>
      </c>
      <c r="C51" s="2">
        <v>0.13114754098360701</v>
      </c>
      <c r="D51" s="2">
        <v>8.5714285714285701E-2</v>
      </c>
      <c r="E51" s="2">
        <v>0.11688311688311701</v>
      </c>
      <c r="F51" s="2">
        <v>3.2258064516128997E-2</v>
      </c>
      <c r="G51" s="2">
        <v>0.22972972972972999</v>
      </c>
      <c r="H51" s="2">
        <v>0.17105263157894701</v>
      </c>
      <c r="I51" s="2">
        <v>0.26315789473684198</v>
      </c>
      <c r="J51" s="2">
        <v>0.30188679245283001</v>
      </c>
      <c r="K51" s="2">
        <v>0.243589743589744</v>
      </c>
      <c r="L51" s="3">
        <v>0.23668639053254401</v>
      </c>
      <c r="M51" s="3">
        <v>0.16820987654321001</v>
      </c>
    </row>
    <row r="52" spans="1:13" x14ac:dyDescent="0.25">
      <c r="A52" s="8" t="s">
        <v>599</v>
      </c>
      <c r="B52" s="2">
        <v>0.476190476190476</v>
      </c>
      <c r="C52" s="2">
        <v>0.35</v>
      </c>
      <c r="D52" s="2">
        <v>0.53846153846153799</v>
      </c>
      <c r="E52" s="2">
        <v>0.39024390243902402</v>
      </c>
      <c r="F52" s="2">
        <v>0.31578947368421101</v>
      </c>
      <c r="G52" s="2">
        <v>0.37037037037037002</v>
      </c>
      <c r="H52" s="2">
        <v>0.25</v>
      </c>
      <c r="I52" s="2">
        <v>0.41379310344827602</v>
      </c>
      <c r="J52" s="2">
        <v>0.29411764705882398</v>
      </c>
      <c r="K52" s="2">
        <v>0.35294117647058798</v>
      </c>
      <c r="L52" s="3">
        <v>0.34905660377358499</v>
      </c>
      <c r="M52" s="3">
        <v>0.39721254355400698</v>
      </c>
    </row>
    <row r="53" spans="1:13" x14ac:dyDescent="0.25">
      <c r="A53" s="8" t="s">
        <v>709</v>
      </c>
      <c r="B53" s="2">
        <v>0.16666666666666699</v>
      </c>
      <c r="C53" s="2">
        <v>0.27500000000000002</v>
      </c>
      <c r="D53" s="2">
        <v>0.30769230769230799</v>
      </c>
      <c r="E53" s="2">
        <v>0.41463414634146301</v>
      </c>
      <c r="F53" s="2">
        <v>0.52631578947368396</v>
      </c>
      <c r="G53" s="2">
        <v>0.37037037037037002</v>
      </c>
      <c r="H53" s="2">
        <v>0.4375</v>
      </c>
      <c r="I53" s="2">
        <v>0.41379310344827602</v>
      </c>
      <c r="J53" s="2">
        <v>0.41176470588235298</v>
      </c>
      <c r="K53" s="2">
        <v>0.58823529411764697</v>
      </c>
      <c r="L53" s="3">
        <v>0.43396226415094302</v>
      </c>
      <c r="M53" s="3">
        <v>0.358885017421603</v>
      </c>
    </row>
    <row r="54" spans="1:13" x14ac:dyDescent="0.25">
      <c r="A54" s="8" t="s">
        <v>710</v>
      </c>
      <c r="B54" s="2">
        <v>0.35714285714285698</v>
      </c>
      <c r="C54" s="2">
        <v>0.375</v>
      </c>
      <c r="D54" s="2">
        <v>0.15384615384615399</v>
      </c>
      <c r="E54" s="2">
        <v>0.19512195121951201</v>
      </c>
      <c r="F54" s="2">
        <v>0.157894736842105</v>
      </c>
      <c r="G54" s="2">
        <v>0.25925925925925902</v>
      </c>
      <c r="H54" s="2">
        <v>0.3125</v>
      </c>
      <c r="I54" s="2">
        <v>0.17241379310344801</v>
      </c>
      <c r="J54" s="2">
        <v>0.29411764705882398</v>
      </c>
      <c r="K54" s="2">
        <v>5.8823529411764698E-2</v>
      </c>
      <c r="L54" s="3">
        <v>0.21698113207547201</v>
      </c>
      <c r="M54" s="3">
        <v>0.24390243902438999</v>
      </c>
    </row>
    <row r="55" spans="1:13" x14ac:dyDescent="0.25">
      <c r="A55" s="8" t="s">
        <v>606</v>
      </c>
      <c r="B55" s="2">
        <v>0.42307692307692302</v>
      </c>
      <c r="C55" s="2">
        <v>0.32653061224489799</v>
      </c>
      <c r="D55" s="2">
        <v>0.44186046511627902</v>
      </c>
      <c r="E55" s="2">
        <v>0.266666666666667</v>
      </c>
      <c r="F55" s="2">
        <v>0.27027027027027001</v>
      </c>
      <c r="G55" s="2">
        <v>0.29411764705882398</v>
      </c>
      <c r="H55" s="2">
        <v>0.47368421052631599</v>
      </c>
      <c r="I55" s="2">
        <v>0.16129032258064499</v>
      </c>
      <c r="J55" s="2">
        <v>0.4</v>
      </c>
      <c r="K55" s="2">
        <v>0.16666666666666699</v>
      </c>
      <c r="L55" s="3">
        <v>0.27118644067796599</v>
      </c>
      <c r="M55" s="3">
        <v>0.31446540880503099</v>
      </c>
    </row>
    <row r="56" spans="1:13" x14ac:dyDescent="0.25">
      <c r="A56" s="8" t="s">
        <v>711</v>
      </c>
      <c r="B56" s="2">
        <v>0.230769230769231</v>
      </c>
      <c r="C56" s="2">
        <v>0.42857142857142899</v>
      </c>
      <c r="D56" s="2">
        <v>0.39534883720930197</v>
      </c>
      <c r="E56" s="2">
        <v>0.57777777777777795</v>
      </c>
      <c r="F56" s="2">
        <v>0.37837837837837801</v>
      </c>
      <c r="G56" s="2">
        <v>0.58823529411764697</v>
      </c>
      <c r="H56" s="2">
        <v>0.42105263157894701</v>
      </c>
      <c r="I56" s="2">
        <v>0.67741935483870996</v>
      </c>
      <c r="J56" s="2">
        <v>0.4</v>
      </c>
      <c r="K56" s="2">
        <v>0.54166666666666696</v>
      </c>
      <c r="L56" s="3">
        <v>0.55932203389830504</v>
      </c>
      <c r="M56" s="3">
        <v>0.47169811320754701</v>
      </c>
    </row>
    <row r="57" spans="1:13" x14ac:dyDescent="0.25">
      <c r="A57" s="8" t="s">
        <v>712</v>
      </c>
      <c r="B57" s="2">
        <v>0.34615384615384598</v>
      </c>
      <c r="C57" s="2">
        <v>0.24489795918367299</v>
      </c>
      <c r="D57" s="2">
        <v>0.162790697674419</v>
      </c>
      <c r="E57" s="2">
        <v>0.155555555555556</v>
      </c>
      <c r="F57" s="2">
        <v>0.35135135135135098</v>
      </c>
      <c r="G57" s="2">
        <v>0.11764705882352899</v>
      </c>
      <c r="H57" s="2">
        <v>0.105263157894737</v>
      </c>
      <c r="I57" s="2">
        <v>0.16129032258064499</v>
      </c>
      <c r="J57" s="2">
        <v>0.2</v>
      </c>
      <c r="K57" s="2">
        <v>0.29166666666666702</v>
      </c>
      <c r="L57" s="3">
        <v>0.169491525423729</v>
      </c>
      <c r="M57" s="3">
        <v>0.213836477987421</v>
      </c>
    </row>
    <row r="58" spans="1:13" x14ac:dyDescent="0.25">
      <c r="A58" s="8" t="s">
        <v>613</v>
      </c>
      <c r="B58" s="2">
        <v>0.6</v>
      </c>
      <c r="C58" s="2">
        <v>0.238095238095238</v>
      </c>
      <c r="D58" s="2">
        <v>5.8823529411764698E-2</v>
      </c>
      <c r="E58" s="2">
        <v>0.17647058823529399</v>
      </c>
      <c r="F58" s="2">
        <v>0.30769230769230799</v>
      </c>
      <c r="G58" s="2">
        <v>0.28571428571428598</v>
      </c>
      <c r="H58" s="2">
        <v>0</v>
      </c>
      <c r="I58" s="2">
        <v>0.625</v>
      </c>
      <c r="J58" s="2">
        <v>0.14285714285714299</v>
      </c>
      <c r="K58" s="2">
        <v>0</v>
      </c>
      <c r="L58" s="3">
        <v>0.21621621621621601</v>
      </c>
      <c r="M58" s="3">
        <v>0.23478260869565201</v>
      </c>
    </row>
    <row r="59" spans="1:13" x14ac:dyDescent="0.25">
      <c r="A59" s="8" t="s">
        <v>713</v>
      </c>
      <c r="B59" s="2">
        <v>0.3</v>
      </c>
      <c r="C59" s="2">
        <v>0.33333333333333298</v>
      </c>
      <c r="D59" s="2">
        <v>0.52941176470588203</v>
      </c>
      <c r="E59" s="2">
        <v>0.58823529411764697</v>
      </c>
      <c r="F59" s="2">
        <v>0.53846153846153799</v>
      </c>
      <c r="G59" s="2">
        <v>0.71428571428571397</v>
      </c>
      <c r="H59" s="2">
        <v>1</v>
      </c>
      <c r="I59" s="2">
        <v>0.125</v>
      </c>
      <c r="J59" s="2">
        <v>0.85714285714285698</v>
      </c>
      <c r="K59" s="2">
        <v>0.625</v>
      </c>
      <c r="L59" s="3">
        <v>0.64864864864864902</v>
      </c>
      <c r="M59" s="3">
        <v>0.52173913043478304</v>
      </c>
    </row>
    <row r="60" spans="1:13" x14ac:dyDescent="0.25">
      <c r="A60" s="8" t="s">
        <v>714</v>
      </c>
      <c r="B60" s="2">
        <v>0.1</v>
      </c>
      <c r="C60" s="2">
        <v>0.42857142857142899</v>
      </c>
      <c r="D60" s="2">
        <v>0.41176470588235298</v>
      </c>
      <c r="E60" s="2">
        <v>0.23529411764705899</v>
      </c>
      <c r="F60" s="2">
        <v>0.15384615384615399</v>
      </c>
      <c r="G60" s="2">
        <v>0</v>
      </c>
      <c r="H60" s="2">
        <v>0</v>
      </c>
      <c r="I60" s="2">
        <v>0.25</v>
      </c>
      <c r="J60" s="2">
        <v>0</v>
      </c>
      <c r="K60" s="2">
        <v>0.375</v>
      </c>
      <c r="L60" s="3">
        <v>0.135135135135135</v>
      </c>
      <c r="M60" s="3">
        <v>0.24347826086956501</v>
      </c>
    </row>
    <row r="61" spans="1:13" x14ac:dyDescent="0.25">
      <c r="A61" s="8" t="s">
        <v>620</v>
      </c>
      <c r="B61" s="2">
        <v>0.217391304347826</v>
      </c>
      <c r="C61" s="2">
        <v>0.19512195121951201</v>
      </c>
      <c r="D61" s="2">
        <v>0.12121212121212099</v>
      </c>
      <c r="E61" s="2">
        <v>7.69230769230769E-2</v>
      </c>
      <c r="F61" s="2">
        <v>0</v>
      </c>
      <c r="G61" s="2">
        <v>0.13636363636363599</v>
      </c>
      <c r="H61" s="2">
        <v>6.25E-2</v>
      </c>
      <c r="I61" s="2">
        <v>0</v>
      </c>
      <c r="J61" s="2">
        <v>0</v>
      </c>
      <c r="K61" s="2">
        <v>0</v>
      </c>
      <c r="L61" s="3">
        <v>7.4074074074074098E-2</v>
      </c>
      <c r="M61" s="3">
        <v>0.12962962962963001</v>
      </c>
    </row>
    <row r="62" spans="1:13" x14ac:dyDescent="0.25">
      <c r="A62" s="8" t="s">
        <v>715</v>
      </c>
      <c r="B62" s="2">
        <v>0.34782608695652201</v>
      </c>
      <c r="C62" s="2">
        <v>0.439024390243902</v>
      </c>
      <c r="D62" s="2">
        <v>0.57575757575757602</v>
      </c>
      <c r="E62" s="2">
        <v>0.5</v>
      </c>
      <c r="F62" s="2">
        <v>0.75</v>
      </c>
      <c r="G62" s="2">
        <v>0.59090909090909105</v>
      </c>
      <c r="H62" s="2">
        <v>0.8125</v>
      </c>
      <c r="I62" s="2">
        <v>0.5</v>
      </c>
      <c r="J62" s="2">
        <v>0.77777777777777801</v>
      </c>
      <c r="K62" s="2">
        <v>1</v>
      </c>
      <c r="L62" s="3">
        <v>0.70370370370370405</v>
      </c>
      <c r="M62" s="3">
        <v>0.53703703703703698</v>
      </c>
    </row>
    <row r="63" spans="1:13" x14ac:dyDescent="0.25">
      <c r="A63" s="8" t="s">
        <v>716</v>
      </c>
      <c r="B63" s="2">
        <v>0.434782608695652</v>
      </c>
      <c r="C63" s="2">
        <v>0.36585365853658502</v>
      </c>
      <c r="D63" s="2">
        <v>0.30303030303030298</v>
      </c>
      <c r="E63" s="2">
        <v>0.42307692307692302</v>
      </c>
      <c r="F63" s="2">
        <v>0.25</v>
      </c>
      <c r="G63" s="2">
        <v>0.27272727272727298</v>
      </c>
      <c r="H63" s="2">
        <v>0.125</v>
      </c>
      <c r="I63" s="2">
        <v>0.5</v>
      </c>
      <c r="J63" s="2">
        <v>0.22222222222222199</v>
      </c>
      <c r="K63" s="2">
        <v>0</v>
      </c>
      <c r="L63" s="3">
        <v>0.22222222222222199</v>
      </c>
      <c r="M63" s="3">
        <v>0.33333333333333298</v>
      </c>
    </row>
    <row r="64" spans="1:13" x14ac:dyDescent="0.25">
      <c r="A64" s="8" t="s">
        <v>627</v>
      </c>
      <c r="B64" s="2">
        <v>0.13636363636363599</v>
      </c>
      <c r="C64" s="2">
        <v>0.157894736842105</v>
      </c>
      <c r="D64" s="2">
        <v>0</v>
      </c>
      <c r="E64" s="2">
        <v>5.2631578947368397E-2</v>
      </c>
      <c r="F64" s="2">
        <v>0.16666666666666699</v>
      </c>
      <c r="G64" s="2">
        <v>0.33333333333333298</v>
      </c>
      <c r="H64" s="2">
        <v>0.33333333333333298</v>
      </c>
      <c r="I64" s="2">
        <v>0</v>
      </c>
      <c r="J64" s="2">
        <v>0</v>
      </c>
      <c r="K64" s="2">
        <v>0</v>
      </c>
      <c r="L64" s="3">
        <v>8.6956521739130405E-2</v>
      </c>
      <c r="M64" s="3">
        <v>0.10084033613445401</v>
      </c>
    </row>
    <row r="65" spans="1:13" x14ac:dyDescent="0.25">
      <c r="A65" s="8" t="s">
        <v>717</v>
      </c>
      <c r="B65" s="2">
        <v>0.36363636363636398</v>
      </c>
      <c r="C65" s="2">
        <v>0.52631578947368396</v>
      </c>
      <c r="D65" s="2">
        <v>0.38888888888888901</v>
      </c>
      <c r="E65" s="2">
        <v>0.68421052631578905</v>
      </c>
      <c r="F65" s="2">
        <v>0.66666666666666696</v>
      </c>
      <c r="G65" s="2">
        <v>0.33333333333333298</v>
      </c>
      <c r="H65" s="2">
        <v>0.66666666666666696</v>
      </c>
      <c r="I65" s="2">
        <v>0.875</v>
      </c>
      <c r="J65" s="2">
        <v>0.33333333333333298</v>
      </c>
      <c r="K65" s="2">
        <v>0.66666666666666696</v>
      </c>
      <c r="L65" s="3">
        <v>0.60869565217391297</v>
      </c>
      <c r="M65" s="3">
        <v>0.53781512605042003</v>
      </c>
    </row>
    <row r="66" spans="1:13" x14ac:dyDescent="0.25">
      <c r="A66" s="8" t="s">
        <v>718</v>
      </c>
      <c r="B66" s="2">
        <v>0.5</v>
      </c>
      <c r="C66" s="2">
        <v>0.31578947368421101</v>
      </c>
      <c r="D66" s="2">
        <v>0.61111111111111105</v>
      </c>
      <c r="E66" s="2">
        <v>0.26315789473684198</v>
      </c>
      <c r="F66" s="2">
        <v>0.16666666666666699</v>
      </c>
      <c r="G66" s="2">
        <v>0.33333333333333298</v>
      </c>
      <c r="H66" s="2">
        <v>0</v>
      </c>
      <c r="I66" s="2">
        <v>0.125</v>
      </c>
      <c r="J66" s="2">
        <v>0.66666666666666696</v>
      </c>
      <c r="K66" s="2">
        <v>0.33333333333333298</v>
      </c>
      <c r="L66" s="3">
        <v>0.30434782608695699</v>
      </c>
      <c r="M66" s="3">
        <v>0.36134453781512599</v>
      </c>
    </row>
    <row r="67" spans="1:13" x14ac:dyDescent="0.25">
      <c r="A67" s="8" t="s">
        <v>634</v>
      </c>
      <c r="B67" s="2">
        <v>0.230769230769231</v>
      </c>
      <c r="C67" s="2">
        <v>0.33333333333333298</v>
      </c>
      <c r="D67" s="2">
        <v>0.11111111111111099</v>
      </c>
      <c r="E67" s="2">
        <v>0.25</v>
      </c>
      <c r="F67" s="2">
        <v>0.21052631578947401</v>
      </c>
      <c r="G67" s="2">
        <v>0.25</v>
      </c>
      <c r="H67" s="2">
        <v>0</v>
      </c>
      <c r="I67" s="2">
        <v>0.27272727272727298</v>
      </c>
      <c r="J67" s="2">
        <v>0.33333333333333298</v>
      </c>
      <c r="K67" s="2">
        <v>0</v>
      </c>
      <c r="L67" s="3">
        <v>0.19354838709677399</v>
      </c>
      <c r="M67" s="3">
        <v>0.212389380530973</v>
      </c>
    </row>
    <row r="68" spans="1:13" x14ac:dyDescent="0.25">
      <c r="A68" s="8" t="s">
        <v>719</v>
      </c>
      <c r="B68" s="2">
        <v>0.46153846153846201</v>
      </c>
      <c r="C68" s="2">
        <v>0.33333333333333298</v>
      </c>
      <c r="D68" s="2">
        <v>0.55555555555555602</v>
      </c>
      <c r="E68" s="2">
        <v>0.55000000000000004</v>
      </c>
      <c r="F68" s="2">
        <v>0.68421052631578905</v>
      </c>
      <c r="G68" s="2">
        <v>0.5</v>
      </c>
      <c r="H68" s="2">
        <v>0.66666666666666696</v>
      </c>
      <c r="I68" s="2">
        <v>0.63636363636363602</v>
      </c>
      <c r="J68" s="2">
        <v>0.66666666666666696</v>
      </c>
      <c r="K68" s="2">
        <v>0.66666666666666696</v>
      </c>
      <c r="L68" s="3">
        <v>0.61290322580645196</v>
      </c>
      <c r="M68" s="3">
        <v>0.55752212389380496</v>
      </c>
    </row>
    <row r="69" spans="1:13" x14ac:dyDescent="0.25">
      <c r="A69" s="8" t="s">
        <v>720</v>
      </c>
      <c r="B69" s="2">
        <v>0.30769230769230799</v>
      </c>
      <c r="C69" s="2">
        <v>0.33333333333333298</v>
      </c>
      <c r="D69" s="2">
        <v>0.33333333333333298</v>
      </c>
      <c r="E69" s="2">
        <v>0.2</v>
      </c>
      <c r="F69" s="2">
        <v>0.105263157894737</v>
      </c>
      <c r="G69" s="2">
        <v>0.25</v>
      </c>
      <c r="H69" s="2">
        <v>0.33333333333333298</v>
      </c>
      <c r="I69" s="2">
        <v>9.0909090909090898E-2</v>
      </c>
      <c r="J69" s="2">
        <v>0</v>
      </c>
      <c r="K69" s="2">
        <v>0.33333333333333298</v>
      </c>
      <c r="L69" s="3">
        <v>0.19354838709677399</v>
      </c>
      <c r="M69" s="3">
        <v>0.23008849557522101</v>
      </c>
    </row>
    <row r="70" spans="1:13" x14ac:dyDescent="0.25">
      <c r="A70" s="8" t="s">
        <v>641</v>
      </c>
      <c r="B70" s="2">
        <v>0.221238938053097</v>
      </c>
      <c r="C70" s="2">
        <v>0.233333333333333</v>
      </c>
      <c r="D70" s="2">
        <v>0.161971830985915</v>
      </c>
      <c r="E70" s="2">
        <v>0.121621621621622</v>
      </c>
      <c r="F70" s="2">
        <v>0.125925925925926</v>
      </c>
      <c r="G70" s="2">
        <v>0.14893617021276601</v>
      </c>
      <c r="H70" s="2">
        <v>0.107142857142857</v>
      </c>
      <c r="I70" s="2">
        <v>0.15</v>
      </c>
      <c r="J70" s="2">
        <v>0.17142857142857101</v>
      </c>
      <c r="K70" s="2">
        <v>9.0909090909090898E-2</v>
      </c>
      <c r="L70" s="3">
        <v>0.13109756097561001</v>
      </c>
      <c r="M70" s="3">
        <v>0.15846456692913399</v>
      </c>
    </row>
    <row r="71" spans="1:13" x14ac:dyDescent="0.25">
      <c r="A71" s="8" t="s">
        <v>721</v>
      </c>
      <c r="B71" s="2">
        <v>0.47787610619469001</v>
      </c>
      <c r="C71" s="2">
        <v>0.5</v>
      </c>
      <c r="D71" s="2">
        <v>0.61971830985915499</v>
      </c>
      <c r="E71" s="2">
        <v>0.61486486486486502</v>
      </c>
      <c r="F71" s="2">
        <v>0.76296296296296295</v>
      </c>
      <c r="G71" s="2">
        <v>0.67021276595744705</v>
      </c>
      <c r="H71" s="2">
        <v>0.72619047619047605</v>
      </c>
      <c r="I71" s="2">
        <v>0.7</v>
      </c>
      <c r="J71" s="2">
        <v>0.57142857142857095</v>
      </c>
      <c r="K71" s="2">
        <v>0.78181818181818197</v>
      </c>
      <c r="L71" s="3">
        <v>0.69817073170731703</v>
      </c>
      <c r="M71" s="3">
        <v>0.62992125984252001</v>
      </c>
    </row>
    <row r="72" spans="1:13" x14ac:dyDescent="0.25">
      <c r="A72" s="8" t="s">
        <v>722</v>
      </c>
      <c r="B72" s="2">
        <v>0.30088495575221202</v>
      </c>
      <c r="C72" s="2">
        <v>0.266666666666667</v>
      </c>
      <c r="D72" s="2">
        <v>0.21830985915493001</v>
      </c>
      <c r="E72" s="2">
        <v>0.26351351351351299</v>
      </c>
      <c r="F72" s="2">
        <v>0.11111111111111099</v>
      </c>
      <c r="G72" s="2">
        <v>0.180851063829787</v>
      </c>
      <c r="H72" s="2">
        <v>0.16666666666666699</v>
      </c>
      <c r="I72" s="2">
        <v>0.15</v>
      </c>
      <c r="J72" s="2">
        <v>0.25714285714285701</v>
      </c>
      <c r="K72" s="2">
        <v>0.12727272727272701</v>
      </c>
      <c r="L72" s="3">
        <v>0.17073170731707299</v>
      </c>
      <c r="M72" s="3">
        <v>0.211614173228346</v>
      </c>
    </row>
    <row r="73" spans="1:13" x14ac:dyDescent="0.25">
      <c r="A73" s="8" t="s">
        <v>648</v>
      </c>
      <c r="B73" s="2">
        <v>0.3</v>
      </c>
      <c r="C73" s="2">
        <v>0.183673469387755</v>
      </c>
      <c r="D73" s="2">
        <v>0.28301886792452802</v>
      </c>
      <c r="E73" s="2">
        <v>0.35064935064935099</v>
      </c>
      <c r="F73" s="2">
        <v>0.31818181818181801</v>
      </c>
      <c r="G73" s="2">
        <v>0.148148148148148</v>
      </c>
      <c r="H73" s="2">
        <v>0.18</v>
      </c>
      <c r="I73" s="2">
        <v>0.116279069767442</v>
      </c>
      <c r="J73" s="2">
        <v>4.5454545454545497E-2</v>
      </c>
      <c r="K73" s="2">
        <v>9.4339622641509399E-2</v>
      </c>
      <c r="L73" s="3">
        <v>0.126126126126126</v>
      </c>
      <c r="M73" s="3">
        <v>0.22495274102079399</v>
      </c>
    </row>
    <row r="74" spans="1:13" x14ac:dyDescent="0.25">
      <c r="A74" s="8" t="s">
        <v>723</v>
      </c>
      <c r="B74" s="2">
        <v>0.375</v>
      </c>
      <c r="C74" s="2">
        <v>0.48979591836734698</v>
      </c>
      <c r="D74" s="2">
        <v>0.41509433962264197</v>
      </c>
      <c r="E74" s="2">
        <v>0.53246753246753198</v>
      </c>
      <c r="F74" s="2">
        <v>0.52272727272727304</v>
      </c>
      <c r="G74" s="2">
        <v>0.70370370370370405</v>
      </c>
      <c r="H74" s="2">
        <v>0.68</v>
      </c>
      <c r="I74" s="2">
        <v>0.581395348837209</v>
      </c>
      <c r="J74" s="2">
        <v>0.81818181818181801</v>
      </c>
      <c r="K74" s="2">
        <v>0.71698113207547198</v>
      </c>
      <c r="L74" s="3">
        <v>0.68918918918918903</v>
      </c>
      <c r="M74" s="3">
        <v>0.56899810964083197</v>
      </c>
    </row>
    <row r="75" spans="1:13" x14ac:dyDescent="0.25">
      <c r="A75" s="8" t="s">
        <v>724</v>
      </c>
      <c r="B75" s="2">
        <v>0.32500000000000001</v>
      </c>
      <c r="C75" s="2">
        <v>0.32653061224489799</v>
      </c>
      <c r="D75" s="2">
        <v>0.30188679245283001</v>
      </c>
      <c r="E75" s="2">
        <v>0.11688311688311701</v>
      </c>
      <c r="F75" s="2">
        <v>0.15909090909090901</v>
      </c>
      <c r="G75" s="2">
        <v>0.148148148148148</v>
      </c>
      <c r="H75" s="2">
        <v>0.14000000000000001</v>
      </c>
      <c r="I75" s="2">
        <v>0.30232558139534899</v>
      </c>
      <c r="J75" s="2">
        <v>0.13636363636363599</v>
      </c>
      <c r="K75" s="2">
        <v>0.18867924528301899</v>
      </c>
      <c r="L75" s="3">
        <v>0.18468468468468499</v>
      </c>
      <c r="M75" s="3">
        <v>0.20604914933837401</v>
      </c>
    </row>
    <row r="76" spans="1:13" x14ac:dyDescent="0.25">
      <c r="A76" s="8" t="s">
        <v>655</v>
      </c>
      <c r="B76" s="2">
        <v>0.66666666666666696</v>
      </c>
      <c r="C76" s="2">
        <v>0.33333333333333298</v>
      </c>
      <c r="D76" s="2">
        <v>0</v>
      </c>
      <c r="E76" s="2">
        <v>0</v>
      </c>
      <c r="F76" s="2">
        <v>1</v>
      </c>
      <c r="G76" s="2">
        <v>0</v>
      </c>
      <c r="H76" s="2">
        <v>0</v>
      </c>
      <c r="I76" s="2">
        <v>0</v>
      </c>
      <c r="J76" s="2">
        <v>0</v>
      </c>
      <c r="K76" s="2">
        <v>0</v>
      </c>
      <c r="L76" s="3">
        <v>0</v>
      </c>
      <c r="M76" s="3">
        <v>0.36363636363636398</v>
      </c>
    </row>
    <row r="77" spans="1:13" x14ac:dyDescent="0.25">
      <c r="A77" s="8" t="s">
        <v>725</v>
      </c>
      <c r="B77" s="2">
        <v>0.33333333333333298</v>
      </c>
      <c r="C77" s="2">
        <v>0.66666666666666696</v>
      </c>
      <c r="D77" s="2">
        <v>1</v>
      </c>
      <c r="E77" s="2">
        <v>0</v>
      </c>
      <c r="F77" s="2">
        <v>0</v>
      </c>
      <c r="G77" s="2">
        <v>0</v>
      </c>
      <c r="H77" s="2">
        <v>0</v>
      </c>
      <c r="I77" s="2">
        <v>1</v>
      </c>
      <c r="J77" s="2">
        <v>1</v>
      </c>
      <c r="K77" s="2">
        <v>0</v>
      </c>
      <c r="L77" s="3">
        <v>1</v>
      </c>
      <c r="M77" s="3">
        <v>0.54545454545454497</v>
      </c>
    </row>
    <row r="78" spans="1:13" x14ac:dyDescent="0.25">
      <c r="A78" s="8" t="s">
        <v>726</v>
      </c>
      <c r="B78" s="2">
        <v>0</v>
      </c>
      <c r="C78" s="2">
        <v>0</v>
      </c>
      <c r="D78" s="2">
        <v>0</v>
      </c>
      <c r="E78" s="2">
        <v>1</v>
      </c>
      <c r="F78" s="2">
        <v>0</v>
      </c>
      <c r="G78" s="2">
        <v>0</v>
      </c>
      <c r="H78" s="2">
        <v>0</v>
      </c>
      <c r="I78" s="2">
        <v>0</v>
      </c>
      <c r="J78" s="2">
        <v>0</v>
      </c>
      <c r="K78" s="2">
        <v>0</v>
      </c>
      <c r="L78" s="3">
        <v>0</v>
      </c>
      <c r="M78" s="3">
        <v>9.0909090909090898E-2</v>
      </c>
    </row>
    <row r="79" spans="1:13" x14ac:dyDescent="0.25">
      <c r="A79" s="15"/>
    </row>
    <row r="80" spans="1:13" x14ac:dyDescent="0.25">
      <c r="A80" s="15"/>
    </row>
    <row r="81" spans="1:12" x14ac:dyDescent="0.25">
      <c r="A81" s="15"/>
      <c r="B81" s="23" t="s">
        <v>31</v>
      </c>
      <c r="C81" s="23"/>
      <c r="D81" s="23"/>
      <c r="E81" s="23"/>
      <c r="F81" s="23"/>
      <c r="G81" s="23"/>
      <c r="H81" s="23"/>
      <c r="I81" s="23"/>
      <c r="J81" s="23"/>
      <c r="K81" s="6" t="s">
        <v>58</v>
      </c>
      <c r="L81" s="6" t="s">
        <v>11</v>
      </c>
    </row>
    <row r="82" spans="1:12" x14ac:dyDescent="0.25">
      <c r="A82" s="9" t="s">
        <v>34</v>
      </c>
      <c r="B82" s="5" t="s">
        <v>15</v>
      </c>
      <c r="C82" s="5" t="s">
        <v>16</v>
      </c>
      <c r="D82" s="5" t="s">
        <v>17</v>
      </c>
      <c r="E82" s="5" t="s">
        <v>18</v>
      </c>
      <c r="F82" s="5" t="s">
        <v>19</v>
      </c>
      <c r="G82" s="5" t="s">
        <v>20</v>
      </c>
      <c r="H82" s="5" t="s">
        <v>21</v>
      </c>
      <c r="I82" s="5" t="s">
        <v>22</v>
      </c>
      <c r="J82" s="5" t="s">
        <v>23</v>
      </c>
      <c r="K82" s="5" t="s">
        <v>24</v>
      </c>
      <c r="L82" s="5" t="s">
        <v>25</v>
      </c>
    </row>
    <row r="83" spans="1:12" x14ac:dyDescent="0.25">
      <c r="A83" s="8" t="s">
        <v>585</v>
      </c>
      <c r="B83" s="2">
        <v>-1.58730158730159E-2</v>
      </c>
      <c r="C83" s="2">
        <v>-0.33870967741935498</v>
      </c>
      <c r="D83" s="2">
        <v>9.7560975609756101E-2</v>
      </c>
      <c r="E83" s="2">
        <v>-0.35555555555555601</v>
      </c>
      <c r="F83" s="2">
        <v>-0.17241379310344801</v>
      </c>
      <c r="G83" s="2">
        <v>-0.41666666666666702</v>
      </c>
      <c r="H83" s="2">
        <v>0.64285714285714302</v>
      </c>
      <c r="I83" s="2">
        <v>-0.52173913043478304</v>
      </c>
      <c r="J83" s="2">
        <v>0.18181818181818199</v>
      </c>
      <c r="K83" s="3">
        <v>-0.45833333333333298</v>
      </c>
      <c r="L83" s="3">
        <v>-0.79365079365079405</v>
      </c>
    </row>
    <row r="84" spans="1:12" x14ac:dyDescent="0.25">
      <c r="A84" s="8" t="s">
        <v>705</v>
      </c>
      <c r="B84" s="2">
        <v>0.402985074626866</v>
      </c>
      <c r="C84" s="2">
        <v>-0.180851063829787</v>
      </c>
      <c r="D84" s="2">
        <v>0</v>
      </c>
      <c r="E84" s="2">
        <v>-7.7922077922077906E-2</v>
      </c>
      <c r="F84" s="2">
        <v>-0.29577464788732399</v>
      </c>
      <c r="G84" s="2">
        <v>-0.2</v>
      </c>
      <c r="H84" s="2">
        <v>-0.05</v>
      </c>
      <c r="I84" s="2">
        <v>2.6315789473684199E-2</v>
      </c>
      <c r="J84" s="2">
        <v>0.128205128205128</v>
      </c>
      <c r="K84" s="3">
        <v>-0.12</v>
      </c>
      <c r="L84" s="3">
        <v>-0.34328358208955201</v>
      </c>
    </row>
    <row r="85" spans="1:12" x14ac:dyDescent="0.25">
      <c r="A85" s="8" t="s">
        <v>706</v>
      </c>
      <c r="B85" s="2">
        <v>-0.25</v>
      </c>
      <c r="C85" s="2">
        <v>-0.46666666666666701</v>
      </c>
      <c r="D85" s="2">
        <v>0.125</v>
      </c>
      <c r="E85" s="2">
        <v>0</v>
      </c>
      <c r="F85" s="2">
        <v>-0.66666666666666696</v>
      </c>
      <c r="G85" s="2">
        <v>0.66666666666666696</v>
      </c>
      <c r="H85" s="2">
        <v>-0.4</v>
      </c>
      <c r="I85" s="2">
        <v>0.33333333333333298</v>
      </c>
      <c r="J85" s="2">
        <v>1</v>
      </c>
      <c r="K85" s="3">
        <v>1.6666666666666701</v>
      </c>
      <c r="L85" s="3">
        <v>-0.6</v>
      </c>
    </row>
    <row r="86" spans="1:12" x14ac:dyDescent="0.25">
      <c r="A86" s="8" t="s">
        <v>592</v>
      </c>
      <c r="B86" s="2">
        <v>0.35714285714285698</v>
      </c>
      <c r="C86" s="2">
        <v>7.8947368421052599E-2</v>
      </c>
      <c r="D86" s="2">
        <v>0</v>
      </c>
      <c r="E86" s="2">
        <v>-0.17073170731707299</v>
      </c>
      <c r="F86" s="2">
        <v>-5.8823529411764698E-2</v>
      </c>
      <c r="G86" s="2">
        <v>0</v>
      </c>
      <c r="H86" s="2">
        <v>-0.34375</v>
      </c>
      <c r="I86" s="2">
        <v>-0.14285714285714299</v>
      </c>
      <c r="J86" s="2">
        <v>0.11111111111111099</v>
      </c>
      <c r="K86" s="3">
        <v>-0.375</v>
      </c>
      <c r="L86" s="3">
        <v>-0.28571428571428598</v>
      </c>
    </row>
    <row r="87" spans="1:12" x14ac:dyDescent="0.25">
      <c r="A87" s="8" t="s">
        <v>707</v>
      </c>
      <c r="B87" s="2">
        <v>0.875</v>
      </c>
      <c r="C87" s="2">
        <v>0.53333333333333299</v>
      </c>
      <c r="D87" s="2">
        <v>0.173913043478261</v>
      </c>
      <c r="E87" s="2">
        <v>-3.7037037037037E-2</v>
      </c>
      <c r="F87" s="2">
        <v>-3.8461538461538498E-2</v>
      </c>
      <c r="G87" s="2">
        <v>0.24</v>
      </c>
      <c r="H87" s="2">
        <v>-0.32258064516128998</v>
      </c>
      <c r="I87" s="2">
        <v>-9.5238095238095205E-2</v>
      </c>
      <c r="J87" s="2">
        <v>1.0526315789473699</v>
      </c>
      <c r="K87" s="3">
        <v>0.56000000000000005</v>
      </c>
      <c r="L87" s="3">
        <v>3.875</v>
      </c>
    </row>
    <row r="88" spans="1:12" x14ac:dyDescent="0.25">
      <c r="A88" s="8" t="s">
        <v>708</v>
      </c>
      <c r="B88" s="2">
        <v>1</v>
      </c>
      <c r="C88" s="2">
        <v>-0.25</v>
      </c>
      <c r="D88" s="2">
        <v>0.5</v>
      </c>
      <c r="E88" s="2">
        <v>-0.77777777777777801</v>
      </c>
      <c r="F88" s="2">
        <v>7.5</v>
      </c>
      <c r="G88" s="2">
        <v>-0.23529411764705899</v>
      </c>
      <c r="H88" s="2">
        <v>0.15384615384615399</v>
      </c>
      <c r="I88" s="2">
        <v>6.6666666666666693E-2</v>
      </c>
      <c r="J88" s="2">
        <v>0.1875</v>
      </c>
      <c r="K88" s="3">
        <v>0.11764705882352899</v>
      </c>
      <c r="L88" s="3">
        <v>3.75</v>
      </c>
    </row>
    <row r="89" spans="1:12" x14ac:dyDescent="0.25">
      <c r="A89" s="8" t="s">
        <v>599</v>
      </c>
      <c r="B89" s="2">
        <v>-0.3</v>
      </c>
      <c r="C89" s="2">
        <v>0.5</v>
      </c>
      <c r="D89" s="2">
        <v>-0.238095238095238</v>
      </c>
      <c r="E89" s="2">
        <v>-0.625</v>
      </c>
      <c r="F89" s="2">
        <v>0.66666666666666696</v>
      </c>
      <c r="G89" s="2">
        <v>-0.6</v>
      </c>
      <c r="H89" s="2">
        <v>2</v>
      </c>
      <c r="I89" s="2">
        <v>-0.58333333333333304</v>
      </c>
      <c r="J89" s="2">
        <v>0.2</v>
      </c>
      <c r="K89" s="3">
        <v>-0.4</v>
      </c>
      <c r="L89" s="3">
        <v>-0.7</v>
      </c>
    </row>
    <row r="90" spans="1:12" x14ac:dyDescent="0.25">
      <c r="A90" s="8" t="s">
        <v>709</v>
      </c>
      <c r="B90" s="2">
        <v>0.57142857142857095</v>
      </c>
      <c r="C90" s="2">
        <v>9.0909090909090898E-2</v>
      </c>
      <c r="D90" s="2">
        <v>0.41666666666666702</v>
      </c>
      <c r="E90" s="2">
        <v>-0.41176470588235298</v>
      </c>
      <c r="F90" s="2">
        <v>0</v>
      </c>
      <c r="G90" s="2">
        <v>-0.3</v>
      </c>
      <c r="H90" s="2">
        <v>0.71428571428571397</v>
      </c>
      <c r="I90" s="2">
        <v>-0.41666666666666702</v>
      </c>
      <c r="J90" s="2">
        <v>0.42857142857142899</v>
      </c>
      <c r="K90" s="3">
        <v>0</v>
      </c>
      <c r="L90" s="3">
        <v>0.42857142857142899</v>
      </c>
    </row>
    <row r="91" spans="1:12" x14ac:dyDescent="0.25">
      <c r="A91" s="8" t="s">
        <v>710</v>
      </c>
      <c r="B91" s="2">
        <v>0</v>
      </c>
      <c r="C91" s="2">
        <v>-0.6</v>
      </c>
      <c r="D91" s="2">
        <v>0.33333333333333298</v>
      </c>
      <c r="E91" s="2">
        <v>-0.625</v>
      </c>
      <c r="F91" s="2">
        <v>1.3333333333333299</v>
      </c>
      <c r="G91" s="2">
        <v>-0.28571428571428598</v>
      </c>
      <c r="H91" s="2">
        <v>0</v>
      </c>
      <c r="I91" s="2">
        <v>0</v>
      </c>
      <c r="J91" s="2">
        <v>-0.8</v>
      </c>
      <c r="K91" s="3">
        <v>-0.85714285714285698</v>
      </c>
      <c r="L91" s="3">
        <v>-0.93333333333333302</v>
      </c>
    </row>
    <row r="92" spans="1:12" x14ac:dyDescent="0.25">
      <c r="A92" s="8" t="s">
        <v>606</v>
      </c>
      <c r="B92" s="2">
        <v>0.45454545454545497</v>
      </c>
      <c r="C92" s="2">
        <v>0.1875</v>
      </c>
      <c r="D92" s="2">
        <v>-0.36842105263157898</v>
      </c>
      <c r="E92" s="2">
        <v>-0.16666666666666699</v>
      </c>
      <c r="F92" s="2">
        <v>0</v>
      </c>
      <c r="G92" s="2">
        <v>-0.1</v>
      </c>
      <c r="H92" s="2">
        <v>-0.44444444444444398</v>
      </c>
      <c r="I92" s="2">
        <v>-0.2</v>
      </c>
      <c r="J92" s="2">
        <v>0</v>
      </c>
      <c r="K92" s="3">
        <v>-0.6</v>
      </c>
      <c r="L92" s="3">
        <v>-0.63636363636363602</v>
      </c>
    </row>
    <row r="93" spans="1:12" x14ac:dyDescent="0.25">
      <c r="A93" s="8" t="s">
        <v>711</v>
      </c>
      <c r="B93" s="2">
        <v>2.5</v>
      </c>
      <c r="C93" s="2">
        <v>-0.19047619047618999</v>
      </c>
      <c r="D93" s="2">
        <v>0.52941176470588203</v>
      </c>
      <c r="E93" s="2">
        <v>-0.46153846153846201</v>
      </c>
      <c r="F93" s="2">
        <v>0.42857142857142899</v>
      </c>
      <c r="G93" s="2">
        <v>-0.6</v>
      </c>
      <c r="H93" s="2">
        <v>1.625</v>
      </c>
      <c r="I93" s="2">
        <v>-0.80952380952380998</v>
      </c>
      <c r="J93" s="2">
        <v>2.25</v>
      </c>
      <c r="K93" s="3">
        <v>-0.35</v>
      </c>
      <c r="L93" s="3">
        <v>1.1666666666666701</v>
      </c>
    </row>
    <row r="94" spans="1:12" x14ac:dyDescent="0.25">
      <c r="A94" s="8" t="s">
        <v>712</v>
      </c>
      <c r="B94" s="2">
        <v>0.33333333333333298</v>
      </c>
      <c r="C94" s="2">
        <v>-0.41666666666666702</v>
      </c>
      <c r="D94" s="2">
        <v>0</v>
      </c>
      <c r="E94" s="2">
        <v>0.85714285714285698</v>
      </c>
      <c r="F94" s="2">
        <v>-0.69230769230769196</v>
      </c>
      <c r="G94" s="2">
        <v>-0.5</v>
      </c>
      <c r="H94" s="2">
        <v>1.5</v>
      </c>
      <c r="I94" s="2">
        <v>-0.6</v>
      </c>
      <c r="J94" s="2">
        <v>2.5</v>
      </c>
      <c r="K94" s="3">
        <v>0.75</v>
      </c>
      <c r="L94" s="3">
        <v>-0.22222222222222199</v>
      </c>
    </row>
    <row r="95" spans="1:12" x14ac:dyDescent="0.25">
      <c r="A95" s="8" t="s">
        <v>613</v>
      </c>
      <c r="B95" s="2">
        <v>-0.16666666666666699</v>
      </c>
      <c r="C95" s="2">
        <v>-0.8</v>
      </c>
      <c r="D95" s="2">
        <v>2</v>
      </c>
      <c r="E95" s="2">
        <v>0.33333333333333298</v>
      </c>
      <c r="F95" s="2">
        <v>-0.5</v>
      </c>
      <c r="G95" s="2">
        <v>-1</v>
      </c>
      <c r="H95" s="2">
        <v>0</v>
      </c>
      <c r="I95" s="2">
        <v>-0.8</v>
      </c>
      <c r="J95" s="2">
        <v>-1</v>
      </c>
      <c r="K95" s="3">
        <v>-1</v>
      </c>
      <c r="L95" s="3">
        <v>-1</v>
      </c>
    </row>
    <row r="96" spans="1:12" x14ac:dyDescent="0.25">
      <c r="A96" s="8" t="s">
        <v>713</v>
      </c>
      <c r="B96" s="2">
        <v>1.3333333333333299</v>
      </c>
      <c r="C96" s="2">
        <v>0.28571428571428598</v>
      </c>
      <c r="D96" s="2">
        <v>0.11111111111111099</v>
      </c>
      <c r="E96" s="2">
        <v>-0.3</v>
      </c>
      <c r="F96" s="2">
        <v>-0.28571428571428598</v>
      </c>
      <c r="G96" s="2">
        <v>0.4</v>
      </c>
      <c r="H96" s="2">
        <v>-0.85714285714285698</v>
      </c>
      <c r="I96" s="2">
        <v>5</v>
      </c>
      <c r="J96" s="2">
        <v>-0.16666666666666699</v>
      </c>
      <c r="K96" s="3">
        <v>0</v>
      </c>
      <c r="L96" s="3">
        <v>0.66666666666666696</v>
      </c>
    </row>
    <row r="97" spans="1:12" x14ac:dyDescent="0.25">
      <c r="A97" s="8" t="s">
        <v>714</v>
      </c>
      <c r="B97" s="2">
        <v>8</v>
      </c>
      <c r="C97" s="2">
        <v>-0.22222222222222199</v>
      </c>
      <c r="D97" s="2">
        <v>-0.42857142857142899</v>
      </c>
      <c r="E97" s="2">
        <v>-0.5</v>
      </c>
      <c r="F97" s="2">
        <v>-1</v>
      </c>
      <c r="G97" s="2">
        <v>0</v>
      </c>
      <c r="H97" s="2">
        <v>0</v>
      </c>
      <c r="I97" s="2">
        <v>-1</v>
      </c>
      <c r="J97" s="2">
        <v>0</v>
      </c>
      <c r="K97" s="3">
        <v>0</v>
      </c>
      <c r="L97" s="3">
        <v>2</v>
      </c>
    </row>
    <row r="98" spans="1:12" x14ac:dyDescent="0.25">
      <c r="A98" s="8" t="s">
        <v>620</v>
      </c>
      <c r="B98" s="2">
        <v>-0.2</v>
      </c>
      <c r="C98" s="2">
        <v>-0.5</v>
      </c>
      <c r="D98" s="2">
        <v>-0.5</v>
      </c>
      <c r="E98" s="2">
        <v>-1</v>
      </c>
      <c r="F98" s="2">
        <v>0</v>
      </c>
      <c r="G98" s="2">
        <v>-0.66666666666666696</v>
      </c>
      <c r="H98" s="2">
        <v>-1</v>
      </c>
      <c r="I98" s="2">
        <v>0</v>
      </c>
      <c r="J98" s="2">
        <v>0</v>
      </c>
      <c r="K98" s="3">
        <v>-1</v>
      </c>
      <c r="L98" s="3">
        <v>-1</v>
      </c>
    </row>
    <row r="99" spans="1:12" x14ac:dyDescent="0.25">
      <c r="A99" s="8" t="s">
        <v>715</v>
      </c>
      <c r="B99" s="2">
        <v>0.125</v>
      </c>
      <c r="C99" s="2">
        <v>5.5555555555555601E-2</v>
      </c>
      <c r="D99" s="2">
        <v>-0.31578947368421101</v>
      </c>
      <c r="E99" s="2">
        <v>-7.69230769230769E-2</v>
      </c>
      <c r="F99" s="2">
        <v>8.3333333333333301E-2</v>
      </c>
      <c r="G99" s="2">
        <v>0</v>
      </c>
      <c r="H99" s="2">
        <v>-0.84615384615384603</v>
      </c>
      <c r="I99" s="2">
        <v>2.5</v>
      </c>
      <c r="J99" s="2">
        <v>-0.57142857142857095</v>
      </c>
      <c r="K99" s="3">
        <v>-0.76923076923076905</v>
      </c>
      <c r="L99" s="3">
        <v>-0.8125</v>
      </c>
    </row>
    <row r="100" spans="1:12" x14ac:dyDescent="0.25">
      <c r="A100" s="8" t="s">
        <v>716</v>
      </c>
      <c r="B100" s="2">
        <v>-0.25</v>
      </c>
      <c r="C100" s="2">
        <v>-0.33333333333333298</v>
      </c>
      <c r="D100" s="2">
        <v>0.1</v>
      </c>
      <c r="E100" s="2">
        <v>-0.63636363636363602</v>
      </c>
      <c r="F100" s="2">
        <v>0.5</v>
      </c>
      <c r="G100" s="2">
        <v>-0.66666666666666696</v>
      </c>
      <c r="H100" s="2">
        <v>0</v>
      </c>
      <c r="I100" s="2">
        <v>0</v>
      </c>
      <c r="J100" s="2">
        <v>-1</v>
      </c>
      <c r="K100" s="3">
        <v>-1</v>
      </c>
      <c r="L100" s="3">
        <v>-1</v>
      </c>
    </row>
    <row r="101" spans="1:12" x14ac:dyDescent="0.25">
      <c r="A101" s="8" t="s">
        <v>627</v>
      </c>
      <c r="B101" s="2">
        <v>0</v>
      </c>
      <c r="C101" s="2">
        <v>-1</v>
      </c>
      <c r="D101" s="2">
        <v>0</v>
      </c>
      <c r="E101" s="2">
        <v>2</v>
      </c>
      <c r="F101" s="2">
        <v>-0.66666666666666696</v>
      </c>
      <c r="G101" s="2">
        <v>0</v>
      </c>
      <c r="H101" s="2">
        <v>-1</v>
      </c>
      <c r="I101" s="2">
        <v>0</v>
      </c>
      <c r="J101" s="2">
        <v>0</v>
      </c>
      <c r="K101" s="3">
        <v>-1</v>
      </c>
      <c r="L101" s="3">
        <v>-1</v>
      </c>
    </row>
    <row r="102" spans="1:12" x14ac:dyDescent="0.25">
      <c r="A102" s="8" t="s">
        <v>717</v>
      </c>
      <c r="B102" s="2">
        <v>0.25</v>
      </c>
      <c r="C102" s="2">
        <v>-0.3</v>
      </c>
      <c r="D102" s="2">
        <v>0.85714285714285698</v>
      </c>
      <c r="E102" s="2">
        <v>-7.69230769230769E-2</v>
      </c>
      <c r="F102" s="2">
        <v>-0.91666666666666696</v>
      </c>
      <c r="G102" s="2">
        <v>1</v>
      </c>
      <c r="H102" s="2">
        <v>2.5</v>
      </c>
      <c r="I102" s="2">
        <v>-0.71428571428571397</v>
      </c>
      <c r="J102" s="2">
        <v>0</v>
      </c>
      <c r="K102" s="3">
        <v>1</v>
      </c>
      <c r="L102" s="3">
        <v>-0.75</v>
      </c>
    </row>
    <row r="103" spans="1:12" x14ac:dyDescent="0.25">
      <c r="A103" s="8" t="s">
        <v>718</v>
      </c>
      <c r="B103" s="2">
        <v>-0.45454545454545497</v>
      </c>
      <c r="C103" s="2">
        <v>0.83333333333333304</v>
      </c>
      <c r="D103" s="2">
        <v>-0.54545454545454497</v>
      </c>
      <c r="E103" s="2">
        <v>-0.4</v>
      </c>
      <c r="F103" s="2">
        <v>-0.66666666666666696</v>
      </c>
      <c r="G103" s="2">
        <v>-1</v>
      </c>
      <c r="H103" s="2">
        <v>0</v>
      </c>
      <c r="I103" s="2">
        <v>3</v>
      </c>
      <c r="J103" s="2">
        <v>-0.75</v>
      </c>
      <c r="K103" s="3">
        <v>0</v>
      </c>
      <c r="L103" s="3">
        <v>-0.90909090909090895</v>
      </c>
    </row>
    <row r="104" spans="1:12" x14ac:dyDescent="0.25">
      <c r="A104" s="8" t="s">
        <v>634</v>
      </c>
      <c r="B104" s="2">
        <v>0.33333333333333298</v>
      </c>
      <c r="C104" s="2">
        <v>-0.5</v>
      </c>
      <c r="D104" s="2">
        <v>1.5</v>
      </c>
      <c r="E104" s="2">
        <v>-0.2</v>
      </c>
      <c r="F104" s="2">
        <v>-0.5</v>
      </c>
      <c r="G104" s="2">
        <v>-1</v>
      </c>
      <c r="H104" s="2">
        <v>0</v>
      </c>
      <c r="I104" s="2">
        <v>-0.66666666666666696</v>
      </c>
      <c r="J104" s="2">
        <v>-1</v>
      </c>
      <c r="K104" s="3">
        <v>-1</v>
      </c>
      <c r="L104" s="3">
        <v>-1</v>
      </c>
    </row>
    <row r="105" spans="1:12" x14ac:dyDescent="0.25">
      <c r="A105" s="8" t="s">
        <v>719</v>
      </c>
      <c r="B105" s="2">
        <v>-0.33333333333333298</v>
      </c>
      <c r="C105" s="2">
        <v>1.5</v>
      </c>
      <c r="D105" s="2">
        <v>0.1</v>
      </c>
      <c r="E105" s="2">
        <v>0.18181818181818199</v>
      </c>
      <c r="F105" s="2">
        <v>-0.69230769230769196</v>
      </c>
      <c r="G105" s="2">
        <v>-0.5</v>
      </c>
      <c r="H105" s="2">
        <v>2.5</v>
      </c>
      <c r="I105" s="2">
        <v>-0.71428571428571397</v>
      </c>
      <c r="J105" s="2">
        <v>1</v>
      </c>
      <c r="K105" s="3">
        <v>0</v>
      </c>
      <c r="L105" s="3">
        <v>-0.33333333333333298</v>
      </c>
    </row>
    <row r="106" spans="1:12" x14ac:dyDescent="0.25">
      <c r="A106" s="8" t="s">
        <v>720</v>
      </c>
      <c r="B106" s="2">
        <v>0</v>
      </c>
      <c r="C106" s="2">
        <v>0.5</v>
      </c>
      <c r="D106" s="2">
        <v>-0.33333333333333298</v>
      </c>
      <c r="E106" s="2">
        <v>-0.5</v>
      </c>
      <c r="F106" s="2">
        <v>0</v>
      </c>
      <c r="G106" s="2">
        <v>-0.5</v>
      </c>
      <c r="H106" s="2">
        <v>0</v>
      </c>
      <c r="I106" s="2">
        <v>-1</v>
      </c>
      <c r="J106" s="2">
        <v>0</v>
      </c>
      <c r="K106" s="3">
        <v>0</v>
      </c>
      <c r="L106" s="3">
        <v>-0.5</v>
      </c>
    </row>
    <row r="107" spans="1:12" x14ac:dyDescent="0.25">
      <c r="A107" s="8" t="s">
        <v>641</v>
      </c>
      <c r="B107" s="2">
        <v>0.4</v>
      </c>
      <c r="C107" s="2">
        <v>-0.34285714285714303</v>
      </c>
      <c r="D107" s="2">
        <v>-0.217391304347826</v>
      </c>
      <c r="E107" s="2">
        <v>-5.5555555555555601E-2</v>
      </c>
      <c r="F107" s="2">
        <v>-0.17647058823529399</v>
      </c>
      <c r="G107" s="2">
        <v>-0.35714285714285698</v>
      </c>
      <c r="H107" s="2">
        <v>0</v>
      </c>
      <c r="I107" s="2">
        <v>-0.33333333333333298</v>
      </c>
      <c r="J107" s="2">
        <v>-0.16666666666666699</v>
      </c>
      <c r="K107" s="3">
        <v>-0.64285714285714302</v>
      </c>
      <c r="L107" s="3">
        <v>-0.8</v>
      </c>
    </row>
    <row r="108" spans="1:12" x14ac:dyDescent="0.25">
      <c r="A108" s="8" t="s">
        <v>721</v>
      </c>
      <c r="B108" s="2">
        <v>0.38888888888888901</v>
      </c>
      <c r="C108" s="2">
        <v>0.17333333333333301</v>
      </c>
      <c r="D108" s="2">
        <v>3.4090909090909102E-2</v>
      </c>
      <c r="E108" s="2">
        <v>0.13186813186813201</v>
      </c>
      <c r="F108" s="2">
        <v>-0.38834951456310701</v>
      </c>
      <c r="G108" s="2">
        <v>-3.1746031746031703E-2</v>
      </c>
      <c r="H108" s="2">
        <v>-0.31147540983606598</v>
      </c>
      <c r="I108" s="2">
        <v>-0.52380952380952395</v>
      </c>
      <c r="J108" s="2">
        <v>1.1499999999999999</v>
      </c>
      <c r="K108" s="3">
        <v>-0.317460317460317</v>
      </c>
      <c r="L108" s="3">
        <v>-0.203703703703704</v>
      </c>
    </row>
    <row r="109" spans="1:12" x14ac:dyDescent="0.25">
      <c r="A109" s="8" t="s">
        <v>722</v>
      </c>
      <c r="B109" s="2">
        <v>0.17647058823529399</v>
      </c>
      <c r="C109" s="2">
        <v>-0.22500000000000001</v>
      </c>
      <c r="D109" s="2">
        <v>0.25806451612903197</v>
      </c>
      <c r="E109" s="2">
        <v>-0.61538461538461497</v>
      </c>
      <c r="F109" s="2">
        <v>0.133333333333333</v>
      </c>
      <c r="G109" s="2">
        <v>-0.17647058823529399</v>
      </c>
      <c r="H109" s="2">
        <v>-0.35714285714285698</v>
      </c>
      <c r="I109" s="2">
        <v>0</v>
      </c>
      <c r="J109" s="2">
        <v>-0.22222222222222199</v>
      </c>
      <c r="K109" s="3">
        <v>-0.58823529411764697</v>
      </c>
      <c r="L109" s="3">
        <v>-0.79411764705882304</v>
      </c>
    </row>
    <row r="110" spans="1:12" x14ac:dyDescent="0.25">
      <c r="A110" s="8" t="s">
        <v>648</v>
      </c>
      <c r="B110" s="2">
        <v>-0.25</v>
      </c>
      <c r="C110" s="2">
        <v>0.66666666666666696</v>
      </c>
      <c r="D110" s="2">
        <v>0.8</v>
      </c>
      <c r="E110" s="2">
        <v>3.7037037037037E-2</v>
      </c>
      <c r="F110" s="2">
        <v>-0.71428571428571397</v>
      </c>
      <c r="G110" s="2">
        <v>0.125</v>
      </c>
      <c r="H110" s="2">
        <v>-0.44444444444444398</v>
      </c>
      <c r="I110" s="2">
        <v>-0.8</v>
      </c>
      <c r="J110" s="2">
        <v>4</v>
      </c>
      <c r="K110" s="3">
        <v>-0.375</v>
      </c>
      <c r="L110" s="3">
        <v>-0.58333333333333304</v>
      </c>
    </row>
    <row r="111" spans="1:12" x14ac:dyDescent="0.25">
      <c r="A111" s="8" t="s">
        <v>723</v>
      </c>
      <c r="B111" s="2">
        <v>0.6</v>
      </c>
      <c r="C111" s="2">
        <v>-8.3333333333333301E-2</v>
      </c>
      <c r="D111" s="2">
        <v>0.86363636363636398</v>
      </c>
      <c r="E111" s="2">
        <v>0.12195121951219499</v>
      </c>
      <c r="F111" s="2">
        <v>-0.173913043478261</v>
      </c>
      <c r="G111" s="2">
        <v>-0.105263157894737</v>
      </c>
      <c r="H111" s="2">
        <v>-0.26470588235294101</v>
      </c>
      <c r="I111" s="2">
        <v>-0.28000000000000003</v>
      </c>
      <c r="J111" s="2">
        <v>1.1111111111111101</v>
      </c>
      <c r="K111" s="3">
        <v>0</v>
      </c>
      <c r="L111" s="3">
        <v>1.5333333333333301</v>
      </c>
    </row>
    <row r="112" spans="1:12" x14ac:dyDescent="0.25">
      <c r="A112" s="8" t="s">
        <v>724</v>
      </c>
      <c r="B112" s="2">
        <v>0.230769230769231</v>
      </c>
      <c r="C112" s="2">
        <v>0</v>
      </c>
      <c r="D112" s="2">
        <v>-0.4375</v>
      </c>
      <c r="E112" s="2">
        <v>0.55555555555555602</v>
      </c>
      <c r="F112" s="2">
        <v>-0.42857142857142899</v>
      </c>
      <c r="G112" s="2">
        <v>-0.125</v>
      </c>
      <c r="H112" s="2">
        <v>0.85714285714285698</v>
      </c>
      <c r="I112" s="2">
        <v>-0.76923076923076905</v>
      </c>
      <c r="J112" s="2">
        <v>2.3333333333333299</v>
      </c>
      <c r="K112" s="3">
        <v>0.25</v>
      </c>
      <c r="L112" s="3">
        <v>-0.230769230769231</v>
      </c>
    </row>
    <row r="113" spans="1:12" x14ac:dyDescent="0.25">
      <c r="A113" s="8" t="s">
        <v>655</v>
      </c>
      <c r="B113" s="2">
        <v>-0.5</v>
      </c>
      <c r="C113" s="2">
        <v>-1</v>
      </c>
      <c r="D113" s="2">
        <v>0</v>
      </c>
      <c r="E113" s="2">
        <v>0</v>
      </c>
      <c r="F113" s="2">
        <v>-1</v>
      </c>
      <c r="G113" s="2">
        <v>0</v>
      </c>
      <c r="H113" s="2">
        <v>0</v>
      </c>
      <c r="I113" s="2">
        <v>0</v>
      </c>
      <c r="J113" s="2">
        <v>0</v>
      </c>
      <c r="K113" s="3">
        <v>0</v>
      </c>
      <c r="L113" s="3">
        <v>-1</v>
      </c>
    </row>
    <row r="114" spans="1:12" x14ac:dyDescent="0.25">
      <c r="A114" s="8" t="s">
        <v>725</v>
      </c>
      <c r="B114" s="2">
        <v>1</v>
      </c>
      <c r="C114" s="2">
        <v>-0.5</v>
      </c>
      <c r="D114" s="2">
        <v>-1</v>
      </c>
      <c r="E114" s="2">
        <v>0</v>
      </c>
      <c r="F114" s="2">
        <v>0</v>
      </c>
      <c r="G114" s="2">
        <v>0</v>
      </c>
      <c r="H114" s="2">
        <v>0</v>
      </c>
      <c r="I114" s="2">
        <v>0</v>
      </c>
      <c r="J114" s="2">
        <v>-1</v>
      </c>
      <c r="K114" s="3">
        <v>0</v>
      </c>
      <c r="L114" s="3">
        <v>-1</v>
      </c>
    </row>
    <row r="115" spans="1:12" x14ac:dyDescent="0.25">
      <c r="A115" s="8" t="s">
        <v>726</v>
      </c>
      <c r="B115" s="2">
        <v>0</v>
      </c>
      <c r="C115" s="2">
        <v>0</v>
      </c>
      <c r="D115" s="2">
        <v>0</v>
      </c>
      <c r="E115" s="2">
        <v>-1</v>
      </c>
      <c r="F115" s="2">
        <v>0</v>
      </c>
      <c r="G115" s="2">
        <v>0</v>
      </c>
      <c r="H115" s="2">
        <v>0</v>
      </c>
      <c r="I115" s="2">
        <v>0</v>
      </c>
      <c r="J115" s="2">
        <v>0</v>
      </c>
      <c r="K115" s="3">
        <v>0</v>
      </c>
      <c r="L115" s="3">
        <v>0</v>
      </c>
    </row>
    <row r="116" spans="1:12" x14ac:dyDescent="0.25">
      <c r="A116" s="11" t="s">
        <v>14</v>
      </c>
      <c r="B116" s="3">
        <v>0.21980198019802</v>
      </c>
      <c r="C116" s="3">
        <v>-9.0909090909090898E-2</v>
      </c>
      <c r="D116" s="3">
        <v>7.4999999999999997E-2</v>
      </c>
      <c r="E116" s="3">
        <v>-0.141196013289037</v>
      </c>
      <c r="F116" s="3">
        <v>-0.22630560928433299</v>
      </c>
      <c r="G116" s="3">
        <v>-0.16750000000000001</v>
      </c>
      <c r="H116" s="3">
        <v>-5.1051051051051101E-2</v>
      </c>
      <c r="I116" s="3">
        <v>-0.313291139240506</v>
      </c>
      <c r="J116" s="3">
        <v>0.43778801843317999</v>
      </c>
      <c r="K116" s="3">
        <v>-0.22</v>
      </c>
      <c r="L116" s="3">
        <v>-0.38217821782178202</v>
      </c>
    </row>
    <row r="117" spans="1:12" x14ac:dyDescent="0.25">
      <c r="A117" s="15"/>
    </row>
    <row r="118" spans="1:12" x14ac:dyDescent="0.25">
      <c r="A118" s="13" t="s">
        <v>35</v>
      </c>
    </row>
    <row r="119" spans="1:12" x14ac:dyDescent="0.25">
      <c r="A119" s="14" t="s">
        <v>36</v>
      </c>
    </row>
    <row r="120" spans="1:12" x14ac:dyDescent="0.25">
      <c r="A120" s="14" t="s">
        <v>37</v>
      </c>
    </row>
    <row r="121" spans="1:12" x14ac:dyDescent="0.25">
      <c r="A121" s="14" t="s">
        <v>687</v>
      </c>
    </row>
    <row r="122" spans="1:12" x14ac:dyDescent="0.25">
      <c r="A122" s="14" t="s">
        <v>39</v>
      </c>
    </row>
    <row r="123" spans="1:12" x14ac:dyDescent="0.25">
      <c r="A123" s="15"/>
    </row>
    <row r="124" spans="1:12" x14ac:dyDescent="0.25">
      <c r="A124" s="15"/>
    </row>
    <row r="125" spans="1:12" x14ac:dyDescent="0.25">
      <c r="A125" s="15"/>
    </row>
    <row r="126" spans="1:12" x14ac:dyDescent="0.25">
      <c r="A126" s="15"/>
    </row>
    <row r="127" spans="1:12" x14ac:dyDescent="0.25">
      <c r="A127" s="15"/>
    </row>
    <row r="128" spans="1:12"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44:K44"/>
    <mergeCell ref="B81:J81"/>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00"/>
  <sheetViews>
    <sheetView showGridLines="0" workbookViewId="0">
      <selection activeCell="A5" sqref="A5"/>
    </sheetView>
  </sheetViews>
  <sheetFormatPr defaultColWidth="11.5546875" defaultRowHeight="13.2" x14ac:dyDescent="0.25"/>
  <cols>
    <col min="1" max="1" width="40.6640625" customWidth="1"/>
    <col min="2" max="11" width="10.5546875" customWidth="1"/>
  </cols>
  <sheetData>
    <row r="1" spans="1:13" ht="15" x14ac:dyDescent="0.25">
      <c r="A1" s="12" t="s">
        <v>26</v>
      </c>
    </row>
    <row r="2" spans="1:13" ht="15" x14ac:dyDescent="0.25">
      <c r="A2" s="12" t="s">
        <v>27</v>
      </c>
    </row>
    <row r="3" spans="1:13" ht="15" x14ac:dyDescent="0.25">
      <c r="A3" s="12" t="s">
        <v>28</v>
      </c>
    </row>
    <row r="4" spans="1:13" x14ac:dyDescent="0.25">
      <c r="A4" s="15"/>
    </row>
    <row r="5" spans="1:13" x14ac:dyDescent="0.25">
      <c r="A5" s="19" t="str">
        <f>HYPERLINK("#'Table of contents'!A3", "Back to contents")</f>
        <v>Back to contents</v>
      </c>
    </row>
    <row r="6" spans="1:13" x14ac:dyDescent="0.25">
      <c r="A6" s="15"/>
      <c r="B6" s="23" t="s">
        <v>29</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7" t="s">
        <v>12</v>
      </c>
      <c r="B8" s="1">
        <v>8764</v>
      </c>
      <c r="C8" s="1">
        <v>9164</v>
      </c>
      <c r="D8" s="1">
        <v>8917</v>
      </c>
      <c r="E8" s="1">
        <v>8328</v>
      </c>
      <c r="F8" s="1">
        <v>8357</v>
      </c>
      <c r="G8" s="1">
        <v>7569</v>
      </c>
      <c r="H8" s="1">
        <v>7405</v>
      </c>
      <c r="I8" s="1">
        <v>7469</v>
      </c>
      <c r="J8" s="1">
        <v>7066</v>
      </c>
      <c r="K8" s="1">
        <v>7697</v>
      </c>
      <c r="L8" s="4">
        <v>37206</v>
      </c>
      <c r="M8" s="4">
        <v>80736</v>
      </c>
    </row>
    <row r="9" spans="1:13" x14ac:dyDescent="0.25">
      <c r="A9" s="7" t="s">
        <v>13</v>
      </c>
      <c r="B9" s="1">
        <v>1637</v>
      </c>
      <c r="C9" s="1">
        <v>930</v>
      </c>
      <c r="D9" s="1">
        <v>874</v>
      </c>
      <c r="E9" s="1">
        <v>827</v>
      </c>
      <c r="F9" s="1">
        <v>1152</v>
      </c>
      <c r="G9" s="1">
        <v>951</v>
      </c>
      <c r="H9" s="1">
        <v>1055</v>
      </c>
      <c r="I9" s="1">
        <v>1208</v>
      </c>
      <c r="J9" s="1">
        <v>1149</v>
      </c>
      <c r="K9" s="1">
        <v>1415</v>
      </c>
      <c r="L9" s="4">
        <v>5778</v>
      </c>
      <c r="M9" s="4">
        <v>11198</v>
      </c>
    </row>
    <row r="10" spans="1:13" x14ac:dyDescent="0.25">
      <c r="A10" s="10" t="s">
        <v>14</v>
      </c>
      <c r="B10" s="4">
        <v>10401</v>
      </c>
      <c r="C10" s="4">
        <v>10094</v>
      </c>
      <c r="D10" s="4">
        <v>9791</v>
      </c>
      <c r="E10" s="4">
        <v>9155</v>
      </c>
      <c r="F10" s="4">
        <v>9509</v>
      </c>
      <c r="G10" s="4">
        <v>8520</v>
      </c>
      <c r="H10" s="4">
        <v>8460</v>
      </c>
      <c r="I10" s="4">
        <v>8677</v>
      </c>
      <c r="J10" s="4">
        <v>8215</v>
      </c>
      <c r="K10" s="4">
        <v>9112</v>
      </c>
      <c r="L10" s="4">
        <v>42984</v>
      </c>
      <c r="M10" s="4">
        <v>91934</v>
      </c>
    </row>
    <row r="11" spans="1:13" x14ac:dyDescent="0.25">
      <c r="A11" s="15"/>
    </row>
    <row r="12" spans="1:13" x14ac:dyDescent="0.25">
      <c r="A12" s="15"/>
    </row>
    <row r="13" spans="1:13" x14ac:dyDescent="0.25">
      <c r="A13" s="15"/>
      <c r="B13" s="23" t="s">
        <v>30</v>
      </c>
      <c r="C13" s="24"/>
      <c r="D13" s="24"/>
      <c r="E13" s="24"/>
      <c r="F13" s="24"/>
      <c r="G13" s="24"/>
      <c r="H13" s="24"/>
      <c r="I13" s="24"/>
      <c r="J13" s="24"/>
      <c r="K13" s="24"/>
      <c r="L13" s="6" t="s">
        <v>10</v>
      </c>
      <c r="M13" s="6" t="s">
        <v>11</v>
      </c>
    </row>
    <row r="14" spans="1:13" x14ac:dyDescent="0.25">
      <c r="A14" s="9" t="s">
        <v>34</v>
      </c>
      <c r="B14" s="5" t="s">
        <v>0</v>
      </c>
      <c r="C14" s="5" t="s">
        <v>1</v>
      </c>
      <c r="D14" s="5" t="s">
        <v>2</v>
      </c>
      <c r="E14" s="5" t="s">
        <v>3</v>
      </c>
      <c r="F14" s="5" t="s">
        <v>4</v>
      </c>
      <c r="G14" s="5" t="s">
        <v>5</v>
      </c>
      <c r="H14" s="5" t="s">
        <v>6</v>
      </c>
      <c r="I14" s="5" t="s">
        <v>7</v>
      </c>
      <c r="J14" s="5" t="s">
        <v>8</v>
      </c>
      <c r="K14" s="5" t="s">
        <v>9</v>
      </c>
      <c r="L14" s="5" t="s">
        <v>32</v>
      </c>
      <c r="M14" s="5" t="s">
        <v>33</v>
      </c>
    </row>
    <row r="15" spans="1:13" x14ac:dyDescent="0.25">
      <c r="A15" s="8" t="s">
        <v>12</v>
      </c>
      <c r="B15" s="2">
        <v>0.84261128737621405</v>
      </c>
      <c r="C15" s="2">
        <v>0.90786605904497697</v>
      </c>
      <c r="D15" s="2">
        <v>0.91073434787049301</v>
      </c>
      <c r="E15" s="2">
        <v>0.90966684871654802</v>
      </c>
      <c r="F15" s="2">
        <v>0.878851614260175</v>
      </c>
      <c r="G15" s="2">
        <v>0.88838028169014105</v>
      </c>
      <c r="H15" s="2">
        <v>0.87529550827423197</v>
      </c>
      <c r="I15" s="2">
        <v>0.86078137605163096</v>
      </c>
      <c r="J15" s="2">
        <v>0.860133901399878</v>
      </c>
      <c r="K15" s="2">
        <v>0.84471027216856898</v>
      </c>
      <c r="L15" s="3">
        <v>0.86557788944723602</v>
      </c>
      <c r="M15" s="3">
        <v>0.87819522701068198</v>
      </c>
    </row>
    <row r="16" spans="1:13" x14ac:dyDescent="0.25">
      <c r="A16" s="8" t="s">
        <v>13</v>
      </c>
      <c r="B16" s="2">
        <v>0.15738871262378601</v>
      </c>
      <c r="C16" s="2">
        <v>9.2133940955022794E-2</v>
      </c>
      <c r="D16" s="2">
        <v>8.9265652129506698E-2</v>
      </c>
      <c r="E16" s="2">
        <v>9.0333151283451693E-2</v>
      </c>
      <c r="F16" s="2">
        <v>0.121148385739825</v>
      </c>
      <c r="G16" s="2">
        <v>0.11161971830985901</v>
      </c>
      <c r="H16" s="2">
        <v>0.124704491725768</v>
      </c>
      <c r="I16" s="2">
        <v>0.13921862394836901</v>
      </c>
      <c r="J16" s="2">
        <v>0.139866098600122</v>
      </c>
      <c r="K16" s="2">
        <v>0.155289727831431</v>
      </c>
      <c r="L16" s="3">
        <v>0.13442211055276401</v>
      </c>
      <c r="M16" s="3">
        <v>0.12180477298931799</v>
      </c>
    </row>
    <row r="17" spans="1:12" x14ac:dyDescent="0.25">
      <c r="A17" s="15"/>
    </row>
    <row r="18" spans="1:12" x14ac:dyDescent="0.25">
      <c r="A18" s="15"/>
    </row>
    <row r="19" spans="1:12" x14ac:dyDescent="0.25">
      <c r="A19" s="15"/>
      <c r="B19" s="23" t="s">
        <v>31</v>
      </c>
      <c r="C19" s="23"/>
      <c r="D19" s="23"/>
      <c r="E19" s="23"/>
      <c r="F19" s="23"/>
      <c r="G19" s="23"/>
      <c r="H19" s="23"/>
      <c r="I19" s="23"/>
      <c r="J19" s="23"/>
      <c r="K19" s="6" t="s">
        <v>10</v>
      </c>
      <c r="L19" s="6" t="s">
        <v>11</v>
      </c>
    </row>
    <row r="20" spans="1:12" x14ac:dyDescent="0.25">
      <c r="A20" s="9" t="s">
        <v>34</v>
      </c>
      <c r="B20" s="5" t="s">
        <v>15</v>
      </c>
      <c r="C20" s="5" t="s">
        <v>16</v>
      </c>
      <c r="D20" s="5" t="s">
        <v>17</v>
      </c>
      <c r="E20" s="5" t="s">
        <v>18</v>
      </c>
      <c r="F20" s="5" t="s">
        <v>19</v>
      </c>
      <c r="G20" s="5" t="s">
        <v>20</v>
      </c>
      <c r="H20" s="5" t="s">
        <v>21</v>
      </c>
      <c r="I20" s="5" t="s">
        <v>22</v>
      </c>
      <c r="J20" s="5" t="s">
        <v>23</v>
      </c>
      <c r="K20" s="5" t="s">
        <v>24</v>
      </c>
      <c r="L20" s="5" t="s">
        <v>25</v>
      </c>
    </row>
    <row r="21" spans="1:12" x14ac:dyDescent="0.25">
      <c r="A21" s="8" t="s">
        <v>12</v>
      </c>
      <c r="B21" s="2">
        <v>4.56412596987677E-2</v>
      </c>
      <c r="C21" s="2">
        <v>-2.6953295504146699E-2</v>
      </c>
      <c r="D21" s="2">
        <v>-6.6053605472692595E-2</v>
      </c>
      <c r="E21" s="2">
        <v>3.4822286263208502E-3</v>
      </c>
      <c r="F21" s="2">
        <v>-9.4292210123249995E-2</v>
      </c>
      <c r="G21" s="2">
        <v>-2.1667327255912298E-2</v>
      </c>
      <c r="H21" s="2">
        <v>8.6428089128966906E-3</v>
      </c>
      <c r="I21" s="2">
        <v>-5.3956352925425097E-2</v>
      </c>
      <c r="J21" s="2">
        <v>8.9300877441268106E-2</v>
      </c>
      <c r="K21" s="3">
        <v>1.6911084687541302E-2</v>
      </c>
      <c r="L21" s="3">
        <v>-0.12174806024646299</v>
      </c>
    </row>
    <row r="22" spans="1:12" x14ac:dyDescent="0.25">
      <c r="A22" s="8" t="s">
        <v>13</v>
      </c>
      <c r="B22" s="2">
        <v>-0.43188759926695203</v>
      </c>
      <c r="C22" s="2">
        <v>-6.0215053763440898E-2</v>
      </c>
      <c r="D22" s="2">
        <v>-5.3775743707093801E-2</v>
      </c>
      <c r="E22" s="2">
        <v>0.39298669891172899</v>
      </c>
      <c r="F22" s="2">
        <v>-0.17447916666666699</v>
      </c>
      <c r="G22" s="2">
        <v>0.10935856992639301</v>
      </c>
      <c r="H22" s="2">
        <v>0.14502369668246401</v>
      </c>
      <c r="I22" s="2">
        <v>-4.8841059602648999E-2</v>
      </c>
      <c r="J22" s="2">
        <v>0.23150565709312401</v>
      </c>
      <c r="K22" s="3">
        <v>0.48790746582544697</v>
      </c>
      <c r="L22" s="3">
        <v>-0.13561392791692101</v>
      </c>
    </row>
    <row r="23" spans="1:12" x14ac:dyDescent="0.25">
      <c r="A23" s="11" t="s">
        <v>14</v>
      </c>
      <c r="B23" s="3">
        <v>-2.9516392654552401E-2</v>
      </c>
      <c r="C23" s="3">
        <v>-3.0017832375668699E-2</v>
      </c>
      <c r="D23" s="3">
        <v>-6.4957614135430497E-2</v>
      </c>
      <c r="E23" s="3">
        <v>3.8667394866193298E-2</v>
      </c>
      <c r="F23" s="3">
        <v>-0.104006730465874</v>
      </c>
      <c r="G23" s="3">
        <v>-7.0422535211267599E-3</v>
      </c>
      <c r="H23" s="3">
        <v>2.5650118203309698E-2</v>
      </c>
      <c r="I23" s="3">
        <v>-5.3244208827935902E-2</v>
      </c>
      <c r="J23" s="3">
        <v>0.109190505173463</v>
      </c>
      <c r="K23" s="3">
        <v>6.9483568075117394E-2</v>
      </c>
      <c r="L23" s="3">
        <v>-0.123930391308528</v>
      </c>
    </row>
    <row r="24" spans="1:12" x14ac:dyDescent="0.25">
      <c r="A24" s="15"/>
    </row>
    <row r="25" spans="1:12" x14ac:dyDescent="0.25">
      <c r="A25" s="13" t="s">
        <v>35</v>
      </c>
    </row>
    <row r="26" spans="1:12" x14ac:dyDescent="0.25">
      <c r="A26" s="14" t="s">
        <v>36</v>
      </c>
    </row>
    <row r="27" spans="1:12" x14ac:dyDescent="0.25">
      <c r="A27" s="14" t="s">
        <v>37</v>
      </c>
    </row>
    <row r="28" spans="1:12" x14ac:dyDescent="0.25">
      <c r="A28" s="14" t="s">
        <v>38</v>
      </c>
    </row>
    <row r="29" spans="1:12" x14ac:dyDescent="0.25">
      <c r="A29" s="14" t="s">
        <v>39</v>
      </c>
    </row>
    <row r="30" spans="1:12" x14ac:dyDescent="0.25">
      <c r="A30" s="15"/>
    </row>
    <row r="31" spans="1:12" x14ac:dyDescent="0.25">
      <c r="A31" s="15"/>
    </row>
    <row r="32" spans="1:12"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3:K13"/>
    <mergeCell ref="B19:J1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M2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728</v>
      </c>
    </row>
    <row r="2" spans="1:13" ht="15" x14ac:dyDescent="0.25">
      <c r="A2" s="12" t="s">
        <v>729</v>
      </c>
    </row>
    <row r="3" spans="1:13" ht="15" x14ac:dyDescent="0.25">
      <c r="A3" s="12" t="s">
        <v>730</v>
      </c>
    </row>
    <row r="4" spans="1:13" x14ac:dyDescent="0.25">
      <c r="A4" s="15"/>
    </row>
    <row r="5" spans="1:13" x14ac:dyDescent="0.25">
      <c r="A5" s="19" t="str">
        <f>HYPERLINK("#'Table of contents'!A30", "Back to contents")</f>
        <v>Back to contents</v>
      </c>
    </row>
    <row r="6" spans="1:13" x14ac:dyDescent="0.25">
      <c r="A6" s="15"/>
      <c r="B6" s="23" t="s">
        <v>731</v>
      </c>
      <c r="C6" s="23"/>
      <c r="D6" s="23"/>
      <c r="E6" s="23"/>
      <c r="F6" s="23"/>
      <c r="G6" s="23"/>
      <c r="H6" s="23"/>
      <c r="I6" s="23"/>
      <c r="J6" s="23"/>
      <c r="K6" s="23"/>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59</v>
      </c>
      <c r="B8" s="1">
        <v>2456</v>
      </c>
      <c r="C8" s="1">
        <v>2715</v>
      </c>
      <c r="D8" s="1">
        <v>2509</v>
      </c>
      <c r="E8" s="1">
        <v>2040</v>
      </c>
      <c r="F8" s="1">
        <v>1332</v>
      </c>
      <c r="G8" s="1">
        <v>1246</v>
      </c>
      <c r="H8" s="1">
        <v>1306</v>
      </c>
      <c r="I8" s="1">
        <v>1316</v>
      </c>
      <c r="J8" s="1">
        <v>961</v>
      </c>
      <c r="K8" s="1">
        <v>868</v>
      </c>
      <c r="L8" s="4">
        <v>5276</v>
      </c>
      <c r="M8" s="4">
        <v>14563</v>
      </c>
    </row>
    <row r="9" spans="1:13" x14ac:dyDescent="0.25">
      <c r="A9" s="16" t="s">
        <v>60</v>
      </c>
      <c r="B9" s="1">
        <v>1298</v>
      </c>
      <c r="C9" s="1">
        <v>915</v>
      </c>
      <c r="D9" s="1">
        <v>549</v>
      </c>
      <c r="E9" s="1">
        <v>523</v>
      </c>
      <c r="F9" s="1">
        <v>467</v>
      </c>
      <c r="G9" s="1">
        <v>447</v>
      </c>
      <c r="H9" s="1">
        <v>381</v>
      </c>
      <c r="I9" s="1">
        <v>328</v>
      </c>
      <c r="J9" s="1">
        <v>291</v>
      </c>
      <c r="K9" s="1">
        <v>247</v>
      </c>
      <c r="L9" s="4">
        <v>1553</v>
      </c>
      <c r="M9" s="4">
        <v>4456</v>
      </c>
    </row>
    <row r="10" spans="1:13" x14ac:dyDescent="0.25">
      <c r="A10" s="16" t="s">
        <v>61</v>
      </c>
      <c r="B10" s="1">
        <v>2649</v>
      </c>
      <c r="C10" s="1">
        <v>3119</v>
      </c>
      <c r="D10" s="1">
        <v>3513</v>
      </c>
      <c r="E10" s="1">
        <v>3793</v>
      </c>
      <c r="F10" s="1">
        <v>4414</v>
      </c>
      <c r="G10" s="1">
        <v>3929</v>
      </c>
      <c r="H10" s="1">
        <v>3715</v>
      </c>
      <c r="I10" s="1">
        <v>3734</v>
      </c>
      <c r="J10" s="1">
        <v>3700</v>
      </c>
      <c r="K10" s="1">
        <v>4343</v>
      </c>
      <c r="L10" s="4">
        <v>16112</v>
      </c>
      <c r="M10" s="4">
        <v>25737</v>
      </c>
    </row>
    <row r="11" spans="1:13" x14ac:dyDescent="0.25">
      <c r="A11" s="16" t="s">
        <v>62</v>
      </c>
      <c r="B11" s="1">
        <v>0</v>
      </c>
      <c r="C11" s="1">
        <v>0</v>
      </c>
      <c r="D11" s="1">
        <v>0</v>
      </c>
      <c r="E11" s="1">
        <v>0</v>
      </c>
      <c r="F11" s="1">
        <v>0</v>
      </c>
      <c r="G11" s="1">
        <v>0</v>
      </c>
      <c r="H11" s="1">
        <v>0</v>
      </c>
      <c r="I11" s="1">
        <v>0</v>
      </c>
      <c r="J11" s="1">
        <v>5</v>
      </c>
      <c r="K11" s="1">
        <v>26</v>
      </c>
      <c r="L11" s="4">
        <v>18</v>
      </c>
      <c r="M11" s="4">
        <v>15</v>
      </c>
    </row>
    <row r="12" spans="1:13" x14ac:dyDescent="0.25">
      <c r="A12" s="10" t="s">
        <v>14</v>
      </c>
      <c r="B12" s="4">
        <v>6403</v>
      </c>
      <c r="C12" s="4">
        <v>6749</v>
      </c>
      <c r="D12" s="4">
        <v>6571</v>
      </c>
      <c r="E12" s="4">
        <v>6356</v>
      </c>
      <c r="F12" s="4">
        <v>6213</v>
      </c>
      <c r="G12" s="4">
        <v>5622</v>
      </c>
      <c r="H12" s="4">
        <v>5402</v>
      </c>
      <c r="I12" s="4">
        <v>5378</v>
      </c>
      <c r="J12" s="4">
        <v>4957</v>
      </c>
      <c r="K12" s="4">
        <v>5484</v>
      </c>
      <c r="L12" s="4">
        <v>22959</v>
      </c>
      <c r="M12" s="4">
        <v>44771</v>
      </c>
    </row>
    <row r="13" spans="1:13" x14ac:dyDescent="0.25">
      <c r="A13" s="15"/>
    </row>
    <row r="14" spans="1:13" x14ac:dyDescent="0.25">
      <c r="A14" s="15"/>
    </row>
    <row r="15" spans="1:13" x14ac:dyDescent="0.25">
      <c r="A15" s="15"/>
      <c r="B15" s="23" t="s">
        <v>732</v>
      </c>
      <c r="C15" s="23"/>
      <c r="D15" s="23"/>
      <c r="E15" s="23"/>
      <c r="F15" s="23"/>
      <c r="G15" s="23"/>
      <c r="H15" s="23"/>
      <c r="I15" s="23"/>
      <c r="J15" s="23"/>
      <c r="K15" s="23"/>
      <c r="L15" s="6" t="s">
        <v>10</v>
      </c>
      <c r="M15" s="6" t="s">
        <v>11</v>
      </c>
    </row>
    <row r="16" spans="1:13" x14ac:dyDescent="0.25">
      <c r="A16" s="9" t="s">
        <v>34</v>
      </c>
      <c r="B16" s="5" t="s">
        <v>0</v>
      </c>
      <c r="C16" s="5" t="s">
        <v>1</v>
      </c>
      <c r="D16" s="5" t="s">
        <v>2</v>
      </c>
      <c r="E16" s="5" t="s">
        <v>3</v>
      </c>
      <c r="F16" s="5" t="s">
        <v>4</v>
      </c>
      <c r="G16" s="5" t="s">
        <v>5</v>
      </c>
      <c r="H16" s="5" t="s">
        <v>6</v>
      </c>
      <c r="I16" s="5" t="s">
        <v>7</v>
      </c>
      <c r="J16" s="5" t="s">
        <v>8</v>
      </c>
      <c r="K16" s="5" t="s">
        <v>9</v>
      </c>
      <c r="L16" s="5" t="s">
        <v>32</v>
      </c>
      <c r="M16" s="5" t="s">
        <v>33</v>
      </c>
    </row>
    <row r="17" spans="1:13" x14ac:dyDescent="0.25">
      <c r="A17" s="8" t="s">
        <v>59</v>
      </c>
      <c r="B17" s="2">
        <v>0.38357020146806198</v>
      </c>
      <c r="C17" s="2">
        <v>0.40228181952881897</v>
      </c>
      <c r="D17" s="2">
        <v>0.38182924973367799</v>
      </c>
      <c r="E17" s="2">
        <v>0.32095657646318398</v>
      </c>
      <c r="F17" s="2">
        <v>0.21438918396909701</v>
      </c>
      <c r="G17" s="2">
        <v>0.221629313411597</v>
      </c>
      <c r="H17" s="2">
        <v>0.24176231025546099</v>
      </c>
      <c r="I17" s="2">
        <v>0.24470063220528099</v>
      </c>
      <c r="J17" s="2">
        <v>0.19386725842243299</v>
      </c>
      <c r="K17" s="2">
        <v>0.15827862873814699</v>
      </c>
      <c r="L17" s="3">
        <v>0.229800949518707</v>
      </c>
      <c r="M17" s="3">
        <v>0.32527752339684202</v>
      </c>
    </row>
    <row r="18" spans="1:13" x14ac:dyDescent="0.25">
      <c r="A18" s="8" t="s">
        <v>60</v>
      </c>
      <c r="B18" s="2">
        <v>0.20271747618303901</v>
      </c>
      <c r="C18" s="2">
        <v>0.135575640835679</v>
      </c>
      <c r="D18" s="2">
        <v>8.35489271039416E-2</v>
      </c>
      <c r="E18" s="2">
        <v>8.2284455632473205E-2</v>
      </c>
      <c r="F18" s="2">
        <v>7.5164976661838107E-2</v>
      </c>
      <c r="G18" s="2">
        <v>7.9509071504802603E-2</v>
      </c>
      <c r="H18" s="2">
        <v>7.0529433543132194E-2</v>
      </c>
      <c r="I18" s="2">
        <v>6.0989215321680897E-2</v>
      </c>
      <c r="J18" s="2">
        <v>5.8704861811579599E-2</v>
      </c>
      <c r="K18" s="2">
        <v>4.5040116703136401E-2</v>
      </c>
      <c r="L18" s="3">
        <v>6.7642318916329103E-2</v>
      </c>
      <c r="M18" s="3">
        <v>9.9528712782828196E-2</v>
      </c>
    </row>
    <row r="19" spans="1:13" x14ac:dyDescent="0.25">
      <c r="A19" s="8" t="s">
        <v>61</v>
      </c>
      <c r="B19" s="2">
        <v>0.41371232234889899</v>
      </c>
      <c r="C19" s="2">
        <v>0.462142539635502</v>
      </c>
      <c r="D19" s="2">
        <v>0.53462182316238005</v>
      </c>
      <c r="E19" s="2">
        <v>0.59675896790434202</v>
      </c>
      <c r="F19" s="2">
        <v>0.71044583936906502</v>
      </c>
      <c r="G19" s="2">
        <v>0.69886161508360001</v>
      </c>
      <c r="H19" s="2">
        <v>0.68770825620140696</v>
      </c>
      <c r="I19" s="2">
        <v>0.69431015247303796</v>
      </c>
      <c r="J19" s="2">
        <v>0.74641920516441396</v>
      </c>
      <c r="K19" s="2">
        <v>0.79194018964259705</v>
      </c>
      <c r="L19" s="3">
        <v>0.70177272529291301</v>
      </c>
      <c r="M19" s="3">
        <v>0.57485872551428396</v>
      </c>
    </row>
    <row r="20" spans="1:13" x14ac:dyDescent="0.25">
      <c r="A20" s="8" t="s">
        <v>62</v>
      </c>
      <c r="B20" s="2">
        <v>0</v>
      </c>
      <c r="C20" s="2">
        <v>0</v>
      </c>
      <c r="D20" s="2">
        <v>0</v>
      </c>
      <c r="E20" s="2">
        <v>0</v>
      </c>
      <c r="F20" s="2">
        <v>0</v>
      </c>
      <c r="G20" s="2">
        <v>0</v>
      </c>
      <c r="H20" s="2">
        <v>0</v>
      </c>
      <c r="I20" s="2">
        <v>0</v>
      </c>
      <c r="J20" s="2">
        <v>1.0086746015735299E-3</v>
      </c>
      <c r="K20" s="2">
        <v>4.74106491611962E-3</v>
      </c>
      <c r="L20" s="3">
        <v>7.8400627205017597E-4</v>
      </c>
      <c r="M20" s="3">
        <v>3.3503830604632501E-4</v>
      </c>
    </row>
    <row r="21" spans="1:13" x14ac:dyDescent="0.25">
      <c r="A21" s="15"/>
    </row>
    <row r="22" spans="1:13" x14ac:dyDescent="0.25">
      <c r="A22" s="15"/>
    </row>
    <row r="23" spans="1:13" x14ac:dyDescent="0.25">
      <c r="A23" s="15"/>
      <c r="B23" s="23" t="s">
        <v>31</v>
      </c>
      <c r="C23" s="23"/>
      <c r="D23" s="23"/>
      <c r="E23" s="23"/>
      <c r="F23" s="23"/>
      <c r="G23" s="23"/>
      <c r="H23" s="23"/>
      <c r="I23" s="23"/>
      <c r="J23" s="23"/>
      <c r="K23" s="6" t="s">
        <v>10</v>
      </c>
      <c r="L23" s="6" t="s">
        <v>11</v>
      </c>
    </row>
    <row r="24" spans="1:13" x14ac:dyDescent="0.25">
      <c r="A24" s="9" t="s">
        <v>34</v>
      </c>
      <c r="B24" s="5" t="s">
        <v>15</v>
      </c>
      <c r="C24" s="5" t="s">
        <v>16</v>
      </c>
      <c r="D24" s="5" t="s">
        <v>17</v>
      </c>
      <c r="E24" s="5" t="s">
        <v>18</v>
      </c>
      <c r="F24" s="5" t="s">
        <v>19</v>
      </c>
      <c r="G24" s="5" t="s">
        <v>20</v>
      </c>
      <c r="H24" s="5" t="s">
        <v>21</v>
      </c>
      <c r="I24" s="5" t="s">
        <v>22</v>
      </c>
      <c r="J24" s="5" t="s">
        <v>23</v>
      </c>
      <c r="K24" s="5" t="s">
        <v>24</v>
      </c>
      <c r="L24" s="5" t="s">
        <v>25</v>
      </c>
    </row>
    <row r="25" spans="1:13" x14ac:dyDescent="0.25">
      <c r="A25" s="8" t="s">
        <v>59</v>
      </c>
      <c r="B25" s="2">
        <v>0.105456026058632</v>
      </c>
      <c r="C25" s="2">
        <v>-7.5874769797421707E-2</v>
      </c>
      <c r="D25" s="2">
        <v>-0.18692706257473099</v>
      </c>
      <c r="E25" s="2">
        <v>-0.34705882352941197</v>
      </c>
      <c r="F25" s="2">
        <v>-6.4564564564564594E-2</v>
      </c>
      <c r="G25" s="2">
        <v>4.8154093097913298E-2</v>
      </c>
      <c r="H25" s="2">
        <v>7.6569678407350699E-3</v>
      </c>
      <c r="I25" s="2">
        <v>-0.26975683890577501</v>
      </c>
      <c r="J25" s="2">
        <v>-9.6774193548387094E-2</v>
      </c>
      <c r="K25" s="3">
        <v>-0.30337078651685401</v>
      </c>
      <c r="L25" s="3">
        <v>-0.64657980456026098</v>
      </c>
    </row>
    <row r="26" spans="1:13" x14ac:dyDescent="0.25">
      <c r="A26" s="8" t="s">
        <v>60</v>
      </c>
      <c r="B26" s="2">
        <v>-0.29506933744221903</v>
      </c>
      <c r="C26" s="2">
        <v>-0.4</v>
      </c>
      <c r="D26" s="2">
        <v>-4.7358834244080099E-2</v>
      </c>
      <c r="E26" s="2">
        <v>-0.107074569789675</v>
      </c>
      <c r="F26" s="2">
        <v>-4.2826552462526798E-2</v>
      </c>
      <c r="G26" s="2">
        <v>-0.14765100671140899</v>
      </c>
      <c r="H26" s="2">
        <v>-0.139107611548556</v>
      </c>
      <c r="I26" s="2">
        <v>-0.11280487804878001</v>
      </c>
      <c r="J26" s="2">
        <v>-0.15120274914089299</v>
      </c>
      <c r="K26" s="3">
        <v>-0.447427293064877</v>
      </c>
      <c r="L26" s="3">
        <v>-0.80970724191063204</v>
      </c>
    </row>
    <row r="27" spans="1:13" x14ac:dyDescent="0.25">
      <c r="A27" s="8" t="s">
        <v>61</v>
      </c>
      <c r="B27" s="2">
        <v>0.17742544356360901</v>
      </c>
      <c r="C27" s="2">
        <v>0.12632253927540901</v>
      </c>
      <c r="D27" s="2">
        <v>7.9703956732137801E-2</v>
      </c>
      <c r="E27" s="2">
        <v>0.163722646981281</v>
      </c>
      <c r="F27" s="2">
        <v>-0.10987766198459401</v>
      </c>
      <c r="G27" s="2">
        <v>-5.44667854415882E-2</v>
      </c>
      <c r="H27" s="2">
        <v>5.11440107671602E-3</v>
      </c>
      <c r="I27" s="2">
        <v>-9.1055168719871397E-3</v>
      </c>
      <c r="J27" s="2">
        <v>0.17378378378378401</v>
      </c>
      <c r="K27" s="3">
        <v>0.10537032323746499</v>
      </c>
      <c r="L27" s="3">
        <v>0.63948659871649705</v>
      </c>
    </row>
    <row r="28" spans="1:13" x14ac:dyDescent="0.25">
      <c r="A28" s="8" t="s">
        <v>62</v>
      </c>
      <c r="B28" s="2" t="s">
        <v>2216</v>
      </c>
      <c r="C28" s="2" t="s">
        <v>2216</v>
      </c>
      <c r="D28" s="2" t="s">
        <v>2216</v>
      </c>
      <c r="E28" s="2" t="s">
        <v>2216</v>
      </c>
      <c r="F28" s="2" t="s">
        <v>2216</v>
      </c>
      <c r="G28" s="2" t="s">
        <v>2216</v>
      </c>
      <c r="H28" s="2" t="s">
        <v>2216</v>
      </c>
      <c r="I28" s="2" t="s">
        <v>2216</v>
      </c>
      <c r="J28" s="2">
        <v>4.2</v>
      </c>
      <c r="K28" s="3" t="s">
        <v>2216</v>
      </c>
      <c r="L28" s="3" t="s">
        <v>2216</v>
      </c>
    </row>
    <row r="29" spans="1:13" x14ac:dyDescent="0.25">
      <c r="A29" s="11" t="s">
        <v>14</v>
      </c>
      <c r="B29" s="3">
        <v>5.40371700765266E-2</v>
      </c>
      <c r="C29" s="3">
        <v>-2.6374277670766E-2</v>
      </c>
      <c r="D29" s="3">
        <v>-3.2719525186425201E-2</v>
      </c>
      <c r="E29" s="3">
        <v>-2.2498426683448699E-2</v>
      </c>
      <c r="F29" s="3">
        <v>-9.5123128923225497E-2</v>
      </c>
      <c r="G29" s="3">
        <v>-3.9131981501245097E-2</v>
      </c>
      <c r="H29" s="3">
        <v>-4.4427989633469096E-3</v>
      </c>
      <c r="I29" s="3">
        <v>-7.8281889178133099E-2</v>
      </c>
      <c r="J29" s="3">
        <v>0.10631430300585</v>
      </c>
      <c r="K29" s="3">
        <v>-2.4546424759871899E-2</v>
      </c>
      <c r="L29" s="3">
        <v>-0.143526471966266</v>
      </c>
    </row>
    <row r="30" spans="1:13" x14ac:dyDescent="0.25">
      <c r="A30" s="15"/>
    </row>
    <row r="31" spans="1:13" x14ac:dyDescent="0.25">
      <c r="A31" s="13" t="s">
        <v>35</v>
      </c>
    </row>
    <row r="32" spans="1:13" x14ac:dyDescent="0.25">
      <c r="A32" s="14" t="s">
        <v>36</v>
      </c>
    </row>
    <row r="33" spans="1:1" x14ac:dyDescent="0.25">
      <c r="A33" s="14" t="s">
        <v>37</v>
      </c>
    </row>
    <row r="34" spans="1:1" x14ac:dyDescent="0.25">
      <c r="A34" s="14" t="s">
        <v>68</v>
      </c>
    </row>
    <row r="35" spans="1:1" x14ac:dyDescent="0.25">
      <c r="A35" s="14" t="s">
        <v>69</v>
      </c>
    </row>
    <row r="36" spans="1:1" x14ac:dyDescent="0.25">
      <c r="A36" s="14" t="s">
        <v>39</v>
      </c>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5:K15"/>
    <mergeCell ref="B23:J2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733</v>
      </c>
    </row>
    <row r="2" spans="1:13" ht="15" x14ac:dyDescent="0.25">
      <c r="A2" s="12" t="s">
        <v>729</v>
      </c>
    </row>
    <row r="3" spans="1:13" ht="15" x14ac:dyDescent="0.25">
      <c r="A3" s="12" t="s">
        <v>57</v>
      </c>
    </row>
    <row r="4" spans="1:13" ht="15" x14ac:dyDescent="0.25">
      <c r="A4" s="12" t="s">
        <v>730</v>
      </c>
    </row>
    <row r="5" spans="1:13" x14ac:dyDescent="0.25">
      <c r="A5" s="19" t="str">
        <f>HYPERLINK("#'Table of contents'!A31",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70</v>
      </c>
      <c r="B8" s="1">
        <v>949</v>
      </c>
      <c r="C8" s="1">
        <v>1124</v>
      </c>
      <c r="D8" s="1">
        <v>1110</v>
      </c>
      <c r="E8" s="1">
        <v>779</v>
      </c>
      <c r="F8" s="1">
        <v>430</v>
      </c>
      <c r="G8" s="1">
        <v>415</v>
      </c>
      <c r="H8" s="1">
        <v>391</v>
      </c>
      <c r="I8" s="1">
        <v>429</v>
      </c>
      <c r="J8" s="1">
        <v>302</v>
      </c>
      <c r="K8" s="1">
        <v>237</v>
      </c>
      <c r="L8" s="4">
        <v>1633</v>
      </c>
      <c r="M8" s="4">
        <v>5449</v>
      </c>
    </row>
    <row r="9" spans="1:13" x14ac:dyDescent="0.25">
      <c r="A9" s="16" t="s">
        <v>71</v>
      </c>
      <c r="B9" s="1">
        <v>1188</v>
      </c>
      <c r="C9" s="1">
        <v>866</v>
      </c>
      <c r="D9" s="1">
        <v>504</v>
      </c>
      <c r="E9" s="1">
        <v>471</v>
      </c>
      <c r="F9" s="1">
        <v>402</v>
      </c>
      <c r="G9" s="1">
        <v>343</v>
      </c>
      <c r="H9" s="1">
        <v>301</v>
      </c>
      <c r="I9" s="1">
        <v>249</v>
      </c>
      <c r="J9" s="1">
        <v>219</v>
      </c>
      <c r="K9" s="1">
        <v>189</v>
      </c>
      <c r="L9" s="4">
        <v>1192</v>
      </c>
      <c r="M9" s="4">
        <v>3878</v>
      </c>
    </row>
    <row r="10" spans="1:13" x14ac:dyDescent="0.25">
      <c r="A10" s="16" t="s">
        <v>72</v>
      </c>
      <c r="B10" s="1">
        <v>1944</v>
      </c>
      <c r="C10" s="1">
        <v>2363</v>
      </c>
      <c r="D10" s="1">
        <v>2558</v>
      </c>
      <c r="E10" s="1">
        <v>2920</v>
      </c>
      <c r="F10" s="1">
        <v>3285</v>
      </c>
      <c r="G10" s="1">
        <v>2891</v>
      </c>
      <c r="H10" s="1">
        <v>2742</v>
      </c>
      <c r="I10" s="1">
        <v>2826</v>
      </c>
      <c r="J10" s="1">
        <v>2916</v>
      </c>
      <c r="K10" s="1">
        <v>3430</v>
      </c>
      <c r="L10" s="4">
        <v>12290</v>
      </c>
      <c r="M10" s="4">
        <v>19377</v>
      </c>
    </row>
    <row r="11" spans="1:13" x14ac:dyDescent="0.25">
      <c r="A11" s="16" t="s">
        <v>73</v>
      </c>
      <c r="B11" s="1" t="s">
        <v>2216</v>
      </c>
      <c r="C11" s="1" t="s">
        <v>2216</v>
      </c>
      <c r="D11" s="1" t="s">
        <v>2216</v>
      </c>
      <c r="E11" s="1" t="s">
        <v>2216</v>
      </c>
      <c r="F11" s="1" t="s">
        <v>2216</v>
      </c>
      <c r="G11" s="1" t="s">
        <v>2216</v>
      </c>
      <c r="H11" s="1" t="s">
        <v>2216</v>
      </c>
      <c r="I11" s="1" t="s">
        <v>2216</v>
      </c>
      <c r="J11" s="1">
        <v>4</v>
      </c>
      <c r="K11" s="1">
        <v>4</v>
      </c>
      <c r="L11" s="4">
        <v>3</v>
      </c>
      <c r="M11" s="4">
        <v>3</v>
      </c>
    </row>
    <row r="12" spans="1:13" x14ac:dyDescent="0.25">
      <c r="A12" s="16" t="s">
        <v>74</v>
      </c>
      <c r="B12" s="1">
        <v>483</v>
      </c>
      <c r="C12" s="1">
        <v>506</v>
      </c>
      <c r="D12" s="1">
        <v>441</v>
      </c>
      <c r="E12" s="1">
        <v>389</v>
      </c>
      <c r="F12" s="1">
        <v>249</v>
      </c>
      <c r="G12" s="1">
        <v>225</v>
      </c>
      <c r="H12" s="1">
        <v>260</v>
      </c>
      <c r="I12" s="1">
        <v>201</v>
      </c>
      <c r="J12" s="1">
        <v>177</v>
      </c>
      <c r="K12" s="1">
        <v>130</v>
      </c>
      <c r="L12" s="4">
        <v>934</v>
      </c>
      <c r="M12" s="4">
        <v>2630</v>
      </c>
    </row>
    <row r="13" spans="1:13" x14ac:dyDescent="0.25">
      <c r="A13" s="16" t="s">
        <v>75</v>
      </c>
      <c r="B13" s="1">
        <v>12</v>
      </c>
      <c r="C13" s="1" t="s">
        <v>2216</v>
      </c>
      <c r="D13" s="1">
        <v>3</v>
      </c>
      <c r="E13" s="1">
        <v>5</v>
      </c>
      <c r="F13" s="1">
        <v>4</v>
      </c>
      <c r="G13" s="1">
        <v>5</v>
      </c>
      <c r="H13" s="1">
        <v>3</v>
      </c>
      <c r="I13" s="1">
        <v>3</v>
      </c>
      <c r="J13" s="1" t="s">
        <v>2216</v>
      </c>
      <c r="K13" s="1">
        <v>3</v>
      </c>
      <c r="L13" s="4">
        <v>12</v>
      </c>
      <c r="M13" s="4">
        <v>27</v>
      </c>
    </row>
    <row r="14" spans="1:13" x14ac:dyDescent="0.25">
      <c r="A14" s="16" t="s">
        <v>76</v>
      </c>
      <c r="B14" s="1">
        <v>58</v>
      </c>
      <c r="C14" s="1">
        <v>28</v>
      </c>
      <c r="D14" s="1">
        <v>78</v>
      </c>
      <c r="E14" s="1">
        <v>76</v>
      </c>
      <c r="F14" s="1">
        <v>58</v>
      </c>
      <c r="G14" s="1">
        <v>52</v>
      </c>
      <c r="H14" s="1">
        <v>35</v>
      </c>
      <c r="I14" s="1">
        <v>33</v>
      </c>
      <c r="J14" s="1">
        <v>42</v>
      </c>
      <c r="K14" s="1">
        <v>39</v>
      </c>
      <c r="L14" s="4">
        <v>136</v>
      </c>
      <c r="M14" s="4">
        <v>287</v>
      </c>
    </row>
    <row r="15" spans="1:13" x14ac:dyDescent="0.25">
      <c r="A15" s="16" t="s">
        <v>77</v>
      </c>
      <c r="B15" s="1" t="s">
        <v>2216</v>
      </c>
      <c r="C15" s="1" t="s">
        <v>2216</v>
      </c>
      <c r="D15" s="1" t="s">
        <v>2216</v>
      </c>
      <c r="E15" s="1" t="s">
        <v>2216</v>
      </c>
      <c r="F15" s="1" t="s">
        <v>2216</v>
      </c>
      <c r="G15" s="1" t="s">
        <v>2216</v>
      </c>
      <c r="H15" s="1" t="s">
        <v>2216</v>
      </c>
      <c r="I15" s="1" t="s">
        <v>2216</v>
      </c>
      <c r="J15" s="1" t="s">
        <v>2216</v>
      </c>
      <c r="K15" s="1" t="s">
        <v>2216</v>
      </c>
      <c r="L15" s="4">
        <v>0</v>
      </c>
      <c r="M15" s="4">
        <v>0</v>
      </c>
    </row>
    <row r="16" spans="1:13" x14ac:dyDescent="0.25">
      <c r="A16" s="16" t="s">
        <v>78</v>
      </c>
      <c r="B16" s="1">
        <v>179</v>
      </c>
      <c r="C16" s="1">
        <v>231</v>
      </c>
      <c r="D16" s="1">
        <v>257</v>
      </c>
      <c r="E16" s="1">
        <v>260</v>
      </c>
      <c r="F16" s="1">
        <v>193</v>
      </c>
      <c r="G16" s="1">
        <v>202</v>
      </c>
      <c r="H16" s="1">
        <v>214</v>
      </c>
      <c r="I16" s="1">
        <v>232</v>
      </c>
      <c r="J16" s="1">
        <v>173</v>
      </c>
      <c r="K16" s="1">
        <v>165</v>
      </c>
      <c r="L16" s="4">
        <v>947</v>
      </c>
      <c r="M16" s="4">
        <v>1912</v>
      </c>
    </row>
    <row r="17" spans="1:13" x14ac:dyDescent="0.25">
      <c r="A17" s="16" t="s">
        <v>79</v>
      </c>
      <c r="B17" s="1" t="s">
        <v>2216</v>
      </c>
      <c r="C17" s="1" t="s">
        <v>2216</v>
      </c>
      <c r="D17" s="1" t="s">
        <v>2216</v>
      </c>
      <c r="E17" s="1">
        <v>4</v>
      </c>
      <c r="F17" s="1">
        <v>5</v>
      </c>
      <c r="G17" s="1">
        <v>25</v>
      </c>
      <c r="H17" s="1">
        <v>8</v>
      </c>
      <c r="I17" s="1">
        <v>23</v>
      </c>
      <c r="J17" s="1">
        <v>16</v>
      </c>
      <c r="K17" s="1">
        <v>12</v>
      </c>
      <c r="L17" s="4">
        <v>83</v>
      </c>
      <c r="M17" s="4">
        <v>85</v>
      </c>
    </row>
    <row r="18" spans="1:13" x14ac:dyDescent="0.25">
      <c r="A18" s="16" t="s">
        <v>80</v>
      </c>
      <c r="B18" s="1">
        <v>103</v>
      </c>
      <c r="C18" s="1">
        <v>125</v>
      </c>
      <c r="D18" s="1">
        <v>240</v>
      </c>
      <c r="E18" s="1">
        <v>233</v>
      </c>
      <c r="F18" s="1">
        <v>239</v>
      </c>
      <c r="G18" s="1">
        <v>329</v>
      </c>
      <c r="H18" s="1">
        <v>209</v>
      </c>
      <c r="I18" s="1">
        <v>273</v>
      </c>
      <c r="J18" s="1">
        <v>258</v>
      </c>
      <c r="K18" s="1">
        <v>227</v>
      </c>
      <c r="L18" s="4">
        <v>1171</v>
      </c>
      <c r="M18" s="4">
        <v>1834</v>
      </c>
    </row>
    <row r="19" spans="1:13" x14ac:dyDescent="0.25">
      <c r="A19" s="16" t="s">
        <v>81</v>
      </c>
      <c r="B19" s="1" t="s">
        <v>2216</v>
      </c>
      <c r="C19" s="1" t="s">
        <v>2216</v>
      </c>
      <c r="D19" s="1" t="s">
        <v>2216</v>
      </c>
      <c r="E19" s="1" t="s">
        <v>2216</v>
      </c>
      <c r="F19" s="1" t="s">
        <v>2216</v>
      </c>
      <c r="G19" s="1" t="s">
        <v>2216</v>
      </c>
      <c r="H19" s="1" t="s">
        <v>2216</v>
      </c>
      <c r="I19" s="1" t="s">
        <v>2216</v>
      </c>
      <c r="J19" s="1" t="s">
        <v>2216</v>
      </c>
      <c r="K19" s="1">
        <v>5</v>
      </c>
      <c r="L19" s="4">
        <v>4</v>
      </c>
      <c r="M19" s="4">
        <v>3</v>
      </c>
    </row>
    <row r="20" spans="1:13" x14ac:dyDescent="0.25">
      <c r="A20" s="16" t="s">
        <v>82</v>
      </c>
      <c r="B20" s="1">
        <v>209</v>
      </c>
      <c r="C20" s="1">
        <v>251</v>
      </c>
      <c r="D20" s="1">
        <v>189</v>
      </c>
      <c r="E20" s="1">
        <v>205</v>
      </c>
      <c r="F20" s="1">
        <v>137</v>
      </c>
      <c r="G20" s="1">
        <v>127</v>
      </c>
      <c r="H20" s="1">
        <v>119</v>
      </c>
      <c r="I20" s="1">
        <v>128</v>
      </c>
      <c r="J20" s="1">
        <v>88</v>
      </c>
      <c r="K20" s="1">
        <v>106</v>
      </c>
      <c r="L20" s="4">
        <v>518</v>
      </c>
      <c r="M20" s="4">
        <v>1313</v>
      </c>
    </row>
    <row r="21" spans="1:13" x14ac:dyDescent="0.25">
      <c r="A21" s="16" t="s">
        <v>83</v>
      </c>
      <c r="B21" s="1">
        <v>48</v>
      </c>
      <c r="C21" s="1">
        <v>31</v>
      </c>
      <c r="D21" s="1">
        <v>18</v>
      </c>
      <c r="E21" s="1">
        <v>27</v>
      </c>
      <c r="F21" s="1">
        <v>25</v>
      </c>
      <c r="G21" s="1">
        <v>43</v>
      </c>
      <c r="H21" s="1">
        <v>43</v>
      </c>
      <c r="I21" s="1">
        <v>31</v>
      </c>
      <c r="J21" s="1">
        <v>32</v>
      </c>
      <c r="K21" s="1">
        <v>27</v>
      </c>
      <c r="L21" s="4">
        <v>161</v>
      </c>
      <c r="M21" s="4">
        <v>268</v>
      </c>
    </row>
    <row r="22" spans="1:13" x14ac:dyDescent="0.25">
      <c r="A22" s="16" t="s">
        <v>84</v>
      </c>
      <c r="B22" s="1">
        <v>203</v>
      </c>
      <c r="C22" s="1">
        <v>285</v>
      </c>
      <c r="D22" s="1">
        <v>334</v>
      </c>
      <c r="E22" s="1">
        <v>327</v>
      </c>
      <c r="F22" s="1">
        <v>489</v>
      </c>
      <c r="G22" s="1">
        <v>373</v>
      </c>
      <c r="H22" s="1">
        <v>406</v>
      </c>
      <c r="I22" s="1">
        <v>341</v>
      </c>
      <c r="J22" s="1">
        <v>335</v>
      </c>
      <c r="K22" s="1">
        <v>464</v>
      </c>
      <c r="L22" s="4">
        <v>1542</v>
      </c>
      <c r="M22" s="4">
        <v>2360</v>
      </c>
    </row>
    <row r="23" spans="1:13" x14ac:dyDescent="0.25">
      <c r="A23" s="16" t="s">
        <v>85</v>
      </c>
      <c r="B23" s="1" t="s">
        <v>2216</v>
      </c>
      <c r="C23" s="1" t="s">
        <v>2216</v>
      </c>
      <c r="D23" s="1" t="s">
        <v>2216</v>
      </c>
      <c r="E23" s="1" t="s">
        <v>2216</v>
      </c>
      <c r="F23" s="1" t="s">
        <v>2216</v>
      </c>
      <c r="G23" s="1" t="s">
        <v>2216</v>
      </c>
      <c r="H23" s="1" t="s">
        <v>2216</v>
      </c>
      <c r="I23" s="1" t="s">
        <v>2216</v>
      </c>
      <c r="J23" s="1" t="s">
        <v>2216</v>
      </c>
      <c r="K23" s="1">
        <v>12</v>
      </c>
      <c r="L23" s="4">
        <v>8</v>
      </c>
      <c r="M23" s="4">
        <v>7</v>
      </c>
    </row>
    <row r="24" spans="1:13" x14ac:dyDescent="0.25">
      <c r="A24" s="16" t="s">
        <v>86</v>
      </c>
      <c r="B24" s="1">
        <v>110</v>
      </c>
      <c r="C24" s="1">
        <v>89</v>
      </c>
      <c r="D24" s="1">
        <v>85</v>
      </c>
      <c r="E24" s="1">
        <v>58</v>
      </c>
      <c r="F24" s="1">
        <v>47</v>
      </c>
      <c r="G24" s="1">
        <v>50</v>
      </c>
      <c r="H24" s="1">
        <v>58</v>
      </c>
      <c r="I24" s="1">
        <v>65</v>
      </c>
      <c r="J24" s="1">
        <v>50</v>
      </c>
      <c r="K24" s="1">
        <v>71</v>
      </c>
      <c r="L24" s="4">
        <v>271</v>
      </c>
      <c r="M24" s="4">
        <v>575</v>
      </c>
    </row>
    <row r="25" spans="1:13" x14ac:dyDescent="0.25">
      <c r="A25" s="16" t="s">
        <v>87</v>
      </c>
      <c r="B25" s="1" t="s">
        <v>2216</v>
      </c>
      <c r="C25" s="1" t="s">
        <v>2216</v>
      </c>
      <c r="D25" s="1" t="s">
        <v>2216</v>
      </c>
      <c r="E25" s="1" t="s">
        <v>2216</v>
      </c>
      <c r="F25" s="1">
        <v>3</v>
      </c>
      <c r="G25" s="1" t="s">
        <v>2216</v>
      </c>
      <c r="H25" s="1">
        <v>3</v>
      </c>
      <c r="I25" s="1" t="s">
        <v>2216</v>
      </c>
      <c r="J25" s="1" t="s">
        <v>2216</v>
      </c>
      <c r="K25" s="1" t="s">
        <v>2216</v>
      </c>
      <c r="L25" s="4">
        <v>6</v>
      </c>
      <c r="M25" s="4">
        <v>9</v>
      </c>
    </row>
    <row r="26" spans="1:13" x14ac:dyDescent="0.25">
      <c r="A26" s="16" t="s">
        <v>88</v>
      </c>
      <c r="B26" s="1">
        <v>18</v>
      </c>
      <c r="C26" s="1">
        <v>35</v>
      </c>
      <c r="D26" s="1">
        <v>31</v>
      </c>
      <c r="E26" s="1">
        <v>41</v>
      </c>
      <c r="F26" s="1">
        <v>21</v>
      </c>
      <c r="G26" s="1">
        <v>22</v>
      </c>
      <c r="H26" s="1">
        <v>27</v>
      </c>
      <c r="I26" s="1">
        <v>24</v>
      </c>
      <c r="J26" s="1">
        <v>10</v>
      </c>
      <c r="K26" s="1">
        <v>12</v>
      </c>
      <c r="L26" s="4">
        <v>73</v>
      </c>
      <c r="M26" s="4">
        <v>164</v>
      </c>
    </row>
    <row r="27" spans="1:13" x14ac:dyDescent="0.25">
      <c r="A27" s="16" t="s">
        <v>89</v>
      </c>
      <c r="B27" s="1" t="s">
        <v>2216</v>
      </c>
      <c r="C27" s="1" t="s">
        <v>2216</v>
      </c>
      <c r="D27" s="1" t="s">
        <v>2216</v>
      </c>
      <c r="E27" s="1" t="s">
        <v>2216</v>
      </c>
      <c r="F27" s="1" t="s">
        <v>2216</v>
      </c>
      <c r="G27" s="1" t="s">
        <v>2216</v>
      </c>
      <c r="H27" s="1" t="s">
        <v>2216</v>
      </c>
      <c r="I27" s="1" t="s">
        <v>2216</v>
      </c>
      <c r="J27" s="1" t="s">
        <v>2216</v>
      </c>
      <c r="K27" s="1" t="s">
        <v>2216</v>
      </c>
      <c r="L27" s="4">
        <v>1</v>
      </c>
      <c r="M27" s="4">
        <v>1</v>
      </c>
    </row>
    <row r="28" spans="1:13" x14ac:dyDescent="0.25">
      <c r="A28" s="16" t="s">
        <v>90</v>
      </c>
      <c r="B28" s="1">
        <v>45</v>
      </c>
      <c r="C28" s="1">
        <v>24</v>
      </c>
      <c r="D28" s="1">
        <v>15</v>
      </c>
      <c r="E28" s="1">
        <v>11</v>
      </c>
      <c r="F28" s="1">
        <v>19</v>
      </c>
      <c r="G28" s="1">
        <v>13</v>
      </c>
      <c r="H28" s="1">
        <v>29</v>
      </c>
      <c r="I28" s="1">
        <v>7</v>
      </c>
      <c r="J28" s="1" t="s">
        <v>2216</v>
      </c>
      <c r="K28" s="1">
        <v>6</v>
      </c>
      <c r="L28" s="4">
        <v>54</v>
      </c>
      <c r="M28" s="4">
        <v>158</v>
      </c>
    </row>
    <row r="29" spans="1:13" x14ac:dyDescent="0.25">
      <c r="A29" s="16" t="s">
        <v>91</v>
      </c>
      <c r="B29" s="1" t="s">
        <v>2216</v>
      </c>
      <c r="C29" s="1" t="s">
        <v>2216</v>
      </c>
      <c r="D29" s="1" t="s">
        <v>2216</v>
      </c>
      <c r="E29" s="1" t="s">
        <v>2216</v>
      </c>
      <c r="F29" s="1" t="s">
        <v>2216</v>
      </c>
      <c r="G29" s="1" t="s">
        <v>2216</v>
      </c>
      <c r="H29" s="1" t="s">
        <v>2216</v>
      </c>
      <c r="I29" s="1" t="s">
        <v>2216</v>
      </c>
      <c r="J29" s="1" t="s">
        <v>2216</v>
      </c>
      <c r="K29" s="1" t="s">
        <v>2216</v>
      </c>
      <c r="L29" s="4">
        <v>2</v>
      </c>
      <c r="M29" s="4">
        <v>3</v>
      </c>
    </row>
    <row r="30" spans="1:13" x14ac:dyDescent="0.25">
      <c r="A30" s="16" t="s">
        <v>92</v>
      </c>
      <c r="B30" s="1">
        <v>84</v>
      </c>
      <c r="C30" s="1">
        <v>27</v>
      </c>
      <c r="D30" s="1">
        <v>32</v>
      </c>
      <c r="E30" s="1">
        <v>7</v>
      </c>
      <c r="F30" s="1">
        <v>45</v>
      </c>
      <c r="G30" s="1">
        <v>91</v>
      </c>
      <c r="H30" s="1">
        <v>107</v>
      </c>
      <c r="I30" s="1">
        <v>68</v>
      </c>
      <c r="J30" s="1">
        <v>8</v>
      </c>
      <c r="K30" s="1" t="s">
        <v>2216</v>
      </c>
      <c r="L30" s="4">
        <v>251</v>
      </c>
      <c r="M30" s="4">
        <v>362</v>
      </c>
    </row>
    <row r="31" spans="1:13" x14ac:dyDescent="0.25">
      <c r="A31" s="16" t="s">
        <v>93</v>
      </c>
      <c r="B31" s="1" t="s">
        <v>2216</v>
      </c>
      <c r="C31" s="1" t="s">
        <v>2216</v>
      </c>
      <c r="D31" s="1" t="s">
        <v>2216</v>
      </c>
      <c r="E31" s="1" t="s">
        <v>2216</v>
      </c>
      <c r="F31" s="1" t="s">
        <v>2216</v>
      </c>
      <c r="G31" s="1" t="s">
        <v>2216</v>
      </c>
      <c r="H31" s="1" t="s">
        <v>2216</v>
      </c>
      <c r="I31" s="1" t="s">
        <v>2216</v>
      </c>
      <c r="J31" s="1" t="s">
        <v>2216</v>
      </c>
      <c r="K31" s="1" t="s">
        <v>2216</v>
      </c>
      <c r="L31" s="4">
        <v>0</v>
      </c>
      <c r="M31" s="4">
        <v>0</v>
      </c>
    </row>
    <row r="32" spans="1:13" x14ac:dyDescent="0.25">
      <c r="A32" s="16" t="s">
        <v>94</v>
      </c>
      <c r="B32" s="1">
        <v>163</v>
      </c>
      <c r="C32" s="1">
        <v>106</v>
      </c>
      <c r="D32" s="1">
        <v>75</v>
      </c>
      <c r="E32" s="1">
        <v>65</v>
      </c>
      <c r="F32" s="1">
        <v>41</v>
      </c>
      <c r="G32" s="1">
        <v>28</v>
      </c>
      <c r="H32" s="1">
        <v>62</v>
      </c>
      <c r="I32" s="1">
        <v>63</v>
      </c>
      <c r="J32" s="1">
        <v>40</v>
      </c>
      <c r="K32" s="1">
        <v>37</v>
      </c>
      <c r="L32" s="4">
        <v>201</v>
      </c>
      <c r="M32" s="4">
        <v>558</v>
      </c>
    </row>
    <row r="33" spans="1:13" x14ac:dyDescent="0.25">
      <c r="A33" s="16" t="s">
        <v>95</v>
      </c>
      <c r="B33" s="1">
        <v>20</v>
      </c>
      <c r="C33" s="1">
        <v>4</v>
      </c>
      <c r="D33" s="1" t="s">
        <v>2216</v>
      </c>
      <c r="E33" s="1" t="s">
        <v>2216</v>
      </c>
      <c r="F33" s="1">
        <v>10</v>
      </c>
      <c r="G33" s="1">
        <v>5</v>
      </c>
      <c r="H33" s="1">
        <v>4</v>
      </c>
      <c r="I33" s="1">
        <v>8</v>
      </c>
      <c r="J33" s="1">
        <v>5</v>
      </c>
      <c r="K33" s="1">
        <v>3</v>
      </c>
      <c r="L33" s="4">
        <v>21</v>
      </c>
      <c r="M33" s="4">
        <v>51</v>
      </c>
    </row>
    <row r="34" spans="1:13" x14ac:dyDescent="0.25">
      <c r="A34" s="16" t="s">
        <v>96</v>
      </c>
      <c r="B34" s="1">
        <v>159</v>
      </c>
      <c r="C34" s="1">
        <v>101</v>
      </c>
      <c r="D34" s="1">
        <v>85</v>
      </c>
      <c r="E34" s="1">
        <v>79</v>
      </c>
      <c r="F34" s="1">
        <v>113</v>
      </c>
      <c r="G34" s="1">
        <v>33</v>
      </c>
      <c r="H34" s="1">
        <v>79</v>
      </c>
      <c r="I34" s="1">
        <v>55</v>
      </c>
      <c r="J34" s="1">
        <v>54</v>
      </c>
      <c r="K34" s="1">
        <v>47</v>
      </c>
      <c r="L34" s="4">
        <v>214</v>
      </c>
      <c r="M34" s="4">
        <v>539</v>
      </c>
    </row>
    <row r="35" spans="1:13" x14ac:dyDescent="0.25">
      <c r="A35" s="16" t="s">
        <v>97</v>
      </c>
      <c r="B35" s="1" t="s">
        <v>2216</v>
      </c>
      <c r="C35" s="1" t="s">
        <v>2216</v>
      </c>
      <c r="D35" s="1" t="s">
        <v>2216</v>
      </c>
      <c r="E35" s="1" t="s">
        <v>2216</v>
      </c>
      <c r="F35" s="1" t="s">
        <v>2216</v>
      </c>
      <c r="G35" s="1" t="s">
        <v>2216</v>
      </c>
      <c r="H35" s="1" t="s">
        <v>2216</v>
      </c>
      <c r="I35" s="1" t="s">
        <v>2216</v>
      </c>
      <c r="J35" s="1" t="s">
        <v>2216</v>
      </c>
      <c r="K35" s="1" t="s">
        <v>2216</v>
      </c>
      <c r="L35" s="4">
        <v>0</v>
      </c>
      <c r="M35" s="4">
        <v>0</v>
      </c>
    </row>
    <row r="36" spans="1:13" x14ac:dyDescent="0.25">
      <c r="A36" s="16" t="s">
        <v>98</v>
      </c>
      <c r="B36" s="1">
        <v>318</v>
      </c>
      <c r="C36" s="1">
        <v>384</v>
      </c>
      <c r="D36" s="1">
        <v>337</v>
      </c>
      <c r="E36" s="1">
        <v>273</v>
      </c>
      <c r="F36" s="1">
        <v>216</v>
      </c>
      <c r="G36" s="1">
        <v>186</v>
      </c>
      <c r="H36" s="1">
        <v>173</v>
      </c>
      <c r="I36" s="1">
        <v>191</v>
      </c>
      <c r="J36" s="1">
        <v>130</v>
      </c>
      <c r="K36" s="1">
        <v>116</v>
      </c>
      <c r="L36" s="4">
        <v>718</v>
      </c>
      <c r="M36" s="4">
        <v>1968</v>
      </c>
    </row>
    <row r="37" spans="1:13" x14ac:dyDescent="0.25">
      <c r="A37" s="16" t="s">
        <v>99</v>
      </c>
      <c r="B37" s="1">
        <v>27</v>
      </c>
      <c r="C37" s="1">
        <v>14</v>
      </c>
      <c r="D37" s="1">
        <v>19</v>
      </c>
      <c r="E37" s="1">
        <v>15</v>
      </c>
      <c r="F37" s="1">
        <v>18</v>
      </c>
      <c r="G37" s="1">
        <v>24</v>
      </c>
      <c r="H37" s="1">
        <v>18</v>
      </c>
      <c r="I37" s="1">
        <v>13</v>
      </c>
      <c r="J37" s="1">
        <v>17</v>
      </c>
      <c r="K37" s="1">
        <v>11</v>
      </c>
      <c r="L37" s="4">
        <v>76</v>
      </c>
      <c r="M37" s="4">
        <v>135</v>
      </c>
    </row>
    <row r="38" spans="1:13" x14ac:dyDescent="0.25">
      <c r="A38" s="16" t="s">
        <v>100</v>
      </c>
      <c r="B38" s="1">
        <v>80</v>
      </c>
      <c r="C38" s="1">
        <v>155</v>
      </c>
      <c r="D38" s="1">
        <v>155</v>
      </c>
      <c r="E38" s="1">
        <v>110</v>
      </c>
      <c r="F38" s="1">
        <v>164</v>
      </c>
      <c r="G38" s="1">
        <v>138</v>
      </c>
      <c r="H38" s="1">
        <v>110</v>
      </c>
      <c r="I38" s="1">
        <v>114</v>
      </c>
      <c r="J38" s="1">
        <v>77</v>
      </c>
      <c r="K38" s="1">
        <v>122</v>
      </c>
      <c r="L38" s="4">
        <v>435</v>
      </c>
      <c r="M38" s="4">
        <v>814</v>
      </c>
    </row>
    <row r="39" spans="1:13" x14ac:dyDescent="0.25">
      <c r="A39" s="16" t="s">
        <v>101</v>
      </c>
      <c r="B39" s="1" t="s">
        <v>2216</v>
      </c>
      <c r="C39" s="1" t="s">
        <v>2216</v>
      </c>
      <c r="D39" s="1" t="s">
        <v>2216</v>
      </c>
      <c r="E39" s="1" t="s">
        <v>2216</v>
      </c>
      <c r="F39" s="1" t="s">
        <v>2216</v>
      </c>
      <c r="G39" s="1" t="s">
        <v>2216</v>
      </c>
      <c r="H39" s="1" t="s">
        <v>2216</v>
      </c>
      <c r="I39" s="1" t="s">
        <v>2216</v>
      </c>
      <c r="J39" s="1" t="s">
        <v>2216</v>
      </c>
      <c r="K39" s="1" t="s">
        <v>2216</v>
      </c>
      <c r="L39" s="4">
        <v>2</v>
      </c>
      <c r="M39" s="4">
        <v>1</v>
      </c>
    </row>
    <row r="40" spans="1:13" x14ac:dyDescent="0.25">
      <c r="A40" s="10" t="s">
        <v>14</v>
      </c>
      <c r="B40" s="4">
        <v>6403</v>
      </c>
      <c r="C40" s="4">
        <v>6749</v>
      </c>
      <c r="D40" s="4">
        <v>6571</v>
      </c>
      <c r="E40" s="4">
        <v>6356</v>
      </c>
      <c r="F40" s="4">
        <v>6213</v>
      </c>
      <c r="G40" s="4">
        <v>5622</v>
      </c>
      <c r="H40" s="4">
        <v>5402</v>
      </c>
      <c r="I40" s="4">
        <v>5378</v>
      </c>
      <c r="J40" s="4">
        <v>4957</v>
      </c>
      <c r="K40" s="4">
        <v>5484</v>
      </c>
      <c r="L40" s="4">
        <v>22959</v>
      </c>
      <c r="M40" s="4">
        <v>44771</v>
      </c>
    </row>
    <row r="41" spans="1:13" x14ac:dyDescent="0.25">
      <c r="A41" s="15"/>
    </row>
    <row r="42" spans="1:13" x14ac:dyDescent="0.25">
      <c r="A42" s="15"/>
    </row>
    <row r="43" spans="1:13" x14ac:dyDescent="0.25">
      <c r="A43" s="15"/>
      <c r="B43" s="23" t="s">
        <v>732</v>
      </c>
      <c r="C43" s="24"/>
      <c r="D43" s="24"/>
      <c r="E43" s="24"/>
      <c r="F43" s="24"/>
      <c r="G43" s="24"/>
      <c r="H43" s="24"/>
      <c r="I43" s="24"/>
      <c r="J43" s="24"/>
      <c r="K43" s="24"/>
      <c r="L43" s="6" t="s">
        <v>734</v>
      </c>
      <c r="M43" s="6" t="s">
        <v>11</v>
      </c>
    </row>
    <row r="44" spans="1:13" x14ac:dyDescent="0.25">
      <c r="A44" s="9" t="s">
        <v>34</v>
      </c>
      <c r="B44" s="5" t="s">
        <v>0</v>
      </c>
      <c r="C44" s="5" t="s">
        <v>1</v>
      </c>
      <c r="D44" s="5" t="s">
        <v>2</v>
      </c>
      <c r="E44" s="5" t="s">
        <v>3</v>
      </c>
      <c r="F44" s="5" t="s">
        <v>4</v>
      </c>
      <c r="G44" s="5" t="s">
        <v>5</v>
      </c>
      <c r="H44" s="5" t="s">
        <v>6</v>
      </c>
      <c r="I44" s="5" t="s">
        <v>7</v>
      </c>
      <c r="J44" s="5" t="s">
        <v>8</v>
      </c>
      <c r="K44" s="5" t="s">
        <v>9</v>
      </c>
      <c r="L44" s="5" t="s">
        <v>32</v>
      </c>
      <c r="M44" s="5" t="s">
        <v>33</v>
      </c>
    </row>
    <row r="45" spans="1:13" x14ac:dyDescent="0.25">
      <c r="A45" s="8" t="s">
        <v>70</v>
      </c>
      <c r="B45" s="2">
        <v>0.232541043861799</v>
      </c>
      <c r="C45" s="2">
        <v>0.25821272685504199</v>
      </c>
      <c r="D45" s="2">
        <v>0.26605944391179298</v>
      </c>
      <c r="E45" s="2">
        <v>0.18681055155875301</v>
      </c>
      <c r="F45" s="2">
        <v>0.10444498421180499</v>
      </c>
      <c r="G45" s="2">
        <v>0.113729788983283</v>
      </c>
      <c r="H45" s="2">
        <v>0.113861386138614</v>
      </c>
      <c r="I45" s="2">
        <v>0.122431506849315</v>
      </c>
      <c r="J45" s="2">
        <v>8.7765184539378094E-2</v>
      </c>
      <c r="K45" s="2">
        <v>6.1398963730569897E-2</v>
      </c>
      <c r="L45" s="3">
        <v>0.10801693345680601</v>
      </c>
      <c r="M45" s="3">
        <v>0.189814330999408</v>
      </c>
    </row>
    <row r="46" spans="1:13" x14ac:dyDescent="0.25">
      <c r="A46" s="8" t="s">
        <v>71</v>
      </c>
      <c r="B46" s="2">
        <v>0.29110512129380101</v>
      </c>
      <c r="C46" s="2">
        <v>0.198943257523547</v>
      </c>
      <c r="D46" s="2">
        <v>0.12080536912751701</v>
      </c>
      <c r="E46" s="2">
        <v>0.11294964028777001</v>
      </c>
      <c r="F46" s="2">
        <v>9.7643915472431397E-2</v>
      </c>
      <c r="G46" s="2">
        <v>9.3998355713894199E-2</v>
      </c>
      <c r="H46" s="2">
        <v>8.7652882935352394E-2</v>
      </c>
      <c r="I46" s="2">
        <v>7.1061643835616403E-2</v>
      </c>
      <c r="J46" s="2">
        <v>6.3644289450741104E-2</v>
      </c>
      <c r="K46" s="2">
        <v>4.8963730569948197E-2</v>
      </c>
      <c r="L46" s="3">
        <v>7.8846408255060202E-2</v>
      </c>
      <c r="M46" s="3">
        <v>0.135089002682273</v>
      </c>
    </row>
    <row r="47" spans="1:13" x14ac:dyDescent="0.25">
      <c r="A47" s="8" t="s">
        <v>72</v>
      </c>
      <c r="B47" s="2">
        <v>0.47635383484440103</v>
      </c>
      <c r="C47" s="2">
        <v>0.54284401562141005</v>
      </c>
      <c r="D47" s="2">
        <v>0.61313518696069003</v>
      </c>
      <c r="E47" s="2">
        <v>0.70023980815347697</v>
      </c>
      <c r="F47" s="2">
        <v>0.79791110031576395</v>
      </c>
      <c r="G47" s="2">
        <v>0.79227185530282296</v>
      </c>
      <c r="H47" s="2">
        <v>0.79848573092603403</v>
      </c>
      <c r="I47" s="2">
        <v>0.806506849315068</v>
      </c>
      <c r="J47" s="2">
        <v>0.84742807323452496</v>
      </c>
      <c r="K47" s="2">
        <v>0.88860103626942999</v>
      </c>
      <c r="L47" s="3">
        <v>0.81293821934118304</v>
      </c>
      <c r="M47" s="3">
        <v>0.67499216219040603</v>
      </c>
    </row>
    <row r="48" spans="1:13" x14ac:dyDescent="0.25">
      <c r="A48" s="8" t="s">
        <v>73</v>
      </c>
      <c r="B48" s="2">
        <v>0</v>
      </c>
      <c r="C48" s="2">
        <v>0</v>
      </c>
      <c r="D48" s="2">
        <v>0</v>
      </c>
      <c r="E48" s="2">
        <v>0</v>
      </c>
      <c r="F48" s="2">
        <v>0</v>
      </c>
      <c r="G48" s="2">
        <v>0</v>
      </c>
      <c r="H48" s="2">
        <v>0</v>
      </c>
      <c r="I48" s="2">
        <v>0</v>
      </c>
      <c r="J48" s="2">
        <v>1.1624527753559999E-3</v>
      </c>
      <c r="K48" s="2">
        <v>1.03626943005181E-3</v>
      </c>
      <c r="L48" s="3">
        <v>1.9843894695065499E-4</v>
      </c>
      <c r="M48" s="3">
        <v>1.0450412791305299E-4</v>
      </c>
    </row>
    <row r="49" spans="1:13" x14ac:dyDescent="0.25">
      <c r="A49" s="8" t="s">
        <v>74</v>
      </c>
      <c r="B49" s="2">
        <v>0.873417721518987</v>
      </c>
      <c r="C49" s="2">
        <v>0.94756554307116103</v>
      </c>
      <c r="D49" s="2">
        <v>0.84482758620689702</v>
      </c>
      <c r="E49" s="2">
        <v>0.82765957446808502</v>
      </c>
      <c r="F49" s="2">
        <v>0.80064308681672003</v>
      </c>
      <c r="G49" s="2">
        <v>0.79787234042553201</v>
      </c>
      <c r="H49" s="2">
        <v>0.87248322147651003</v>
      </c>
      <c r="I49" s="2">
        <v>0.848101265822785</v>
      </c>
      <c r="J49" s="2">
        <v>0.80090497737556599</v>
      </c>
      <c r="K49" s="2">
        <v>0.75144508670520205</v>
      </c>
      <c r="L49" s="3">
        <v>0.86321626617375202</v>
      </c>
      <c r="M49" s="3">
        <v>0.893342391304348</v>
      </c>
    </row>
    <row r="50" spans="1:13" x14ac:dyDescent="0.25">
      <c r="A50" s="8" t="s">
        <v>75</v>
      </c>
      <c r="B50" s="2">
        <v>2.1699819168173599E-2</v>
      </c>
      <c r="C50" s="2">
        <v>0</v>
      </c>
      <c r="D50" s="2">
        <v>5.74712643678161E-3</v>
      </c>
      <c r="E50" s="2">
        <v>1.0638297872340399E-2</v>
      </c>
      <c r="F50" s="2">
        <v>1.2861736334405099E-2</v>
      </c>
      <c r="G50" s="2">
        <v>1.77304964539007E-2</v>
      </c>
      <c r="H50" s="2">
        <v>1.00671140939597E-2</v>
      </c>
      <c r="I50" s="2">
        <v>1.26582278481013E-2</v>
      </c>
      <c r="J50" s="2" t="s">
        <v>2216</v>
      </c>
      <c r="K50" s="2">
        <v>1.7341040462427699E-2</v>
      </c>
      <c r="L50" s="3">
        <v>1.1090573012939E-2</v>
      </c>
      <c r="M50" s="3">
        <v>9.1711956521739104E-3</v>
      </c>
    </row>
    <row r="51" spans="1:13" x14ac:dyDescent="0.25">
      <c r="A51" s="8" t="s">
        <v>76</v>
      </c>
      <c r="B51" s="2">
        <v>0.104882459312839</v>
      </c>
      <c r="C51" s="2">
        <v>5.2434456928839003E-2</v>
      </c>
      <c r="D51" s="2">
        <v>0.14942528735632199</v>
      </c>
      <c r="E51" s="2">
        <v>0.16170212765957401</v>
      </c>
      <c r="F51" s="2">
        <v>0.18649517684887501</v>
      </c>
      <c r="G51" s="2">
        <v>0.184397163120567</v>
      </c>
      <c r="H51" s="2">
        <v>0.11744966442953</v>
      </c>
      <c r="I51" s="2">
        <v>0.139240506329114</v>
      </c>
      <c r="J51" s="2">
        <v>0.19004524886877799</v>
      </c>
      <c r="K51" s="2">
        <v>0.225433526011561</v>
      </c>
      <c r="L51" s="3">
        <v>0.125693160813309</v>
      </c>
      <c r="M51" s="3">
        <v>9.7486413043478298E-2</v>
      </c>
    </row>
    <row r="52" spans="1:13" x14ac:dyDescent="0.25">
      <c r="A52" s="8" t="s">
        <v>77</v>
      </c>
      <c r="B52" s="2">
        <v>0</v>
      </c>
      <c r="C52" s="2">
        <v>0</v>
      </c>
      <c r="D52" s="2">
        <v>0</v>
      </c>
      <c r="E52" s="2">
        <v>0</v>
      </c>
      <c r="F52" s="2">
        <v>0</v>
      </c>
      <c r="G52" s="2">
        <v>0</v>
      </c>
      <c r="H52" s="2">
        <v>0</v>
      </c>
      <c r="I52" s="2">
        <v>0</v>
      </c>
      <c r="J52" s="2">
        <v>0</v>
      </c>
      <c r="K52" s="2" t="s">
        <v>2216</v>
      </c>
      <c r="L52" s="3">
        <v>0</v>
      </c>
      <c r="M52" s="3">
        <v>0</v>
      </c>
    </row>
    <row r="53" spans="1:13" x14ac:dyDescent="0.25">
      <c r="A53" s="8" t="s">
        <v>78</v>
      </c>
      <c r="B53" s="2">
        <v>0.63250883392226198</v>
      </c>
      <c r="C53" s="2">
        <v>0.648876404494382</v>
      </c>
      <c r="D53" s="2">
        <v>0.51503006012024</v>
      </c>
      <c r="E53" s="2">
        <v>0.52313883299798802</v>
      </c>
      <c r="F53" s="2">
        <v>0.44164759725400499</v>
      </c>
      <c r="G53" s="2">
        <v>0.36330935251798602</v>
      </c>
      <c r="H53" s="2">
        <v>0.496519721577726</v>
      </c>
      <c r="I53" s="2">
        <v>0.439393939393939</v>
      </c>
      <c r="J53" s="2">
        <v>0.38616071428571402</v>
      </c>
      <c r="K53" s="2">
        <v>0.40342298288508599</v>
      </c>
      <c r="L53" s="3">
        <v>0.42947845804988699</v>
      </c>
      <c r="M53" s="3">
        <v>0.49869587897756901</v>
      </c>
    </row>
    <row r="54" spans="1:13" x14ac:dyDescent="0.25">
      <c r="A54" s="8" t="s">
        <v>79</v>
      </c>
      <c r="B54" s="2" t="s">
        <v>2216</v>
      </c>
      <c r="C54" s="2">
        <v>0</v>
      </c>
      <c r="D54" s="2" t="s">
        <v>2216</v>
      </c>
      <c r="E54" s="2">
        <v>8.0482897384305807E-3</v>
      </c>
      <c r="F54" s="2">
        <v>1.1441647597254001E-2</v>
      </c>
      <c r="G54" s="2">
        <v>4.4964028776978401E-2</v>
      </c>
      <c r="H54" s="2">
        <v>1.8561484918793499E-2</v>
      </c>
      <c r="I54" s="2">
        <v>4.3560606060606098E-2</v>
      </c>
      <c r="J54" s="2">
        <v>3.5714285714285698E-2</v>
      </c>
      <c r="K54" s="2">
        <v>2.93398533007335E-2</v>
      </c>
      <c r="L54" s="3">
        <v>3.7641723356009099E-2</v>
      </c>
      <c r="M54" s="3">
        <v>2.2170057381324999E-2</v>
      </c>
    </row>
    <row r="55" spans="1:13" x14ac:dyDescent="0.25">
      <c r="A55" s="8" t="s">
        <v>80</v>
      </c>
      <c r="B55" s="2">
        <v>0.36395759717314502</v>
      </c>
      <c r="C55" s="2">
        <v>0.351123595505618</v>
      </c>
      <c r="D55" s="2">
        <v>0.48096192384769498</v>
      </c>
      <c r="E55" s="2">
        <v>0.46881287726358201</v>
      </c>
      <c r="F55" s="2">
        <v>0.54691075514874099</v>
      </c>
      <c r="G55" s="2">
        <v>0.59172661870503596</v>
      </c>
      <c r="H55" s="2">
        <v>0.48491879350347999</v>
      </c>
      <c r="I55" s="2">
        <v>0.51704545454545503</v>
      </c>
      <c r="J55" s="2">
        <v>0.57589285714285698</v>
      </c>
      <c r="K55" s="2">
        <v>0.55501222493887503</v>
      </c>
      <c r="L55" s="3">
        <v>0.53106575963718805</v>
      </c>
      <c r="M55" s="3">
        <v>0.47835159102764702</v>
      </c>
    </row>
    <row r="56" spans="1:13" x14ac:dyDescent="0.25">
      <c r="A56" s="8" t="s">
        <v>81</v>
      </c>
      <c r="B56" s="2">
        <v>0</v>
      </c>
      <c r="C56" s="2">
        <v>0</v>
      </c>
      <c r="D56" s="2">
        <v>0</v>
      </c>
      <c r="E56" s="2">
        <v>0</v>
      </c>
      <c r="F56" s="2">
        <v>0</v>
      </c>
      <c r="G56" s="2">
        <v>0</v>
      </c>
      <c r="H56" s="2">
        <v>0</v>
      </c>
      <c r="I56" s="2">
        <v>0</v>
      </c>
      <c r="J56" s="2" t="s">
        <v>2216</v>
      </c>
      <c r="K56" s="2">
        <v>1.22249388753056E-2</v>
      </c>
      <c r="L56" s="3">
        <v>1.8140589569161001E-3</v>
      </c>
      <c r="M56" s="3">
        <v>7.8247261345852897E-4</v>
      </c>
    </row>
    <row r="57" spans="1:13" x14ac:dyDescent="0.25">
      <c r="A57" s="8" t="s">
        <v>82</v>
      </c>
      <c r="B57" s="2">
        <v>0.45434782608695701</v>
      </c>
      <c r="C57" s="2">
        <v>0.44268077601410899</v>
      </c>
      <c r="D57" s="2">
        <v>0.34935304990757898</v>
      </c>
      <c r="E57" s="2">
        <v>0.366726296958855</v>
      </c>
      <c r="F57" s="2">
        <v>0.210445468509985</v>
      </c>
      <c r="G57" s="2">
        <v>0.23388581952117901</v>
      </c>
      <c r="H57" s="2">
        <v>0.20950704225352099</v>
      </c>
      <c r="I57" s="2">
        <v>0.25600000000000001</v>
      </c>
      <c r="J57" s="2">
        <v>0.193406593406593</v>
      </c>
      <c r="K57" s="2">
        <v>0.174055829228243</v>
      </c>
      <c r="L57" s="3">
        <v>0.232391206819201</v>
      </c>
      <c r="M57" s="3">
        <v>0.33257345491388002</v>
      </c>
    </row>
    <row r="58" spans="1:13" x14ac:dyDescent="0.25">
      <c r="A58" s="8" t="s">
        <v>83</v>
      </c>
      <c r="B58" s="2">
        <v>0.104347826086957</v>
      </c>
      <c r="C58" s="2">
        <v>5.4673721340387997E-2</v>
      </c>
      <c r="D58" s="2">
        <v>3.3271719038817003E-2</v>
      </c>
      <c r="E58" s="2">
        <v>4.83005366726297E-2</v>
      </c>
      <c r="F58" s="2">
        <v>3.8402457757296497E-2</v>
      </c>
      <c r="G58" s="2">
        <v>7.9189686924493602E-2</v>
      </c>
      <c r="H58" s="2">
        <v>7.57042253521127E-2</v>
      </c>
      <c r="I58" s="2">
        <v>6.2E-2</v>
      </c>
      <c r="J58" s="2">
        <v>7.0329670329670302E-2</v>
      </c>
      <c r="K58" s="2">
        <v>4.4334975369458102E-2</v>
      </c>
      <c r="L58" s="3">
        <v>7.22296994167788E-2</v>
      </c>
      <c r="M58" s="3">
        <v>6.7882472137791305E-2</v>
      </c>
    </row>
    <row r="59" spans="1:13" x14ac:dyDescent="0.25">
      <c r="A59" s="8" t="s">
        <v>84</v>
      </c>
      <c r="B59" s="2">
        <v>0.44130434782608702</v>
      </c>
      <c r="C59" s="2">
        <v>0.50264550264550301</v>
      </c>
      <c r="D59" s="2">
        <v>0.61737523105360403</v>
      </c>
      <c r="E59" s="2">
        <v>0.58497316636851504</v>
      </c>
      <c r="F59" s="2">
        <v>0.75115207373271897</v>
      </c>
      <c r="G59" s="2">
        <v>0.68692449355432805</v>
      </c>
      <c r="H59" s="2">
        <v>0.71478873239436602</v>
      </c>
      <c r="I59" s="2">
        <v>0.68200000000000005</v>
      </c>
      <c r="J59" s="2">
        <v>0.73626373626373598</v>
      </c>
      <c r="K59" s="2">
        <v>0.76190476190476197</v>
      </c>
      <c r="L59" s="3">
        <v>0.69179004037685099</v>
      </c>
      <c r="M59" s="3">
        <v>0.59777102330293796</v>
      </c>
    </row>
    <row r="60" spans="1:13" x14ac:dyDescent="0.25">
      <c r="A60" s="8" t="s">
        <v>85</v>
      </c>
      <c r="B60" s="2">
        <v>0</v>
      </c>
      <c r="C60" s="2">
        <v>0</v>
      </c>
      <c r="D60" s="2">
        <v>0</v>
      </c>
      <c r="E60" s="2">
        <v>0</v>
      </c>
      <c r="F60" s="2">
        <v>0</v>
      </c>
      <c r="G60" s="2">
        <v>0</v>
      </c>
      <c r="H60" s="2">
        <v>0</v>
      </c>
      <c r="I60" s="2">
        <v>0</v>
      </c>
      <c r="J60" s="2">
        <v>0</v>
      </c>
      <c r="K60" s="2">
        <v>1.9704433497536901E-2</v>
      </c>
      <c r="L60" s="3">
        <v>3.5890533871691301E-3</v>
      </c>
      <c r="M60" s="3">
        <v>1.77304964539007E-3</v>
      </c>
    </row>
    <row r="61" spans="1:13" x14ac:dyDescent="0.25">
      <c r="A61" s="8" t="s">
        <v>86</v>
      </c>
      <c r="B61" s="2">
        <v>0.85271317829457405</v>
      </c>
      <c r="C61" s="2">
        <v>0.717741935483871</v>
      </c>
      <c r="D61" s="2">
        <v>0.72033898305084698</v>
      </c>
      <c r="E61" s="2">
        <v>0.58585858585858597</v>
      </c>
      <c r="F61" s="2">
        <v>0.66197183098591506</v>
      </c>
      <c r="G61" s="2">
        <v>0.68493150684931503</v>
      </c>
      <c r="H61" s="2">
        <v>0.65909090909090895</v>
      </c>
      <c r="I61" s="2">
        <v>0.72222222222222199</v>
      </c>
      <c r="J61" s="2">
        <v>0.83333333333333304</v>
      </c>
      <c r="K61" s="2">
        <v>0.82558139534883701</v>
      </c>
      <c r="L61" s="3">
        <v>0.77207977207977196</v>
      </c>
      <c r="M61" s="3">
        <v>0.76769025367156196</v>
      </c>
    </row>
    <row r="62" spans="1:13" x14ac:dyDescent="0.25">
      <c r="A62" s="8" t="s">
        <v>87</v>
      </c>
      <c r="B62" s="2" t="s">
        <v>2216</v>
      </c>
      <c r="C62" s="2">
        <v>0</v>
      </c>
      <c r="D62" s="2" t="s">
        <v>2216</v>
      </c>
      <c r="E62" s="2">
        <v>0</v>
      </c>
      <c r="F62" s="2">
        <v>4.2253521126760597E-2</v>
      </c>
      <c r="G62" s="2" t="s">
        <v>2216</v>
      </c>
      <c r="H62" s="2">
        <v>3.4090909090909102E-2</v>
      </c>
      <c r="I62" s="2" t="s">
        <v>2216</v>
      </c>
      <c r="J62" s="2">
        <v>0</v>
      </c>
      <c r="K62" s="2" t="s">
        <v>2216</v>
      </c>
      <c r="L62" s="3">
        <v>1.7094017094017099E-2</v>
      </c>
      <c r="M62" s="3">
        <v>1.20160213618158E-2</v>
      </c>
    </row>
    <row r="63" spans="1:13" x14ac:dyDescent="0.25">
      <c r="A63" s="8" t="s">
        <v>88</v>
      </c>
      <c r="B63" s="2">
        <v>0.13953488372093001</v>
      </c>
      <c r="C63" s="2">
        <v>0.282258064516129</v>
      </c>
      <c r="D63" s="2">
        <v>0.26271186440678002</v>
      </c>
      <c r="E63" s="2">
        <v>0.41414141414141398</v>
      </c>
      <c r="F63" s="2">
        <v>0.29577464788732399</v>
      </c>
      <c r="G63" s="2">
        <v>0.301369863013699</v>
      </c>
      <c r="H63" s="2">
        <v>0.30681818181818199</v>
      </c>
      <c r="I63" s="2">
        <v>0.266666666666667</v>
      </c>
      <c r="J63" s="2">
        <v>0.16666666666666699</v>
      </c>
      <c r="K63" s="2">
        <v>0.13953488372093001</v>
      </c>
      <c r="L63" s="3">
        <v>0.20797720797720801</v>
      </c>
      <c r="M63" s="3">
        <v>0.21895861148197601</v>
      </c>
    </row>
    <row r="64" spans="1:13" x14ac:dyDescent="0.25">
      <c r="A64" s="8" t="s">
        <v>89</v>
      </c>
      <c r="B64" s="2">
        <v>0</v>
      </c>
      <c r="C64" s="2">
        <v>0</v>
      </c>
      <c r="D64" s="2">
        <v>0</v>
      </c>
      <c r="E64" s="2">
        <v>0</v>
      </c>
      <c r="F64" s="2">
        <v>0</v>
      </c>
      <c r="G64" s="2">
        <v>0</v>
      </c>
      <c r="H64" s="2">
        <v>0</v>
      </c>
      <c r="I64" s="2">
        <v>0</v>
      </c>
      <c r="J64" s="2">
        <v>0</v>
      </c>
      <c r="K64" s="2" t="s">
        <v>2216</v>
      </c>
      <c r="L64" s="3" t="s">
        <v>2216</v>
      </c>
      <c r="M64" s="3" t="s">
        <v>2216</v>
      </c>
    </row>
    <row r="65" spans="1:13" x14ac:dyDescent="0.25">
      <c r="A65" s="8" t="s">
        <v>90</v>
      </c>
      <c r="B65" s="2">
        <v>0.34615384615384598</v>
      </c>
      <c r="C65" s="2">
        <v>0.47058823529411797</v>
      </c>
      <c r="D65" s="2">
        <v>0.319148936170213</v>
      </c>
      <c r="E65" s="2">
        <v>0.61111111111111105</v>
      </c>
      <c r="F65" s="2">
        <v>0.296875</v>
      </c>
      <c r="G65" s="2">
        <v>0.12380952380952399</v>
      </c>
      <c r="H65" s="2">
        <v>0.21167883211678801</v>
      </c>
      <c r="I65" s="2">
        <v>9.3333333333333296E-2</v>
      </c>
      <c r="J65" s="2" t="s">
        <v>2216</v>
      </c>
      <c r="K65" s="2">
        <v>0.75</v>
      </c>
      <c r="L65" s="3">
        <v>0.175895765472313</v>
      </c>
      <c r="M65" s="3">
        <v>0.30210325047801101</v>
      </c>
    </row>
    <row r="66" spans="1:13" x14ac:dyDescent="0.25">
      <c r="A66" s="8" t="s">
        <v>91</v>
      </c>
      <c r="B66" s="2" t="s">
        <v>2216</v>
      </c>
      <c r="C66" s="2">
        <v>0</v>
      </c>
      <c r="D66" s="2">
        <v>0</v>
      </c>
      <c r="E66" s="2">
        <v>0</v>
      </c>
      <c r="F66" s="2">
        <v>0</v>
      </c>
      <c r="G66" s="2" t="s">
        <v>2216</v>
      </c>
      <c r="H66" s="2" t="s">
        <v>2216</v>
      </c>
      <c r="I66" s="2">
        <v>0</v>
      </c>
      <c r="J66" s="2">
        <v>0</v>
      </c>
      <c r="K66" s="2">
        <v>0</v>
      </c>
      <c r="L66" s="3" t="s">
        <v>2216</v>
      </c>
      <c r="M66" s="3">
        <v>5.7361376673040199E-3</v>
      </c>
    </row>
    <row r="67" spans="1:13" x14ac:dyDescent="0.25">
      <c r="A67" s="8" t="s">
        <v>92</v>
      </c>
      <c r="B67" s="2">
        <v>0.64615384615384597</v>
      </c>
      <c r="C67" s="2">
        <v>0.52941176470588203</v>
      </c>
      <c r="D67" s="2">
        <v>0.680851063829787</v>
      </c>
      <c r="E67" s="2">
        <v>0.38888888888888901</v>
      </c>
      <c r="F67" s="2">
        <v>0.703125</v>
      </c>
      <c r="G67" s="2">
        <v>0.86666666666666703</v>
      </c>
      <c r="H67" s="2">
        <v>0.78102189781021902</v>
      </c>
      <c r="I67" s="2">
        <v>0.90666666666666695</v>
      </c>
      <c r="J67" s="2">
        <v>0.88888888888888895</v>
      </c>
      <c r="K67" s="2" t="s">
        <v>2216</v>
      </c>
      <c r="L67" s="3">
        <v>0.81758957654723097</v>
      </c>
      <c r="M67" s="3">
        <v>0.69216061185468403</v>
      </c>
    </row>
    <row r="68" spans="1:13" x14ac:dyDescent="0.25">
      <c r="A68" s="8" t="s">
        <v>93</v>
      </c>
      <c r="B68" s="2">
        <v>0</v>
      </c>
      <c r="C68" s="2">
        <v>0</v>
      </c>
      <c r="D68" s="2">
        <v>0</v>
      </c>
      <c r="E68" s="2">
        <v>0</v>
      </c>
      <c r="F68" s="2">
        <v>0</v>
      </c>
      <c r="G68" s="2">
        <v>0</v>
      </c>
      <c r="H68" s="2">
        <v>0</v>
      </c>
      <c r="I68" s="2">
        <v>0</v>
      </c>
      <c r="J68" s="2">
        <v>0</v>
      </c>
      <c r="K68" s="2">
        <v>0</v>
      </c>
      <c r="L68" s="3">
        <v>0</v>
      </c>
      <c r="M68" s="3">
        <v>0</v>
      </c>
    </row>
    <row r="69" spans="1:13" x14ac:dyDescent="0.25">
      <c r="A69" s="8" t="s">
        <v>94</v>
      </c>
      <c r="B69" s="2">
        <v>0.47660818713450298</v>
      </c>
      <c r="C69" s="2">
        <v>0.50236966824644502</v>
      </c>
      <c r="D69" s="2">
        <v>0.46583850931677001</v>
      </c>
      <c r="E69" s="2">
        <v>0.44827586206896602</v>
      </c>
      <c r="F69" s="2">
        <v>0.25</v>
      </c>
      <c r="G69" s="2">
        <v>0.42424242424242398</v>
      </c>
      <c r="H69" s="2">
        <v>0.42758620689655202</v>
      </c>
      <c r="I69" s="2">
        <v>0.5</v>
      </c>
      <c r="J69" s="2">
        <v>0.40404040404040398</v>
      </c>
      <c r="K69" s="2">
        <v>0.42045454545454503</v>
      </c>
      <c r="L69" s="3">
        <v>0.46100917431192701</v>
      </c>
      <c r="M69" s="3">
        <v>0.48606271777003501</v>
      </c>
    </row>
    <row r="70" spans="1:13" x14ac:dyDescent="0.25">
      <c r="A70" s="8" t="s">
        <v>95</v>
      </c>
      <c r="B70" s="2">
        <v>5.8479532163742701E-2</v>
      </c>
      <c r="C70" s="2">
        <v>1.8957345971564E-2</v>
      </c>
      <c r="D70" s="2" t="s">
        <v>2216</v>
      </c>
      <c r="E70" s="2" t="s">
        <v>2216</v>
      </c>
      <c r="F70" s="2">
        <v>6.0975609756097601E-2</v>
      </c>
      <c r="G70" s="2">
        <v>7.5757575757575801E-2</v>
      </c>
      <c r="H70" s="2">
        <v>2.7586206896551699E-2</v>
      </c>
      <c r="I70" s="2">
        <v>6.3492063492063502E-2</v>
      </c>
      <c r="J70" s="2">
        <v>5.0505050505050497E-2</v>
      </c>
      <c r="K70" s="2">
        <v>3.4090909090909102E-2</v>
      </c>
      <c r="L70" s="3">
        <v>4.8165137614678902E-2</v>
      </c>
      <c r="M70" s="3">
        <v>4.4425087108013898E-2</v>
      </c>
    </row>
    <row r="71" spans="1:13" x14ac:dyDescent="0.25">
      <c r="A71" s="8" t="s">
        <v>96</v>
      </c>
      <c r="B71" s="2">
        <v>0.464912280701754</v>
      </c>
      <c r="C71" s="2">
        <v>0.47867298578199102</v>
      </c>
      <c r="D71" s="2">
        <v>0.52795031055900599</v>
      </c>
      <c r="E71" s="2">
        <v>0.54482758620689697</v>
      </c>
      <c r="F71" s="2">
        <v>0.68902439024390205</v>
      </c>
      <c r="G71" s="2">
        <v>0.5</v>
      </c>
      <c r="H71" s="2">
        <v>0.54482758620689697</v>
      </c>
      <c r="I71" s="2">
        <v>0.43650793650793701</v>
      </c>
      <c r="J71" s="2">
        <v>0.54545454545454497</v>
      </c>
      <c r="K71" s="2">
        <v>0.53409090909090895</v>
      </c>
      <c r="L71" s="3">
        <v>0.490825688073394</v>
      </c>
      <c r="M71" s="3">
        <v>0.46951219512195103</v>
      </c>
    </row>
    <row r="72" spans="1:13" x14ac:dyDescent="0.25">
      <c r="A72" s="8" t="s">
        <v>97</v>
      </c>
      <c r="B72" s="2">
        <v>0</v>
      </c>
      <c r="C72" s="2">
        <v>0</v>
      </c>
      <c r="D72" s="2">
        <v>0</v>
      </c>
      <c r="E72" s="2">
        <v>0</v>
      </c>
      <c r="F72" s="2">
        <v>0</v>
      </c>
      <c r="G72" s="2">
        <v>0</v>
      </c>
      <c r="H72" s="2">
        <v>0</v>
      </c>
      <c r="I72" s="2">
        <v>0</v>
      </c>
      <c r="J72" s="2">
        <v>0</v>
      </c>
      <c r="K72" s="2" t="s">
        <v>2216</v>
      </c>
      <c r="L72" s="3">
        <v>0</v>
      </c>
      <c r="M72" s="3">
        <v>0</v>
      </c>
    </row>
    <row r="73" spans="1:13" x14ac:dyDescent="0.25">
      <c r="A73" s="8" t="s">
        <v>98</v>
      </c>
      <c r="B73" s="2">
        <v>0.748235294117647</v>
      </c>
      <c r="C73" s="2">
        <v>0.69439421338155505</v>
      </c>
      <c r="D73" s="2">
        <v>0.65949119373776899</v>
      </c>
      <c r="E73" s="2">
        <v>0.68592964824120595</v>
      </c>
      <c r="F73" s="2">
        <v>0.542713567839196</v>
      </c>
      <c r="G73" s="2">
        <v>0.53448275862068995</v>
      </c>
      <c r="H73" s="2">
        <v>0.57475083056478404</v>
      </c>
      <c r="I73" s="2">
        <v>0.60062893081761004</v>
      </c>
      <c r="J73" s="2">
        <v>0.58035714285714302</v>
      </c>
      <c r="K73" s="2">
        <v>0.46215139442231101</v>
      </c>
      <c r="L73" s="3">
        <v>0.58326563769293305</v>
      </c>
      <c r="M73" s="3">
        <v>0.67443454420836202</v>
      </c>
    </row>
    <row r="74" spans="1:13" x14ac:dyDescent="0.25">
      <c r="A74" s="8" t="s">
        <v>99</v>
      </c>
      <c r="B74" s="2">
        <v>6.3529411764705904E-2</v>
      </c>
      <c r="C74" s="2">
        <v>2.53164556962025E-2</v>
      </c>
      <c r="D74" s="2">
        <v>3.7181996086105701E-2</v>
      </c>
      <c r="E74" s="2">
        <v>3.7688442211055301E-2</v>
      </c>
      <c r="F74" s="2">
        <v>4.5226130653266298E-2</v>
      </c>
      <c r="G74" s="2">
        <v>6.8965517241379296E-2</v>
      </c>
      <c r="H74" s="2">
        <v>5.9800664451827197E-2</v>
      </c>
      <c r="I74" s="2">
        <v>4.08805031446541E-2</v>
      </c>
      <c r="J74" s="2">
        <v>7.5892857142857095E-2</v>
      </c>
      <c r="K74" s="2">
        <v>4.3824701195219098E-2</v>
      </c>
      <c r="L74" s="3">
        <v>6.17384240454915E-2</v>
      </c>
      <c r="M74" s="3">
        <v>4.6264564770390697E-2</v>
      </c>
    </row>
    <row r="75" spans="1:13" x14ac:dyDescent="0.25">
      <c r="A75" s="8" t="s">
        <v>100</v>
      </c>
      <c r="B75" s="2">
        <v>0.188235294117647</v>
      </c>
      <c r="C75" s="2">
        <v>0.28028933092224201</v>
      </c>
      <c r="D75" s="2">
        <v>0.30332681017612501</v>
      </c>
      <c r="E75" s="2">
        <v>0.276381909547739</v>
      </c>
      <c r="F75" s="2">
        <v>0.41206030150753797</v>
      </c>
      <c r="G75" s="2">
        <v>0.39655172413793099</v>
      </c>
      <c r="H75" s="2">
        <v>0.36544850498338899</v>
      </c>
      <c r="I75" s="2">
        <v>0.35849056603773599</v>
      </c>
      <c r="J75" s="2">
        <v>0.34375</v>
      </c>
      <c r="K75" s="2">
        <v>0.48605577689243001</v>
      </c>
      <c r="L75" s="3">
        <v>0.35337124289195798</v>
      </c>
      <c r="M75" s="3">
        <v>0.27895819054146698</v>
      </c>
    </row>
    <row r="76" spans="1:13" x14ac:dyDescent="0.25">
      <c r="A76" s="8" t="s">
        <v>101</v>
      </c>
      <c r="B76" s="2">
        <v>0</v>
      </c>
      <c r="C76" s="2">
        <v>0</v>
      </c>
      <c r="D76" s="2">
        <v>0</v>
      </c>
      <c r="E76" s="2">
        <v>0</v>
      </c>
      <c r="F76" s="2">
        <v>0</v>
      </c>
      <c r="G76" s="2">
        <v>0</v>
      </c>
      <c r="H76" s="2">
        <v>0</v>
      </c>
      <c r="I76" s="2">
        <v>0</v>
      </c>
      <c r="J76" s="2">
        <v>0</v>
      </c>
      <c r="K76" s="2" t="s">
        <v>2216</v>
      </c>
      <c r="L76" s="3" t="s">
        <v>2216</v>
      </c>
      <c r="M76" s="3" t="s">
        <v>2216</v>
      </c>
    </row>
    <row r="77" spans="1:13" x14ac:dyDescent="0.25">
      <c r="A77" s="15"/>
    </row>
    <row r="78" spans="1:13" x14ac:dyDescent="0.25">
      <c r="A78" s="15"/>
    </row>
    <row r="79" spans="1:13" x14ac:dyDescent="0.25">
      <c r="A79" s="15"/>
      <c r="B79" s="23" t="s">
        <v>31</v>
      </c>
      <c r="C79" s="23"/>
      <c r="D79" s="23"/>
      <c r="E79" s="23"/>
      <c r="F79" s="23"/>
      <c r="G79" s="23"/>
      <c r="H79" s="23"/>
      <c r="I79" s="23"/>
      <c r="J79" s="23"/>
      <c r="K79" s="6" t="s">
        <v>10</v>
      </c>
      <c r="L79" s="6" t="s">
        <v>11</v>
      </c>
    </row>
    <row r="80" spans="1:13" x14ac:dyDescent="0.25">
      <c r="A80" s="9" t="s">
        <v>34</v>
      </c>
      <c r="B80" s="5" t="s">
        <v>15</v>
      </c>
      <c r="C80" s="5" t="s">
        <v>16</v>
      </c>
      <c r="D80" s="5" t="s">
        <v>17</v>
      </c>
      <c r="E80" s="5" t="s">
        <v>18</v>
      </c>
      <c r="F80" s="5" t="s">
        <v>19</v>
      </c>
      <c r="G80" s="5" t="s">
        <v>20</v>
      </c>
      <c r="H80" s="5" t="s">
        <v>21</v>
      </c>
      <c r="I80" s="5" t="s">
        <v>22</v>
      </c>
      <c r="J80" s="5" t="s">
        <v>23</v>
      </c>
      <c r="K80" s="5" t="s">
        <v>24</v>
      </c>
      <c r="L80" s="5" t="s">
        <v>25</v>
      </c>
    </row>
    <row r="81" spans="1:12" x14ac:dyDescent="0.25">
      <c r="A81" s="8" t="s">
        <v>70</v>
      </c>
      <c r="B81" s="2">
        <v>0.184404636459431</v>
      </c>
      <c r="C81" s="2">
        <v>-1.24555160142349E-2</v>
      </c>
      <c r="D81" s="2">
        <v>-0.29819819819819798</v>
      </c>
      <c r="E81" s="2">
        <v>-0.44801026957638002</v>
      </c>
      <c r="F81" s="2">
        <v>-3.4883720930232599E-2</v>
      </c>
      <c r="G81" s="2">
        <v>-5.78313253012048E-2</v>
      </c>
      <c r="H81" s="2">
        <v>9.7186700767263406E-2</v>
      </c>
      <c r="I81" s="2">
        <v>-0.296037296037296</v>
      </c>
      <c r="J81" s="2">
        <v>-0.21523178807946999</v>
      </c>
      <c r="K81" s="3">
        <v>-0.42891566265060199</v>
      </c>
      <c r="L81" s="3">
        <v>-0.75026343519494199</v>
      </c>
    </row>
    <row r="82" spans="1:12" x14ac:dyDescent="0.25">
      <c r="A82" s="8" t="s">
        <v>71</v>
      </c>
      <c r="B82" s="2">
        <v>-0.27104377104377098</v>
      </c>
      <c r="C82" s="2">
        <v>-0.41801385681293302</v>
      </c>
      <c r="D82" s="2">
        <v>-6.5476190476190493E-2</v>
      </c>
      <c r="E82" s="2">
        <v>-0.146496815286624</v>
      </c>
      <c r="F82" s="2">
        <v>-0.14676616915422899</v>
      </c>
      <c r="G82" s="2">
        <v>-0.122448979591837</v>
      </c>
      <c r="H82" s="2">
        <v>-0.172757475083056</v>
      </c>
      <c r="I82" s="2">
        <v>-0.120481927710843</v>
      </c>
      <c r="J82" s="2">
        <v>-0.13698630136986301</v>
      </c>
      <c r="K82" s="3">
        <v>-0.44897959183673503</v>
      </c>
      <c r="L82" s="3">
        <v>-0.84090909090909105</v>
      </c>
    </row>
    <row r="83" spans="1:12" x14ac:dyDescent="0.25">
      <c r="A83" s="8" t="s">
        <v>72</v>
      </c>
      <c r="B83" s="2">
        <v>0.21553497942386801</v>
      </c>
      <c r="C83" s="2">
        <v>8.2522217520101596E-2</v>
      </c>
      <c r="D83" s="2">
        <v>0.14151681000781899</v>
      </c>
      <c r="E83" s="2">
        <v>0.125</v>
      </c>
      <c r="F83" s="2">
        <v>-0.119939117199391</v>
      </c>
      <c r="G83" s="2">
        <v>-5.1539259771705301E-2</v>
      </c>
      <c r="H83" s="2">
        <v>3.06345733041575E-2</v>
      </c>
      <c r="I83" s="2">
        <v>3.1847133757961797E-2</v>
      </c>
      <c r="J83" s="2">
        <v>0.17626886145404699</v>
      </c>
      <c r="K83" s="3">
        <v>0.186440677966102</v>
      </c>
      <c r="L83" s="3">
        <v>0.76440329218106995</v>
      </c>
    </row>
    <row r="84" spans="1:12" x14ac:dyDescent="0.25">
      <c r="A84" s="8" t="s">
        <v>73</v>
      </c>
      <c r="B84" s="2" t="s">
        <v>2216</v>
      </c>
      <c r="C84" s="2" t="s">
        <v>2216</v>
      </c>
      <c r="D84" s="2" t="s">
        <v>2216</v>
      </c>
      <c r="E84" s="2" t="s">
        <v>2216</v>
      </c>
      <c r="F84" s="2" t="s">
        <v>2216</v>
      </c>
      <c r="G84" s="2" t="s">
        <v>2216</v>
      </c>
      <c r="H84" s="2" t="s">
        <v>2216</v>
      </c>
      <c r="I84" s="2">
        <v>0</v>
      </c>
      <c r="J84" s="2">
        <v>0</v>
      </c>
      <c r="K84" s="3">
        <v>0</v>
      </c>
      <c r="L84" s="3">
        <v>0</v>
      </c>
    </row>
    <row r="85" spans="1:12" x14ac:dyDescent="0.25">
      <c r="A85" s="8" t="s">
        <v>74</v>
      </c>
      <c r="B85" s="2">
        <v>4.7619047619047603E-2</v>
      </c>
      <c r="C85" s="2">
        <v>-0.12845849802371501</v>
      </c>
      <c r="D85" s="2">
        <v>-0.117913832199546</v>
      </c>
      <c r="E85" s="2">
        <v>-0.35989717223650403</v>
      </c>
      <c r="F85" s="2">
        <v>-9.6385542168674704E-2</v>
      </c>
      <c r="G85" s="2">
        <v>0.155555555555556</v>
      </c>
      <c r="H85" s="2">
        <v>-0.22692307692307701</v>
      </c>
      <c r="I85" s="2">
        <v>-0.119402985074627</v>
      </c>
      <c r="J85" s="2">
        <v>-0.26553672316384203</v>
      </c>
      <c r="K85" s="3">
        <v>-0.422222222222222</v>
      </c>
      <c r="L85" s="3">
        <v>-0.73084886128364401</v>
      </c>
    </row>
    <row r="86" spans="1:12" x14ac:dyDescent="0.25">
      <c r="A86" s="8" t="s">
        <v>75</v>
      </c>
      <c r="B86" s="2" t="s">
        <v>2216</v>
      </c>
      <c r="C86" s="2">
        <v>0</v>
      </c>
      <c r="D86" s="2">
        <v>0.66666666666666696</v>
      </c>
      <c r="E86" s="2">
        <v>-0.2</v>
      </c>
      <c r="F86" s="2">
        <v>0.25</v>
      </c>
      <c r="G86" s="2">
        <v>-0.4</v>
      </c>
      <c r="H86" s="2">
        <v>0</v>
      </c>
      <c r="I86" s="2" t="s">
        <v>2216</v>
      </c>
      <c r="J86" s="2">
        <v>0.5</v>
      </c>
      <c r="K86" s="3">
        <v>-0.4</v>
      </c>
      <c r="L86" s="3">
        <v>-0.75</v>
      </c>
    </row>
    <row r="87" spans="1:12" x14ac:dyDescent="0.25">
      <c r="A87" s="8" t="s">
        <v>76</v>
      </c>
      <c r="B87" s="2">
        <v>-0.51724137931034497</v>
      </c>
      <c r="C87" s="2">
        <v>1.78571428571429</v>
      </c>
      <c r="D87" s="2">
        <v>-2.5641025641025599E-2</v>
      </c>
      <c r="E87" s="2">
        <v>-0.23684210526315799</v>
      </c>
      <c r="F87" s="2">
        <v>-0.10344827586206901</v>
      </c>
      <c r="G87" s="2">
        <v>-0.32692307692307698</v>
      </c>
      <c r="H87" s="2">
        <v>-5.7142857142857099E-2</v>
      </c>
      <c r="I87" s="2">
        <v>0.27272727272727298</v>
      </c>
      <c r="J87" s="2">
        <v>-7.1428571428571397E-2</v>
      </c>
      <c r="K87" s="3">
        <v>-0.25</v>
      </c>
      <c r="L87" s="3">
        <v>-0.32758620689655199</v>
      </c>
    </row>
    <row r="88" spans="1:12" x14ac:dyDescent="0.25">
      <c r="A88" s="8" t="s">
        <v>77</v>
      </c>
      <c r="B88" s="2" t="s">
        <v>2216</v>
      </c>
      <c r="C88" s="2" t="s">
        <v>2216</v>
      </c>
      <c r="D88" s="2" t="s">
        <v>2216</v>
      </c>
      <c r="E88" s="2" t="s">
        <v>2216</v>
      </c>
      <c r="F88" s="2" t="s">
        <v>2216</v>
      </c>
      <c r="G88" s="2" t="s">
        <v>2216</v>
      </c>
      <c r="H88" s="2" t="s">
        <v>2216</v>
      </c>
      <c r="I88" s="2" t="s">
        <v>2216</v>
      </c>
      <c r="J88" s="2" t="s">
        <v>2216</v>
      </c>
      <c r="K88" s="3">
        <v>0</v>
      </c>
      <c r="L88" s="3">
        <v>0</v>
      </c>
    </row>
    <row r="89" spans="1:12" x14ac:dyDescent="0.25">
      <c r="A89" s="8" t="s">
        <v>78</v>
      </c>
      <c r="B89" s="2">
        <v>0.29050279329608902</v>
      </c>
      <c r="C89" s="2">
        <v>0.112554112554113</v>
      </c>
      <c r="D89" s="2">
        <v>1.1673151750972799E-2</v>
      </c>
      <c r="E89" s="2">
        <v>-0.257692307692308</v>
      </c>
      <c r="F89" s="2">
        <v>4.6632124352331598E-2</v>
      </c>
      <c r="G89" s="2">
        <v>5.9405940594059403E-2</v>
      </c>
      <c r="H89" s="2">
        <v>8.4112149532710304E-2</v>
      </c>
      <c r="I89" s="2">
        <v>-0.25431034482758602</v>
      </c>
      <c r="J89" s="2">
        <v>-4.6242774566474E-2</v>
      </c>
      <c r="K89" s="3">
        <v>-0.183168316831683</v>
      </c>
      <c r="L89" s="3">
        <v>-7.8212290502793297E-2</v>
      </c>
    </row>
    <row r="90" spans="1:12" x14ac:dyDescent="0.25">
      <c r="A90" s="8" t="s">
        <v>79</v>
      </c>
      <c r="B90" s="2" t="s">
        <v>2216</v>
      </c>
      <c r="C90" s="2" t="s">
        <v>2216</v>
      </c>
      <c r="D90" s="2">
        <v>1</v>
      </c>
      <c r="E90" s="2">
        <v>0.25</v>
      </c>
      <c r="F90" s="2">
        <v>4</v>
      </c>
      <c r="G90" s="2">
        <v>-0.68</v>
      </c>
      <c r="H90" s="2">
        <v>1.875</v>
      </c>
      <c r="I90" s="2">
        <v>-0.30434782608695699</v>
      </c>
      <c r="J90" s="2">
        <v>-0.25</v>
      </c>
      <c r="K90" s="3">
        <v>-0.52</v>
      </c>
      <c r="L90" s="3">
        <v>11</v>
      </c>
    </row>
    <row r="91" spans="1:12" x14ac:dyDescent="0.25">
      <c r="A91" s="8" t="s">
        <v>80</v>
      </c>
      <c r="B91" s="2">
        <v>0.213592233009709</v>
      </c>
      <c r="C91" s="2">
        <v>0.92</v>
      </c>
      <c r="D91" s="2">
        <v>-2.9166666666666698E-2</v>
      </c>
      <c r="E91" s="2">
        <v>2.5751072961373401E-2</v>
      </c>
      <c r="F91" s="2">
        <v>0.37656903765690403</v>
      </c>
      <c r="G91" s="2">
        <v>-0.36474164133738601</v>
      </c>
      <c r="H91" s="2">
        <v>0.30622009569378</v>
      </c>
      <c r="I91" s="2">
        <v>-5.4945054945054903E-2</v>
      </c>
      <c r="J91" s="2">
        <v>-0.12015503875969</v>
      </c>
      <c r="K91" s="3">
        <v>-0.31003039513677799</v>
      </c>
      <c r="L91" s="3">
        <v>1.2038834951456301</v>
      </c>
    </row>
    <row r="92" spans="1:12" x14ac:dyDescent="0.25">
      <c r="A92" s="8" t="s">
        <v>81</v>
      </c>
      <c r="B92" s="2" t="s">
        <v>2216</v>
      </c>
      <c r="C92" s="2" t="s">
        <v>2216</v>
      </c>
      <c r="D92" s="2" t="s">
        <v>2216</v>
      </c>
      <c r="E92" s="2" t="s">
        <v>2216</v>
      </c>
      <c r="F92" s="2" t="s">
        <v>2216</v>
      </c>
      <c r="G92" s="2" t="s">
        <v>2216</v>
      </c>
      <c r="H92" s="2" t="s">
        <v>2216</v>
      </c>
      <c r="I92" s="2" t="s">
        <v>2216</v>
      </c>
      <c r="J92" s="2">
        <v>4</v>
      </c>
      <c r="K92" s="3">
        <v>0</v>
      </c>
      <c r="L92" s="3">
        <v>0</v>
      </c>
    </row>
    <row r="93" spans="1:12" x14ac:dyDescent="0.25">
      <c r="A93" s="8" t="s">
        <v>82</v>
      </c>
      <c r="B93" s="2">
        <v>0.200956937799043</v>
      </c>
      <c r="C93" s="2">
        <v>-0.24701195219123501</v>
      </c>
      <c r="D93" s="2">
        <v>8.4656084656084707E-2</v>
      </c>
      <c r="E93" s="2">
        <v>-0.33170731707317103</v>
      </c>
      <c r="F93" s="2">
        <v>-7.2992700729927001E-2</v>
      </c>
      <c r="G93" s="2">
        <v>-6.2992125984251995E-2</v>
      </c>
      <c r="H93" s="2">
        <v>7.5630252100840303E-2</v>
      </c>
      <c r="I93" s="2">
        <v>-0.3125</v>
      </c>
      <c r="J93" s="2">
        <v>0.204545454545455</v>
      </c>
      <c r="K93" s="3">
        <v>-0.16535433070866101</v>
      </c>
      <c r="L93" s="3">
        <v>-0.492822966507177</v>
      </c>
    </row>
    <row r="94" spans="1:12" x14ac:dyDescent="0.25">
      <c r="A94" s="8" t="s">
        <v>83</v>
      </c>
      <c r="B94" s="2">
        <v>-0.35416666666666702</v>
      </c>
      <c r="C94" s="2">
        <v>-0.41935483870967699</v>
      </c>
      <c r="D94" s="2">
        <v>0.5</v>
      </c>
      <c r="E94" s="2">
        <v>-7.4074074074074098E-2</v>
      </c>
      <c r="F94" s="2">
        <v>0.72</v>
      </c>
      <c r="G94" s="2">
        <v>0</v>
      </c>
      <c r="H94" s="2">
        <v>-0.27906976744186002</v>
      </c>
      <c r="I94" s="2">
        <v>3.2258064516128997E-2</v>
      </c>
      <c r="J94" s="2">
        <v>-0.15625</v>
      </c>
      <c r="K94" s="3">
        <v>-0.372093023255814</v>
      </c>
      <c r="L94" s="3">
        <v>-0.4375</v>
      </c>
    </row>
    <row r="95" spans="1:12" x14ac:dyDescent="0.25">
      <c r="A95" s="8" t="s">
        <v>84</v>
      </c>
      <c r="B95" s="2">
        <v>0.40394088669950701</v>
      </c>
      <c r="C95" s="2">
        <v>0.17192982456140399</v>
      </c>
      <c r="D95" s="2">
        <v>-2.09580838323353E-2</v>
      </c>
      <c r="E95" s="2">
        <v>0.495412844036697</v>
      </c>
      <c r="F95" s="2">
        <v>-0.23721881390593</v>
      </c>
      <c r="G95" s="2">
        <v>8.8471849865951704E-2</v>
      </c>
      <c r="H95" s="2">
        <v>-0.16009852216748799</v>
      </c>
      <c r="I95" s="2">
        <v>-1.7595307917888599E-2</v>
      </c>
      <c r="J95" s="2">
        <v>0.38507462686567201</v>
      </c>
      <c r="K95" s="3">
        <v>0.243967828418231</v>
      </c>
      <c r="L95" s="3">
        <v>1.28571428571429</v>
      </c>
    </row>
    <row r="96" spans="1:12" x14ac:dyDescent="0.25">
      <c r="A96" s="8" t="s">
        <v>85</v>
      </c>
      <c r="B96" s="2" t="s">
        <v>2216</v>
      </c>
      <c r="C96" s="2" t="s">
        <v>2216</v>
      </c>
      <c r="D96" s="2" t="s">
        <v>2216</v>
      </c>
      <c r="E96" s="2" t="s">
        <v>2216</v>
      </c>
      <c r="F96" s="2" t="s">
        <v>2216</v>
      </c>
      <c r="G96" s="2" t="s">
        <v>2216</v>
      </c>
      <c r="H96" s="2" t="s">
        <v>2216</v>
      </c>
      <c r="I96" s="2" t="s">
        <v>2216</v>
      </c>
      <c r="J96" s="2">
        <v>0</v>
      </c>
      <c r="K96" s="3">
        <v>0</v>
      </c>
      <c r="L96" s="3">
        <v>0</v>
      </c>
    </row>
    <row r="97" spans="1:12" x14ac:dyDescent="0.25">
      <c r="A97" s="8" t="s">
        <v>86</v>
      </c>
      <c r="B97" s="2">
        <v>-0.190909090909091</v>
      </c>
      <c r="C97" s="2">
        <v>-4.49438202247191E-2</v>
      </c>
      <c r="D97" s="2">
        <v>-0.317647058823529</v>
      </c>
      <c r="E97" s="2">
        <v>-0.18965517241379301</v>
      </c>
      <c r="F97" s="2">
        <v>6.3829787234042507E-2</v>
      </c>
      <c r="G97" s="2">
        <v>0.16</v>
      </c>
      <c r="H97" s="2">
        <v>0.12068965517241401</v>
      </c>
      <c r="I97" s="2">
        <v>-0.230769230769231</v>
      </c>
      <c r="J97" s="2">
        <v>0.42</v>
      </c>
      <c r="K97" s="3">
        <v>0.42</v>
      </c>
      <c r="L97" s="3">
        <v>-0.354545454545455</v>
      </c>
    </row>
    <row r="98" spans="1:12" x14ac:dyDescent="0.25">
      <c r="A98" s="8" t="s">
        <v>87</v>
      </c>
      <c r="B98" s="2" t="s">
        <v>2216</v>
      </c>
      <c r="C98" s="2" t="s">
        <v>2216</v>
      </c>
      <c r="D98" s="2" t="s">
        <v>2216</v>
      </c>
      <c r="E98" s="2">
        <v>0</v>
      </c>
      <c r="F98" s="2" t="s">
        <v>2216</v>
      </c>
      <c r="G98" s="2">
        <v>2</v>
      </c>
      <c r="H98" s="2" t="s">
        <v>2216</v>
      </c>
      <c r="I98" s="2" t="s">
        <v>2216</v>
      </c>
      <c r="J98" s="2" t="s">
        <v>2216</v>
      </c>
      <c r="K98" s="3">
        <v>1</v>
      </c>
      <c r="L98" s="3">
        <v>1</v>
      </c>
    </row>
    <row r="99" spans="1:12" x14ac:dyDescent="0.25">
      <c r="A99" s="8" t="s">
        <v>88</v>
      </c>
      <c r="B99" s="2">
        <v>0.94444444444444398</v>
      </c>
      <c r="C99" s="2">
        <v>-0.114285714285714</v>
      </c>
      <c r="D99" s="2">
        <v>0.32258064516128998</v>
      </c>
      <c r="E99" s="2">
        <v>-0.48780487804877998</v>
      </c>
      <c r="F99" s="2">
        <v>4.7619047619047603E-2</v>
      </c>
      <c r="G99" s="2">
        <v>0.22727272727272699</v>
      </c>
      <c r="H99" s="2">
        <v>-0.11111111111111099</v>
      </c>
      <c r="I99" s="2">
        <v>-0.58333333333333304</v>
      </c>
      <c r="J99" s="2">
        <v>0.2</v>
      </c>
      <c r="K99" s="3">
        <v>-0.45454545454545497</v>
      </c>
      <c r="L99" s="3">
        <v>-0.33333333333333298</v>
      </c>
    </row>
    <row r="100" spans="1:12" x14ac:dyDescent="0.25">
      <c r="A100" s="8" t="s">
        <v>89</v>
      </c>
      <c r="B100" s="2" t="s">
        <v>2216</v>
      </c>
      <c r="C100" s="2" t="s">
        <v>2216</v>
      </c>
      <c r="D100" s="2" t="s">
        <v>2216</v>
      </c>
      <c r="E100" s="2" t="s">
        <v>2216</v>
      </c>
      <c r="F100" s="2" t="s">
        <v>2216</v>
      </c>
      <c r="G100" s="2" t="s">
        <v>2216</v>
      </c>
      <c r="H100" s="2" t="s">
        <v>2216</v>
      </c>
      <c r="I100" s="2" t="s">
        <v>2216</v>
      </c>
      <c r="J100" s="2" t="s">
        <v>2216</v>
      </c>
      <c r="K100" s="3">
        <v>0</v>
      </c>
      <c r="L100" s="3">
        <v>0</v>
      </c>
    </row>
    <row r="101" spans="1:12" x14ac:dyDescent="0.25">
      <c r="A101" s="8" t="s">
        <v>90</v>
      </c>
      <c r="B101" s="2">
        <v>-0.46666666666666701</v>
      </c>
      <c r="C101" s="2">
        <v>-0.375</v>
      </c>
      <c r="D101" s="2">
        <v>-0.266666666666667</v>
      </c>
      <c r="E101" s="2">
        <v>0.72727272727272696</v>
      </c>
      <c r="F101" s="2">
        <v>-0.31578947368421101</v>
      </c>
      <c r="G101" s="2">
        <v>1.2307692307692299</v>
      </c>
      <c r="H101" s="2">
        <v>-0.75862068965517204</v>
      </c>
      <c r="I101" s="2" t="s">
        <v>2216</v>
      </c>
      <c r="J101" s="2">
        <v>5</v>
      </c>
      <c r="K101" s="3">
        <v>-0.53846153846153799</v>
      </c>
      <c r="L101" s="3">
        <v>-0.86666666666666703</v>
      </c>
    </row>
    <row r="102" spans="1:12" x14ac:dyDescent="0.25">
      <c r="A102" s="8" t="s">
        <v>91</v>
      </c>
      <c r="B102" s="2" t="s">
        <v>2216</v>
      </c>
      <c r="C102" s="2" t="s">
        <v>2216</v>
      </c>
      <c r="D102" s="2" t="s">
        <v>2216</v>
      </c>
      <c r="E102" s="2" t="s">
        <v>2216</v>
      </c>
      <c r="F102" s="2" t="s">
        <v>2216</v>
      </c>
      <c r="G102" s="2" t="s">
        <v>2216</v>
      </c>
      <c r="H102" s="2" t="s">
        <v>2216</v>
      </c>
      <c r="I102" s="2" t="s">
        <v>2216</v>
      </c>
      <c r="J102" s="2" t="s">
        <v>2216</v>
      </c>
      <c r="K102" s="3">
        <v>-1</v>
      </c>
      <c r="L102" s="3">
        <v>-1</v>
      </c>
    </row>
    <row r="103" spans="1:12" x14ac:dyDescent="0.25">
      <c r="A103" s="8" t="s">
        <v>92</v>
      </c>
      <c r="B103" s="2">
        <v>-0.67857142857142905</v>
      </c>
      <c r="C103" s="2">
        <v>0.18518518518518501</v>
      </c>
      <c r="D103" s="2">
        <v>-0.78125</v>
      </c>
      <c r="E103" s="2">
        <v>5.4285714285714297</v>
      </c>
      <c r="F103" s="2">
        <v>1.0222222222222199</v>
      </c>
      <c r="G103" s="2">
        <v>0.175824175824176</v>
      </c>
      <c r="H103" s="2">
        <v>-0.36448598130841098</v>
      </c>
      <c r="I103" s="2">
        <v>-0.88235294117647101</v>
      </c>
      <c r="J103" s="2" t="s">
        <v>2216</v>
      </c>
      <c r="K103" s="3">
        <v>-0.97802197802197799</v>
      </c>
      <c r="L103" s="3">
        <v>-0.97619047619047605</v>
      </c>
    </row>
    <row r="104" spans="1:12" x14ac:dyDescent="0.25">
      <c r="A104" s="8" t="s">
        <v>93</v>
      </c>
      <c r="B104" s="2" t="s">
        <v>2216</v>
      </c>
      <c r="C104" s="2" t="s">
        <v>2216</v>
      </c>
      <c r="D104" s="2" t="s">
        <v>2216</v>
      </c>
      <c r="E104" s="2" t="s">
        <v>2216</v>
      </c>
      <c r="F104" s="2" t="s">
        <v>2216</v>
      </c>
      <c r="G104" s="2" t="s">
        <v>2216</v>
      </c>
      <c r="H104" s="2" t="s">
        <v>2216</v>
      </c>
      <c r="I104" s="2" t="s">
        <v>2216</v>
      </c>
      <c r="J104" s="2" t="s">
        <v>2216</v>
      </c>
      <c r="K104" s="3">
        <v>0</v>
      </c>
      <c r="L104" s="3">
        <v>0</v>
      </c>
    </row>
    <row r="105" spans="1:12" x14ac:dyDescent="0.25">
      <c r="A105" s="8" t="s">
        <v>94</v>
      </c>
      <c r="B105" s="2">
        <v>-0.34969325153374198</v>
      </c>
      <c r="C105" s="2">
        <v>-0.29245283018867901</v>
      </c>
      <c r="D105" s="2">
        <v>-0.133333333333333</v>
      </c>
      <c r="E105" s="2">
        <v>-0.36923076923076897</v>
      </c>
      <c r="F105" s="2">
        <v>-0.31707317073170699</v>
      </c>
      <c r="G105" s="2">
        <v>1.21428571428571</v>
      </c>
      <c r="H105" s="2">
        <v>1.6129032258064498E-2</v>
      </c>
      <c r="I105" s="2">
        <v>-0.365079365079365</v>
      </c>
      <c r="J105" s="2">
        <v>-7.4999999999999997E-2</v>
      </c>
      <c r="K105" s="3">
        <v>0.32142857142857101</v>
      </c>
      <c r="L105" s="3">
        <v>-0.77300613496932502</v>
      </c>
    </row>
    <row r="106" spans="1:12" x14ac:dyDescent="0.25">
      <c r="A106" s="8" t="s">
        <v>95</v>
      </c>
      <c r="B106" s="2">
        <v>-0.8</v>
      </c>
      <c r="C106" s="2" t="s">
        <v>2216</v>
      </c>
      <c r="D106" s="2" t="s">
        <v>2216</v>
      </c>
      <c r="E106" s="2">
        <v>9</v>
      </c>
      <c r="F106" s="2">
        <v>-0.5</v>
      </c>
      <c r="G106" s="2">
        <v>-0.2</v>
      </c>
      <c r="H106" s="2">
        <v>1</v>
      </c>
      <c r="I106" s="2">
        <v>-0.375</v>
      </c>
      <c r="J106" s="2">
        <v>-0.4</v>
      </c>
      <c r="K106" s="3">
        <v>-0.4</v>
      </c>
      <c r="L106" s="3">
        <v>-0.85</v>
      </c>
    </row>
    <row r="107" spans="1:12" x14ac:dyDescent="0.25">
      <c r="A107" s="8" t="s">
        <v>96</v>
      </c>
      <c r="B107" s="2">
        <v>-0.36477987421383601</v>
      </c>
      <c r="C107" s="2">
        <v>-0.158415841584158</v>
      </c>
      <c r="D107" s="2">
        <v>-7.0588235294117604E-2</v>
      </c>
      <c r="E107" s="2">
        <v>0.430379746835443</v>
      </c>
      <c r="F107" s="2">
        <v>-0.70796460176991105</v>
      </c>
      <c r="G107" s="2">
        <v>1.39393939393939</v>
      </c>
      <c r="H107" s="2">
        <v>-0.30379746835443</v>
      </c>
      <c r="I107" s="2">
        <v>-1.8181818181818198E-2</v>
      </c>
      <c r="J107" s="2">
        <v>-0.12962962962963001</v>
      </c>
      <c r="K107" s="3">
        <v>0.42424242424242398</v>
      </c>
      <c r="L107" s="3">
        <v>-0.70440251572326995</v>
      </c>
    </row>
    <row r="108" spans="1:12" x14ac:dyDescent="0.25">
      <c r="A108" s="8" t="s">
        <v>97</v>
      </c>
      <c r="B108" s="2" t="s">
        <v>2216</v>
      </c>
      <c r="C108" s="2" t="s">
        <v>2216</v>
      </c>
      <c r="D108" s="2" t="s">
        <v>2216</v>
      </c>
      <c r="E108" s="2" t="s">
        <v>2216</v>
      </c>
      <c r="F108" s="2" t="s">
        <v>2216</v>
      </c>
      <c r="G108" s="2" t="s">
        <v>2216</v>
      </c>
      <c r="H108" s="2" t="s">
        <v>2216</v>
      </c>
      <c r="I108" s="2" t="s">
        <v>2216</v>
      </c>
      <c r="J108" s="2" t="s">
        <v>2216</v>
      </c>
      <c r="K108" s="3">
        <v>0</v>
      </c>
      <c r="L108" s="3">
        <v>0</v>
      </c>
    </row>
    <row r="109" spans="1:12" x14ac:dyDescent="0.25">
      <c r="A109" s="8" t="s">
        <v>98</v>
      </c>
      <c r="B109" s="2">
        <v>0.20754716981132099</v>
      </c>
      <c r="C109" s="2">
        <v>-0.122395833333333</v>
      </c>
      <c r="D109" s="2">
        <v>-0.18991097922848699</v>
      </c>
      <c r="E109" s="2">
        <v>-0.20879120879120899</v>
      </c>
      <c r="F109" s="2">
        <v>-0.13888888888888901</v>
      </c>
      <c r="G109" s="2">
        <v>-6.9892473118279605E-2</v>
      </c>
      <c r="H109" s="2">
        <v>0.10404624277456601</v>
      </c>
      <c r="I109" s="2">
        <v>-0.31937172774869099</v>
      </c>
      <c r="J109" s="2">
        <v>-0.107692307692308</v>
      </c>
      <c r="K109" s="3">
        <v>-0.37634408602150499</v>
      </c>
      <c r="L109" s="3">
        <v>-0.63522012578616305</v>
      </c>
    </row>
    <row r="110" spans="1:12" x14ac:dyDescent="0.25">
      <c r="A110" s="8" t="s">
        <v>99</v>
      </c>
      <c r="B110" s="2">
        <v>-0.48148148148148101</v>
      </c>
      <c r="C110" s="2">
        <v>0.35714285714285698</v>
      </c>
      <c r="D110" s="2">
        <v>-0.21052631578947401</v>
      </c>
      <c r="E110" s="2">
        <v>0.2</v>
      </c>
      <c r="F110" s="2">
        <v>0.33333333333333298</v>
      </c>
      <c r="G110" s="2">
        <v>-0.25</v>
      </c>
      <c r="H110" s="2">
        <v>-0.27777777777777801</v>
      </c>
      <c r="I110" s="2">
        <v>0.30769230769230799</v>
      </c>
      <c r="J110" s="2">
        <v>-0.35294117647058798</v>
      </c>
      <c r="K110" s="3">
        <v>-0.54166666666666696</v>
      </c>
      <c r="L110" s="3">
        <v>-0.592592592592593</v>
      </c>
    </row>
    <row r="111" spans="1:12" x14ac:dyDescent="0.25">
      <c r="A111" s="8" t="s">
        <v>100</v>
      </c>
      <c r="B111" s="2">
        <v>0.9375</v>
      </c>
      <c r="C111" s="2">
        <v>0</v>
      </c>
      <c r="D111" s="2">
        <v>-0.29032258064516098</v>
      </c>
      <c r="E111" s="2">
        <v>0.49090909090909102</v>
      </c>
      <c r="F111" s="2">
        <v>-0.15853658536585399</v>
      </c>
      <c r="G111" s="2">
        <v>-0.202898550724638</v>
      </c>
      <c r="H111" s="2">
        <v>3.6363636363636397E-2</v>
      </c>
      <c r="I111" s="2">
        <v>-0.324561403508772</v>
      </c>
      <c r="J111" s="2">
        <v>0.58441558441558406</v>
      </c>
      <c r="K111" s="3">
        <v>-0.115942028985507</v>
      </c>
      <c r="L111" s="3">
        <v>0.52500000000000002</v>
      </c>
    </row>
    <row r="112" spans="1:12" x14ac:dyDescent="0.25">
      <c r="A112" s="8" t="s">
        <v>101</v>
      </c>
      <c r="B112" s="2" t="s">
        <v>2216</v>
      </c>
      <c r="C112" s="2" t="s">
        <v>2216</v>
      </c>
      <c r="D112" s="2" t="s">
        <v>2216</v>
      </c>
      <c r="E112" s="2" t="s">
        <v>2216</v>
      </c>
      <c r="F112" s="2" t="s">
        <v>2216</v>
      </c>
      <c r="G112" s="2" t="s">
        <v>2216</v>
      </c>
      <c r="H112" s="2" t="s">
        <v>2216</v>
      </c>
      <c r="I112" s="2" t="s">
        <v>2216</v>
      </c>
      <c r="J112" s="2" t="s">
        <v>2216</v>
      </c>
      <c r="K112" s="3">
        <v>0</v>
      </c>
      <c r="L112" s="3">
        <v>0</v>
      </c>
    </row>
    <row r="113" spans="1:12" x14ac:dyDescent="0.25">
      <c r="A113" s="11" t="s">
        <v>14</v>
      </c>
      <c r="B113" s="3">
        <v>5.40371700765266E-2</v>
      </c>
      <c r="C113" s="3">
        <v>-2.6374277670766E-2</v>
      </c>
      <c r="D113" s="3">
        <v>-3.2719525186425201E-2</v>
      </c>
      <c r="E113" s="3">
        <v>-2.2498426683448699E-2</v>
      </c>
      <c r="F113" s="3">
        <v>-9.5123128923225497E-2</v>
      </c>
      <c r="G113" s="3">
        <v>-3.9131981501245097E-2</v>
      </c>
      <c r="H113" s="3">
        <v>-4.4427989633469096E-3</v>
      </c>
      <c r="I113" s="3">
        <v>-7.8281889178133099E-2</v>
      </c>
      <c r="J113" s="3">
        <v>0.10631430300585</v>
      </c>
      <c r="K113" s="3">
        <v>-2.4546424759871899E-2</v>
      </c>
      <c r="L113" s="3">
        <v>-0.143526471966266</v>
      </c>
    </row>
    <row r="114" spans="1:12" x14ac:dyDescent="0.25">
      <c r="A114" s="15"/>
    </row>
    <row r="115" spans="1:12" x14ac:dyDescent="0.25">
      <c r="A115" s="13" t="s">
        <v>35</v>
      </c>
    </row>
    <row r="116" spans="1:12" x14ac:dyDescent="0.25">
      <c r="A116" s="14" t="s">
        <v>36</v>
      </c>
    </row>
    <row r="117" spans="1:12" x14ac:dyDescent="0.25">
      <c r="A117" s="14" t="s">
        <v>37</v>
      </c>
    </row>
    <row r="118" spans="1:12" x14ac:dyDescent="0.25">
      <c r="A118" s="14" t="s">
        <v>68</v>
      </c>
    </row>
    <row r="119" spans="1:12" x14ac:dyDescent="0.25">
      <c r="A119" s="14" t="s">
        <v>69</v>
      </c>
    </row>
    <row r="120" spans="1:12" x14ac:dyDescent="0.25">
      <c r="A120" s="14" t="s">
        <v>39</v>
      </c>
    </row>
    <row r="121" spans="1:12" x14ac:dyDescent="0.25">
      <c r="A121" s="15"/>
    </row>
    <row r="122" spans="1:12" x14ac:dyDescent="0.25">
      <c r="A122" s="15"/>
    </row>
    <row r="123" spans="1:12" x14ac:dyDescent="0.25">
      <c r="A123" s="15"/>
    </row>
    <row r="124" spans="1:12" x14ac:dyDescent="0.25">
      <c r="A124" s="15"/>
    </row>
    <row r="125" spans="1:12" x14ac:dyDescent="0.25">
      <c r="A125" s="15"/>
    </row>
    <row r="126" spans="1:12" x14ac:dyDescent="0.25">
      <c r="A126" s="15"/>
    </row>
    <row r="127" spans="1:12" x14ac:dyDescent="0.25">
      <c r="A127" s="15"/>
    </row>
    <row r="128" spans="1:12"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43:K43"/>
    <mergeCell ref="B79:J7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735</v>
      </c>
    </row>
    <row r="2" spans="1:13" ht="15" x14ac:dyDescent="0.25">
      <c r="A2" s="12" t="s">
        <v>729</v>
      </c>
    </row>
    <row r="3" spans="1:13" ht="15" x14ac:dyDescent="0.25">
      <c r="A3" s="12" t="s">
        <v>148</v>
      </c>
    </row>
    <row r="4" spans="1:13" ht="15" x14ac:dyDescent="0.25">
      <c r="A4" s="12" t="s">
        <v>730</v>
      </c>
    </row>
    <row r="5" spans="1:13" x14ac:dyDescent="0.25">
      <c r="A5" s="19" t="str">
        <f>HYPERLINK("#'Table of contents'!A32",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103</v>
      </c>
      <c r="B8" s="1" t="s">
        <v>2216</v>
      </c>
      <c r="C8" s="1" t="s">
        <v>2216</v>
      </c>
      <c r="D8" s="1" t="s">
        <v>2216</v>
      </c>
      <c r="E8" s="1" t="s">
        <v>2216</v>
      </c>
      <c r="F8" s="1">
        <v>13</v>
      </c>
      <c r="G8" s="1">
        <v>146</v>
      </c>
      <c r="H8" s="1">
        <v>228</v>
      </c>
      <c r="I8" s="1">
        <v>173</v>
      </c>
      <c r="J8" s="1">
        <v>201</v>
      </c>
      <c r="K8" s="1">
        <v>168</v>
      </c>
      <c r="L8" s="4">
        <v>864</v>
      </c>
      <c r="M8" s="4">
        <v>749</v>
      </c>
    </row>
    <row r="9" spans="1:13" x14ac:dyDescent="0.25">
      <c r="A9" s="16" t="s">
        <v>104</v>
      </c>
      <c r="B9" s="1" t="s">
        <v>2216</v>
      </c>
      <c r="C9" s="1" t="s">
        <v>2216</v>
      </c>
      <c r="D9" s="1" t="s">
        <v>2216</v>
      </c>
      <c r="E9" s="1" t="s">
        <v>2216</v>
      </c>
      <c r="F9" s="1" t="s">
        <v>2216</v>
      </c>
      <c r="G9" s="1">
        <v>10</v>
      </c>
      <c r="H9" s="1">
        <v>7</v>
      </c>
      <c r="I9" s="1" t="s">
        <v>2216</v>
      </c>
      <c r="J9" s="1">
        <v>5</v>
      </c>
      <c r="K9" s="1">
        <v>6</v>
      </c>
      <c r="L9" s="4">
        <v>26</v>
      </c>
      <c r="M9" s="4">
        <v>18</v>
      </c>
    </row>
    <row r="10" spans="1:13" x14ac:dyDescent="0.25">
      <c r="A10" s="16" t="s">
        <v>105</v>
      </c>
      <c r="B10" s="1" t="s">
        <v>2216</v>
      </c>
      <c r="C10" s="1" t="s">
        <v>2216</v>
      </c>
      <c r="D10" s="1" t="s">
        <v>2216</v>
      </c>
      <c r="E10" s="1" t="s">
        <v>2216</v>
      </c>
      <c r="F10" s="1">
        <v>15</v>
      </c>
      <c r="G10" s="1">
        <v>103</v>
      </c>
      <c r="H10" s="1">
        <v>96</v>
      </c>
      <c r="I10" s="1">
        <v>106</v>
      </c>
      <c r="J10" s="1">
        <v>115</v>
      </c>
      <c r="K10" s="1">
        <v>115</v>
      </c>
      <c r="L10" s="4">
        <v>433</v>
      </c>
      <c r="M10" s="4">
        <v>367</v>
      </c>
    </row>
    <row r="11" spans="1:13" x14ac:dyDescent="0.25">
      <c r="A11" s="16" t="s">
        <v>106</v>
      </c>
      <c r="B11" s="1" t="s">
        <v>2216</v>
      </c>
      <c r="C11" s="1" t="s">
        <v>2216</v>
      </c>
      <c r="D11" s="1" t="s">
        <v>2216</v>
      </c>
      <c r="E11" s="1" t="s">
        <v>2216</v>
      </c>
      <c r="F11" s="1" t="s">
        <v>2216</v>
      </c>
      <c r="G11" s="1" t="s">
        <v>2216</v>
      </c>
      <c r="H11" s="1" t="s">
        <v>2216</v>
      </c>
      <c r="I11" s="1" t="s">
        <v>2216</v>
      </c>
      <c r="J11" s="1" t="s">
        <v>2216</v>
      </c>
      <c r="K11" s="1" t="s">
        <v>2216</v>
      </c>
      <c r="L11" s="4">
        <v>0</v>
      </c>
      <c r="M11" s="4">
        <v>0</v>
      </c>
    </row>
    <row r="12" spans="1:13" x14ac:dyDescent="0.25">
      <c r="A12" s="16" t="s">
        <v>115</v>
      </c>
      <c r="B12" s="1" t="s">
        <v>2216</v>
      </c>
      <c r="C12" s="1" t="s">
        <v>2216</v>
      </c>
      <c r="D12" s="1" t="s">
        <v>2216</v>
      </c>
      <c r="E12" s="1" t="s">
        <v>2216</v>
      </c>
      <c r="F12" s="1">
        <v>13</v>
      </c>
      <c r="G12" s="1">
        <v>88</v>
      </c>
      <c r="H12" s="1">
        <v>109</v>
      </c>
      <c r="I12" s="1">
        <v>131</v>
      </c>
      <c r="J12" s="1">
        <v>97</v>
      </c>
      <c r="K12" s="1">
        <v>95</v>
      </c>
      <c r="L12" s="4">
        <v>470</v>
      </c>
      <c r="M12" s="4">
        <v>405</v>
      </c>
    </row>
    <row r="13" spans="1:13" x14ac:dyDescent="0.25">
      <c r="A13" s="16" t="s">
        <v>116</v>
      </c>
      <c r="B13" s="1" t="s">
        <v>2216</v>
      </c>
      <c r="C13" s="1" t="s">
        <v>2216</v>
      </c>
      <c r="D13" s="1" t="s">
        <v>2216</v>
      </c>
      <c r="E13" s="1" t="s">
        <v>2216</v>
      </c>
      <c r="F13" s="1">
        <v>3</v>
      </c>
      <c r="G13" s="1">
        <v>39</v>
      </c>
      <c r="H13" s="1">
        <v>41</v>
      </c>
      <c r="I13" s="1">
        <v>24</v>
      </c>
      <c r="J13" s="1">
        <v>38</v>
      </c>
      <c r="K13" s="1">
        <v>21</v>
      </c>
      <c r="L13" s="4">
        <v>147</v>
      </c>
      <c r="M13" s="4">
        <v>135</v>
      </c>
    </row>
    <row r="14" spans="1:13" x14ac:dyDescent="0.25">
      <c r="A14" s="16" t="s">
        <v>117</v>
      </c>
      <c r="B14" s="1" t="s">
        <v>2216</v>
      </c>
      <c r="C14" s="1" t="s">
        <v>2216</v>
      </c>
      <c r="D14" s="1" t="s">
        <v>2216</v>
      </c>
      <c r="E14" s="1" t="s">
        <v>2216</v>
      </c>
      <c r="F14" s="1">
        <v>29</v>
      </c>
      <c r="G14" s="1">
        <v>248</v>
      </c>
      <c r="H14" s="1">
        <v>217</v>
      </c>
      <c r="I14" s="1">
        <v>245</v>
      </c>
      <c r="J14" s="1">
        <v>221</v>
      </c>
      <c r="K14" s="1">
        <v>279</v>
      </c>
      <c r="L14" s="4">
        <v>974</v>
      </c>
      <c r="M14" s="4">
        <v>741</v>
      </c>
    </row>
    <row r="15" spans="1:13" x14ac:dyDescent="0.25">
      <c r="A15" s="16" t="s">
        <v>118</v>
      </c>
      <c r="B15" s="1" t="s">
        <v>2216</v>
      </c>
      <c r="C15" s="1" t="s">
        <v>2216</v>
      </c>
      <c r="D15" s="1" t="s">
        <v>2216</v>
      </c>
      <c r="E15" s="1" t="s">
        <v>2216</v>
      </c>
      <c r="F15" s="1" t="s">
        <v>2216</v>
      </c>
      <c r="G15" s="1" t="s">
        <v>2216</v>
      </c>
      <c r="H15" s="1" t="s">
        <v>2216</v>
      </c>
      <c r="I15" s="1" t="s">
        <v>2216</v>
      </c>
      <c r="J15" s="1" t="s">
        <v>2216</v>
      </c>
      <c r="K15" s="1" t="s">
        <v>2216</v>
      </c>
      <c r="L15" s="4">
        <v>0</v>
      </c>
      <c r="M15" s="4">
        <v>0</v>
      </c>
    </row>
    <row r="16" spans="1:13" x14ac:dyDescent="0.25">
      <c r="A16" s="16" t="s">
        <v>111</v>
      </c>
      <c r="B16" s="1" t="s">
        <v>2216</v>
      </c>
      <c r="C16" s="1" t="s">
        <v>2216</v>
      </c>
      <c r="D16" s="1" t="s">
        <v>2216</v>
      </c>
      <c r="E16" s="1" t="s">
        <v>2216</v>
      </c>
      <c r="F16" s="1">
        <v>14</v>
      </c>
      <c r="G16" s="1">
        <v>129</v>
      </c>
      <c r="H16" s="1">
        <v>140</v>
      </c>
      <c r="I16" s="1">
        <v>149</v>
      </c>
      <c r="J16" s="1">
        <v>80</v>
      </c>
      <c r="K16" s="1">
        <v>101</v>
      </c>
      <c r="L16" s="4">
        <v>543</v>
      </c>
      <c r="M16" s="4">
        <v>466</v>
      </c>
    </row>
    <row r="17" spans="1:13" x14ac:dyDescent="0.25">
      <c r="A17" s="16" t="s">
        <v>112</v>
      </c>
      <c r="B17" s="1" t="s">
        <v>2216</v>
      </c>
      <c r="C17" s="1" t="s">
        <v>2216</v>
      </c>
      <c r="D17" s="1" t="s">
        <v>2216</v>
      </c>
      <c r="E17" s="1" t="s">
        <v>2216</v>
      </c>
      <c r="F17" s="1" t="s">
        <v>2216</v>
      </c>
      <c r="G17" s="1">
        <v>42</v>
      </c>
      <c r="H17" s="1">
        <v>33</v>
      </c>
      <c r="I17" s="1">
        <v>30</v>
      </c>
      <c r="J17" s="1">
        <v>31</v>
      </c>
      <c r="K17" s="1">
        <v>51</v>
      </c>
      <c r="L17" s="4">
        <v>164</v>
      </c>
      <c r="M17" s="4">
        <v>140</v>
      </c>
    </row>
    <row r="18" spans="1:13" x14ac:dyDescent="0.25">
      <c r="A18" s="16" t="s">
        <v>113</v>
      </c>
      <c r="B18" s="1" t="s">
        <v>2216</v>
      </c>
      <c r="C18" s="1" t="s">
        <v>2216</v>
      </c>
      <c r="D18" s="1" t="s">
        <v>2216</v>
      </c>
      <c r="E18" s="1" t="s">
        <v>2216</v>
      </c>
      <c r="F18" s="1">
        <v>58</v>
      </c>
      <c r="G18" s="1">
        <v>373</v>
      </c>
      <c r="H18" s="1">
        <v>414</v>
      </c>
      <c r="I18" s="1">
        <v>398</v>
      </c>
      <c r="J18" s="1">
        <v>416</v>
      </c>
      <c r="K18" s="1">
        <v>547</v>
      </c>
      <c r="L18" s="4">
        <v>1700</v>
      </c>
      <c r="M18" s="4">
        <v>1334</v>
      </c>
    </row>
    <row r="19" spans="1:13" x14ac:dyDescent="0.25">
      <c r="A19" s="16" t="s">
        <v>114</v>
      </c>
      <c r="B19" s="1" t="s">
        <v>2216</v>
      </c>
      <c r="C19" s="1" t="s">
        <v>2216</v>
      </c>
      <c r="D19" s="1" t="s">
        <v>2216</v>
      </c>
      <c r="E19" s="1" t="s">
        <v>2216</v>
      </c>
      <c r="F19" s="1" t="s">
        <v>2216</v>
      </c>
      <c r="G19" s="1" t="s">
        <v>2216</v>
      </c>
      <c r="H19" s="1" t="s">
        <v>2216</v>
      </c>
      <c r="I19" s="1" t="s">
        <v>2216</v>
      </c>
      <c r="J19" s="1" t="s">
        <v>2216</v>
      </c>
      <c r="K19" s="1" t="s">
        <v>2216</v>
      </c>
      <c r="L19" s="4">
        <v>0</v>
      </c>
      <c r="M19" s="4">
        <v>0</v>
      </c>
    </row>
    <row r="20" spans="1:13" x14ac:dyDescent="0.25">
      <c r="A20" s="16" t="s">
        <v>107</v>
      </c>
      <c r="B20" s="1" t="s">
        <v>2216</v>
      </c>
      <c r="C20" s="1" t="s">
        <v>2216</v>
      </c>
      <c r="D20" s="1" t="s">
        <v>2216</v>
      </c>
      <c r="E20" s="1">
        <v>3</v>
      </c>
      <c r="F20" s="1">
        <v>43</v>
      </c>
      <c r="G20" s="1">
        <v>199</v>
      </c>
      <c r="H20" s="1">
        <v>194</v>
      </c>
      <c r="I20" s="1">
        <v>236</v>
      </c>
      <c r="J20" s="1">
        <v>171</v>
      </c>
      <c r="K20" s="1">
        <v>198</v>
      </c>
      <c r="L20" s="4">
        <v>937</v>
      </c>
      <c r="M20" s="4">
        <v>854</v>
      </c>
    </row>
    <row r="21" spans="1:13" x14ac:dyDescent="0.25">
      <c r="A21" s="16" t="s">
        <v>108</v>
      </c>
      <c r="B21" s="1" t="s">
        <v>2216</v>
      </c>
      <c r="C21" s="1" t="s">
        <v>2216</v>
      </c>
      <c r="D21" s="1" t="s">
        <v>2216</v>
      </c>
      <c r="E21" s="1" t="s">
        <v>2216</v>
      </c>
      <c r="F21" s="1" t="s">
        <v>2216</v>
      </c>
      <c r="G21" s="1" t="s">
        <v>2216</v>
      </c>
      <c r="H21" s="1">
        <v>3</v>
      </c>
      <c r="I21" s="1">
        <v>8</v>
      </c>
      <c r="J21" s="1">
        <v>13</v>
      </c>
      <c r="K21" s="1">
        <v>13</v>
      </c>
      <c r="L21" s="4">
        <v>36</v>
      </c>
      <c r="M21" s="4">
        <v>34</v>
      </c>
    </row>
    <row r="22" spans="1:13" x14ac:dyDescent="0.25">
      <c r="A22" s="16" t="s">
        <v>109</v>
      </c>
      <c r="B22" s="1" t="s">
        <v>2216</v>
      </c>
      <c r="C22" s="1" t="s">
        <v>2216</v>
      </c>
      <c r="D22" s="1" t="s">
        <v>2216</v>
      </c>
      <c r="E22" s="1">
        <v>6</v>
      </c>
      <c r="F22" s="1">
        <v>92</v>
      </c>
      <c r="G22" s="1">
        <v>151</v>
      </c>
      <c r="H22" s="1">
        <v>125</v>
      </c>
      <c r="I22" s="1">
        <v>185</v>
      </c>
      <c r="J22" s="1">
        <v>188</v>
      </c>
      <c r="K22" s="1">
        <v>163</v>
      </c>
      <c r="L22" s="4">
        <v>688</v>
      </c>
      <c r="M22" s="4">
        <v>616</v>
      </c>
    </row>
    <row r="23" spans="1:13" x14ac:dyDescent="0.25">
      <c r="A23" s="16" t="s">
        <v>110</v>
      </c>
      <c r="B23" s="1" t="s">
        <v>2216</v>
      </c>
      <c r="C23" s="1" t="s">
        <v>2216</v>
      </c>
      <c r="D23" s="1" t="s">
        <v>2216</v>
      </c>
      <c r="E23" s="1" t="s">
        <v>2216</v>
      </c>
      <c r="F23" s="1" t="s">
        <v>2216</v>
      </c>
      <c r="G23" s="1" t="s">
        <v>2216</v>
      </c>
      <c r="H23" s="1" t="s">
        <v>2216</v>
      </c>
      <c r="I23" s="1" t="s">
        <v>2216</v>
      </c>
      <c r="J23" s="1" t="s">
        <v>2216</v>
      </c>
      <c r="K23" s="1" t="s">
        <v>2216</v>
      </c>
      <c r="L23" s="4">
        <v>0</v>
      </c>
      <c r="M23" s="4">
        <v>0</v>
      </c>
    </row>
    <row r="24" spans="1:13" x14ac:dyDescent="0.25">
      <c r="A24" s="16" t="s">
        <v>119</v>
      </c>
      <c r="B24" s="1" t="s">
        <v>2216</v>
      </c>
      <c r="C24" s="1" t="s">
        <v>2216</v>
      </c>
      <c r="D24" s="1" t="s">
        <v>2216</v>
      </c>
      <c r="E24" s="1" t="s">
        <v>2216</v>
      </c>
      <c r="F24" s="1">
        <v>8</v>
      </c>
      <c r="G24" s="1">
        <v>45</v>
      </c>
      <c r="H24" s="1">
        <v>55</v>
      </c>
      <c r="I24" s="1">
        <v>54</v>
      </c>
      <c r="J24" s="1">
        <v>31</v>
      </c>
      <c r="K24" s="1">
        <v>29</v>
      </c>
      <c r="L24" s="4">
        <v>194</v>
      </c>
      <c r="M24" s="4">
        <v>175</v>
      </c>
    </row>
    <row r="25" spans="1:13" x14ac:dyDescent="0.25">
      <c r="A25" s="16" t="s">
        <v>120</v>
      </c>
      <c r="B25" s="1" t="s">
        <v>2216</v>
      </c>
      <c r="C25" s="1" t="s">
        <v>2216</v>
      </c>
      <c r="D25" s="1" t="s">
        <v>2216</v>
      </c>
      <c r="E25" s="1" t="s">
        <v>2216</v>
      </c>
      <c r="F25" s="1" t="s">
        <v>2216</v>
      </c>
      <c r="G25" s="1">
        <v>11</v>
      </c>
      <c r="H25" s="1">
        <v>6</v>
      </c>
      <c r="I25" s="1">
        <v>6</v>
      </c>
      <c r="J25" s="1">
        <v>6</v>
      </c>
      <c r="K25" s="1">
        <v>5</v>
      </c>
      <c r="L25" s="4">
        <v>33</v>
      </c>
      <c r="M25" s="4">
        <v>31</v>
      </c>
    </row>
    <row r="26" spans="1:13" x14ac:dyDescent="0.25">
      <c r="A26" s="16" t="s">
        <v>121</v>
      </c>
      <c r="B26" s="1" t="s">
        <v>2216</v>
      </c>
      <c r="C26" s="1" t="s">
        <v>2216</v>
      </c>
      <c r="D26" s="1" t="s">
        <v>2216</v>
      </c>
      <c r="E26" s="1" t="s">
        <v>2216</v>
      </c>
      <c r="F26" s="1">
        <v>46</v>
      </c>
      <c r="G26" s="1">
        <v>138</v>
      </c>
      <c r="H26" s="1">
        <v>159</v>
      </c>
      <c r="I26" s="1">
        <v>134</v>
      </c>
      <c r="J26" s="1">
        <v>155</v>
      </c>
      <c r="K26" s="1">
        <v>175</v>
      </c>
      <c r="L26" s="4">
        <v>623</v>
      </c>
      <c r="M26" s="4">
        <v>512</v>
      </c>
    </row>
    <row r="27" spans="1:13" x14ac:dyDescent="0.25">
      <c r="A27" s="16" t="s">
        <v>122</v>
      </c>
      <c r="B27" s="1" t="s">
        <v>2216</v>
      </c>
      <c r="C27" s="1" t="s">
        <v>2216</v>
      </c>
      <c r="D27" s="1" t="s">
        <v>2216</v>
      </c>
      <c r="E27" s="1" t="s">
        <v>2216</v>
      </c>
      <c r="F27" s="1" t="s">
        <v>2216</v>
      </c>
      <c r="G27" s="1" t="s">
        <v>2216</v>
      </c>
      <c r="H27" s="1" t="s">
        <v>2216</v>
      </c>
      <c r="I27" s="1" t="s">
        <v>2216</v>
      </c>
      <c r="J27" s="1" t="s">
        <v>2216</v>
      </c>
      <c r="K27" s="1" t="s">
        <v>2216</v>
      </c>
      <c r="L27" s="4">
        <v>0</v>
      </c>
      <c r="M27" s="4">
        <v>0</v>
      </c>
    </row>
    <row r="28" spans="1:13" x14ac:dyDescent="0.25">
      <c r="A28" s="16" t="s">
        <v>123</v>
      </c>
      <c r="B28" s="1" t="s">
        <v>2216</v>
      </c>
      <c r="C28" s="1" t="s">
        <v>2216</v>
      </c>
      <c r="D28" s="1" t="s">
        <v>2216</v>
      </c>
      <c r="E28" s="1" t="s">
        <v>2216</v>
      </c>
      <c r="F28" s="1">
        <v>27</v>
      </c>
      <c r="G28" s="1">
        <v>157</v>
      </c>
      <c r="H28" s="1">
        <v>131</v>
      </c>
      <c r="I28" s="1">
        <v>108</v>
      </c>
      <c r="J28" s="1">
        <v>51</v>
      </c>
      <c r="K28" s="1">
        <v>43</v>
      </c>
      <c r="L28" s="4">
        <v>463</v>
      </c>
      <c r="M28" s="4">
        <v>422</v>
      </c>
    </row>
    <row r="29" spans="1:13" x14ac:dyDescent="0.25">
      <c r="A29" s="16" t="s">
        <v>124</v>
      </c>
      <c r="B29" s="1" t="s">
        <v>2216</v>
      </c>
      <c r="C29" s="1" t="s">
        <v>2216</v>
      </c>
      <c r="D29" s="1" t="s">
        <v>2216</v>
      </c>
      <c r="E29" s="1" t="s">
        <v>2216</v>
      </c>
      <c r="F29" s="1">
        <v>11</v>
      </c>
      <c r="G29" s="1">
        <v>61</v>
      </c>
      <c r="H29" s="1">
        <v>27</v>
      </c>
      <c r="I29" s="1">
        <v>23</v>
      </c>
      <c r="J29" s="1">
        <v>22</v>
      </c>
      <c r="K29" s="1">
        <v>18</v>
      </c>
      <c r="L29" s="4">
        <v>145</v>
      </c>
      <c r="M29" s="4">
        <v>135</v>
      </c>
    </row>
    <row r="30" spans="1:13" x14ac:dyDescent="0.25">
      <c r="A30" s="16" t="s">
        <v>125</v>
      </c>
      <c r="B30" s="1" t="s">
        <v>2216</v>
      </c>
      <c r="C30" s="1" t="s">
        <v>2216</v>
      </c>
      <c r="D30" s="1">
        <v>3</v>
      </c>
      <c r="E30" s="1">
        <v>9</v>
      </c>
      <c r="F30" s="1">
        <v>129</v>
      </c>
      <c r="G30" s="1">
        <v>1041</v>
      </c>
      <c r="H30" s="1">
        <v>886</v>
      </c>
      <c r="I30" s="1">
        <v>883</v>
      </c>
      <c r="J30" s="1">
        <v>696</v>
      </c>
      <c r="K30" s="1">
        <v>849</v>
      </c>
      <c r="L30" s="4">
        <v>3764</v>
      </c>
      <c r="M30" s="4">
        <v>3114</v>
      </c>
    </row>
    <row r="31" spans="1:13" x14ac:dyDescent="0.25">
      <c r="A31" s="16" t="s">
        <v>126</v>
      </c>
      <c r="B31" s="1" t="s">
        <v>2216</v>
      </c>
      <c r="C31" s="1" t="s">
        <v>2216</v>
      </c>
      <c r="D31" s="1" t="s">
        <v>2216</v>
      </c>
      <c r="E31" s="1" t="s">
        <v>2216</v>
      </c>
      <c r="F31" s="1" t="s">
        <v>2216</v>
      </c>
      <c r="G31" s="1" t="s">
        <v>2216</v>
      </c>
      <c r="H31" s="1" t="s">
        <v>2216</v>
      </c>
      <c r="I31" s="1" t="s">
        <v>2216</v>
      </c>
      <c r="J31" s="1" t="s">
        <v>2216</v>
      </c>
      <c r="K31" s="1" t="s">
        <v>2216</v>
      </c>
      <c r="L31" s="4">
        <v>0</v>
      </c>
      <c r="M31" s="4">
        <v>0</v>
      </c>
    </row>
    <row r="32" spans="1:13" x14ac:dyDescent="0.25">
      <c r="A32" s="16" t="s">
        <v>127</v>
      </c>
      <c r="B32" s="1" t="s">
        <v>2216</v>
      </c>
      <c r="C32" s="1" t="s">
        <v>2216</v>
      </c>
      <c r="D32" s="1" t="s">
        <v>2216</v>
      </c>
      <c r="E32" s="1" t="s">
        <v>2216</v>
      </c>
      <c r="F32" s="1">
        <v>4</v>
      </c>
      <c r="G32" s="1">
        <v>91</v>
      </c>
      <c r="H32" s="1">
        <v>79</v>
      </c>
      <c r="I32" s="1">
        <v>88</v>
      </c>
      <c r="J32" s="1">
        <v>47</v>
      </c>
      <c r="K32" s="1">
        <v>30</v>
      </c>
      <c r="L32" s="4">
        <v>314</v>
      </c>
      <c r="M32" s="4">
        <v>275</v>
      </c>
    </row>
    <row r="33" spans="1:13" x14ac:dyDescent="0.25">
      <c r="A33" s="16" t="s">
        <v>128</v>
      </c>
      <c r="B33" s="1" t="s">
        <v>2216</v>
      </c>
      <c r="C33" s="1" t="s">
        <v>2216</v>
      </c>
      <c r="D33" s="1" t="s">
        <v>2216</v>
      </c>
      <c r="E33" s="1" t="s">
        <v>2216</v>
      </c>
      <c r="F33" s="1">
        <v>11</v>
      </c>
      <c r="G33" s="1">
        <v>85</v>
      </c>
      <c r="H33" s="1">
        <v>76</v>
      </c>
      <c r="I33" s="1">
        <v>57</v>
      </c>
      <c r="J33" s="1">
        <v>33</v>
      </c>
      <c r="K33" s="1">
        <v>34</v>
      </c>
      <c r="L33" s="4">
        <v>258</v>
      </c>
      <c r="M33" s="4">
        <v>234</v>
      </c>
    </row>
    <row r="34" spans="1:13" x14ac:dyDescent="0.25">
      <c r="A34" s="16" t="s">
        <v>129</v>
      </c>
      <c r="B34" s="1" t="s">
        <v>2216</v>
      </c>
      <c r="C34" s="1" t="s">
        <v>2216</v>
      </c>
      <c r="D34" s="1" t="s">
        <v>2216</v>
      </c>
      <c r="E34" s="1" t="s">
        <v>2216</v>
      </c>
      <c r="F34" s="1">
        <v>70</v>
      </c>
      <c r="G34" s="1">
        <v>469</v>
      </c>
      <c r="H34" s="1">
        <v>470</v>
      </c>
      <c r="I34" s="1">
        <v>479</v>
      </c>
      <c r="J34" s="1">
        <v>445</v>
      </c>
      <c r="K34" s="1">
        <v>586</v>
      </c>
      <c r="L34" s="4">
        <v>2042</v>
      </c>
      <c r="M34" s="4">
        <v>1618</v>
      </c>
    </row>
    <row r="35" spans="1:13" x14ac:dyDescent="0.25">
      <c r="A35" s="16" t="s">
        <v>130</v>
      </c>
      <c r="B35" s="1" t="s">
        <v>2216</v>
      </c>
      <c r="C35" s="1" t="s">
        <v>2216</v>
      </c>
      <c r="D35" s="1" t="s">
        <v>2216</v>
      </c>
      <c r="E35" s="1" t="s">
        <v>2216</v>
      </c>
      <c r="F35" s="1" t="s">
        <v>2216</v>
      </c>
      <c r="G35" s="1" t="s">
        <v>2216</v>
      </c>
      <c r="H35" s="1" t="s">
        <v>2216</v>
      </c>
      <c r="I35" s="1" t="s">
        <v>2216</v>
      </c>
      <c r="J35" s="1" t="s">
        <v>2216</v>
      </c>
      <c r="K35" s="1" t="s">
        <v>2216</v>
      </c>
      <c r="L35" s="4">
        <v>1</v>
      </c>
      <c r="M35" s="4">
        <v>1</v>
      </c>
    </row>
    <row r="36" spans="1:13" x14ac:dyDescent="0.25">
      <c r="A36" s="16" t="s">
        <v>131</v>
      </c>
      <c r="B36" s="1" t="s">
        <v>2216</v>
      </c>
      <c r="C36" s="1" t="s">
        <v>2216</v>
      </c>
      <c r="D36" s="1" t="s">
        <v>2216</v>
      </c>
      <c r="E36" s="1" t="s">
        <v>2216</v>
      </c>
      <c r="F36" s="1">
        <v>8</v>
      </c>
      <c r="G36" s="1">
        <v>27</v>
      </c>
      <c r="H36" s="1">
        <v>36</v>
      </c>
      <c r="I36" s="1">
        <v>28</v>
      </c>
      <c r="J36" s="1">
        <v>12</v>
      </c>
      <c r="K36" s="1">
        <v>14</v>
      </c>
      <c r="L36" s="4">
        <v>109</v>
      </c>
      <c r="M36" s="4">
        <v>98</v>
      </c>
    </row>
    <row r="37" spans="1:13" x14ac:dyDescent="0.25">
      <c r="A37" s="16" t="s">
        <v>132</v>
      </c>
      <c r="B37" s="1" t="s">
        <v>2216</v>
      </c>
      <c r="C37" s="1" t="s">
        <v>2216</v>
      </c>
      <c r="D37" s="1" t="s">
        <v>2216</v>
      </c>
      <c r="E37" s="1" t="s">
        <v>2216</v>
      </c>
      <c r="F37" s="1">
        <v>9</v>
      </c>
      <c r="G37" s="1">
        <v>59</v>
      </c>
      <c r="H37" s="1">
        <v>69</v>
      </c>
      <c r="I37" s="1">
        <v>61</v>
      </c>
      <c r="J37" s="1">
        <v>42</v>
      </c>
      <c r="K37" s="1">
        <v>45</v>
      </c>
      <c r="L37" s="4">
        <v>251</v>
      </c>
      <c r="M37" s="4">
        <v>221</v>
      </c>
    </row>
    <row r="38" spans="1:13" x14ac:dyDescent="0.25">
      <c r="A38" s="16" t="s">
        <v>133</v>
      </c>
      <c r="B38" s="1" t="s">
        <v>2216</v>
      </c>
      <c r="C38" s="1" t="s">
        <v>2216</v>
      </c>
      <c r="D38" s="1" t="s">
        <v>2216</v>
      </c>
      <c r="E38" s="1" t="s">
        <v>2216</v>
      </c>
      <c r="F38" s="1">
        <v>38</v>
      </c>
      <c r="G38" s="1">
        <v>296</v>
      </c>
      <c r="H38" s="1">
        <v>268</v>
      </c>
      <c r="I38" s="1">
        <v>277</v>
      </c>
      <c r="J38" s="1">
        <v>273</v>
      </c>
      <c r="K38" s="1">
        <v>328</v>
      </c>
      <c r="L38" s="4">
        <v>1228</v>
      </c>
      <c r="M38" s="4">
        <v>960</v>
      </c>
    </row>
    <row r="39" spans="1:13" x14ac:dyDescent="0.25">
      <c r="A39" s="16" t="s">
        <v>134</v>
      </c>
      <c r="B39" s="1" t="s">
        <v>2216</v>
      </c>
      <c r="C39" s="1" t="s">
        <v>2216</v>
      </c>
      <c r="D39" s="1" t="s">
        <v>2216</v>
      </c>
      <c r="E39" s="1" t="s">
        <v>2216</v>
      </c>
      <c r="F39" s="1" t="s">
        <v>2216</v>
      </c>
      <c r="G39" s="1" t="s">
        <v>2216</v>
      </c>
      <c r="H39" s="1" t="s">
        <v>2216</v>
      </c>
      <c r="I39" s="1" t="s">
        <v>2216</v>
      </c>
      <c r="J39" s="1" t="s">
        <v>2216</v>
      </c>
      <c r="K39" s="1" t="s">
        <v>2216</v>
      </c>
      <c r="L39" s="4">
        <v>1</v>
      </c>
      <c r="M39" s="4">
        <v>0</v>
      </c>
    </row>
    <row r="40" spans="1:13" x14ac:dyDescent="0.25">
      <c r="A40" s="16" t="s">
        <v>135</v>
      </c>
      <c r="B40" s="1" t="s">
        <v>2216</v>
      </c>
      <c r="C40" s="1" t="s">
        <v>2216</v>
      </c>
      <c r="D40" s="1" t="s">
        <v>2216</v>
      </c>
      <c r="E40" s="1" t="s">
        <v>2216</v>
      </c>
      <c r="F40" s="1">
        <v>31</v>
      </c>
      <c r="G40" s="1">
        <v>243</v>
      </c>
      <c r="H40" s="1">
        <v>214</v>
      </c>
      <c r="I40" s="1">
        <v>198</v>
      </c>
      <c r="J40" s="1">
        <v>142</v>
      </c>
      <c r="K40" s="1">
        <v>107</v>
      </c>
      <c r="L40" s="4">
        <v>832</v>
      </c>
      <c r="M40" s="4">
        <v>724</v>
      </c>
    </row>
    <row r="41" spans="1:13" x14ac:dyDescent="0.25">
      <c r="A41" s="16" t="s">
        <v>136</v>
      </c>
      <c r="B41" s="1" t="s">
        <v>2216</v>
      </c>
      <c r="C41" s="1" t="s">
        <v>2216</v>
      </c>
      <c r="D41" s="1" t="s">
        <v>2216</v>
      </c>
      <c r="E41" s="1" t="s">
        <v>2216</v>
      </c>
      <c r="F41" s="1">
        <v>14</v>
      </c>
      <c r="G41" s="1">
        <v>105</v>
      </c>
      <c r="H41" s="1">
        <v>81</v>
      </c>
      <c r="I41" s="1">
        <v>80</v>
      </c>
      <c r="J41" s="1">
        <v>74</v>
      </c>
      <c r="K41" s="1">
        <v>31</v>
      </c>
      <c r="L41" s="4">
        <v>347</v>
      </c>
      <c r="M41" s="4">
        <v>304</v>
      </c>
    </row>
    <row r="42" spans="1:13" x14ac:dyDescent="0.25">
      <c r="A42" s="16" t="s">
        <v>137</v>
      </c>
      <c r="B42" s="1" t="s">
        <v>2216</v>
      </c>
      <c r="C42" s="1" t="s">
        <v>2216</v>
      </c>
      <c r="D42" s="1">
        <v>4</v>
      </c>
      <c r="E42" s="1" t="s">
        <v>2216</v>
      </c>
      <c r="F42" s="1">
        <v>101</v>
      </c>
      <c r="G42" s="1">
        <v>573</v>
      </c>
      <c r="H42" s="1">
        <v>583</v>
      </c>
      <c r="I42" s="1">
        <v>513</v>
      </c>
      <c r="J42" s="1">
        <v>571</v>
      </c>
      <c r="K42" s="1">
        <v>623</v>
      </c>
      <c r="L42" s="4">
        <v>2375</v>
      </c>
      <c r="M42" s="4">
        <v>1932</v>
      </c>
    </row>
    <row r="43" spans="1:13" x14ac:dyDescent="0.25">
      <c r="A43" s="16" t="s">
        <v>138</v>
      </c>
      <c r="B43" s="1" t="s">
        <v>2216</v>
      </c>
      <c r="C43" s="1" t="s">
        <v>2216</v>
      </c>
      <c r="D43" s="1" t="s">
        <v>2216</v>
      </c>
      <c r="E43" s="1" t="s">
        <v>2216</v>
      </c>
      <c r="F43" s="1" t="s">
        <v>2216</v>
      </c>
      <c r="G43" s="1" t="s">
        <v>2216</v>
      </c>
      <c r="H43" s="1" t="s">
        <v>2216</v>
      </c>
      <c r="I43" s="1" t="s">
        <v>2216</v>
      </c>
      <c r="J43" s="1" t="s">
        <v>2216</v>
      </c>
      <c r="K43" s="1" t="s">
        <v>2216</v>
      </c>
      <c r="L43" s="4">
        <v>1</v>
      </c>
      <c r="M43" s="4">
        <v>1</v>
      </c>
    </row>
    <row r="44" spans="1:13" x14ac:dyDescent="0.25">
      <c r="A44" s="16" t="s">
        <v>139</v>
      </c>
      <c r="B44" s="1" t="s">
        <v>2216</v>
      </c>
      <c r="C44" s="1" t="s">
        <v>2216</v>
      </c>
      <c r="D44" s="1" t="s">
        <v>2216</v>
      </c>
      <c r="E44" s="1" t="s">
        <v>2216</v>
      </c>
      <c r="F44" s="1">
        <v>18</v>
      </c>
      <c r="G44" s="1">
        <v>119</v>
      </c>
      <c r="H44" s="1">
        <v>120</v>
      </c>
      <c r="I44" s="1">
        <v>151</v>
      </c>
      <c r="J44" s="1">
        <v>129</v>
      </c>
      <c r="K44" s="1">
        <v>83</v>
      </c>
      <c r="L44" s="4">
        <v>548</v>
      </c>
      <c r="M44" s="4">
        <v>450</v>
      </c>
    </row>
    <row r="45" spans="1:13" x14ac:dyDescent="0.25">
      <c r="A45" s="16" t="s">
        <v>140</v>
      </c>
      <c r="B45" s="1" t="s">
        <v>2216</v>
      </c>
      <c r="C45" s="1" t="s">
        <v>2216</v>
      </c>
      <c r="D45" s="1" t="s">
        <v>2216</v>
      </c>
      <c r="E45" s="1" t="s">
        <v>2216</v>
      </c>
      <c r="F45" s="1" t="s">
        <v>2216</v>
      </c>
      <c r="G45" s="1">
        <v>34</v>
      </c>
      <c r="H45" s="1">
        <v>36</v>
      </c>
      <c r="I45" s="1">
        <v>35</v>
      </c>
      <c r="J45" s="1">
        <v>26</v>
      </c>
      <c r="K45" s="1">
        <v>23</v>
      </c>
      <c r="L45" s="4">
        <v>141</v>
      </c>
      <c r="M45" s="4">
        <v>128</v>
      </c>
    </row>
    <row r="46" spans="1:13" x14ac:dyDescent="0.25">
      <c r="A46" s="16" t="s">
        <v>141</v>
      </c>
      <c r="B46" s="1" t="s">
        <v>2216</v>
      </c>
      <c r="C46" s="1" t="s">
        <v>2216</v>
      </c>
      <c r="D46" s="1" t="s">
        <v>2216</v>
      </c>
      <c r="E46" s="1" t="s">
        <v>2216</v>
      </c>
      <c r="F46" s="1">
        <v>32</v>
      </c>
      <c r="G46" s="1">
        <v>205</v>
      </c>
      <c r="H46" s="1">
        <v>256</v>
      </c>
      <c r="I46" s="1">
        <v>241</v>
      </c>
      <c r="J46" s="1">
        <v>258</v>
      </c>
      <c r="K46" s="1">
        <v>380</v>
      </c>
      <c r="L46" s="4">
        <v>1070</v>
      </c>
      <c r="M46" s="4">
        <v>846</v>
      </c>
    </row>
    <row r="47" spans="1:13" x14ac:dyDescent="0.25">
      <c r="A47" s="16" t="s">
        <v>142</v>
      </c>
      <c r="B47" s="1" t="s">
        <v>2216</v>
      </c>
      <c r="C47" s="1" t="s">
        <v>2216</v>
      </c>
      <c r="D47" s="1" t="s">
        <v>2216</v>
      </c>
      <c r="E47" s="1" t="s">
        <v>2216</v>
      </c>
      <c r="F47" s="1" t="s">
        <v>2216</v>
      </c>
      <c r="G47" s="1" t="s">
        <v>2216</v>
      </c>
      <c r="H47" s="1" t="s">
        <v>2216</v>
      </c>
      <c r="I47" s="1" t="s">
        <v>2216</v>
      </c>
      <c r="J47" s="1" t="s">
        <v>2216</v>
      </c>
      <c r="K47" s="1" t="s">
        <v>2216</v>
      </c>
      <c r="L47" s="4">
        <v>0</v>
      </c>
      <c r="M47" s="4">
        <v>0</v>
      </c>
    </row>
    <row r="48" spans="1:13" x14ac:dyDescent="0.25">
      <c r="A48" s="16" t="s">
        <v>143</v>
      </c>
      <c r="B48" s="1">
        <v>2456</v>
      </c>
      <c r="C48" s="1">
        <v>2715</v>
      </c>
      <c r="D48" s="1">
        <v>2507</v>
      </c>
      <c r="E48" s="1">
        <v>2034</v>
      </c>
      <c r="F48" s="1">
        <v>1153</v>
      </c>
      <c r="G48" s="1" t="s">
        <v>2216</v>
      </c>
      <c r="H48" s="1" t="s">
        <v>2216</v>
      </c>
      <c r="I48" s="1" t="s">
        <v>2216</v>
      </c>
      <c r="J48" s="1" t="s">
        <v>2216</v>
      </c>
      <c r="K48" s="1" t="s">
        <v>2216</v>
      </c>
      <c r="L48" s="4">
        <v>2</v>
      </c>
      <c r="M48" s="4">
        <v>9945</v>
      </c>
    </row>
    <row r="49" spans="1:13" x14ac:dyDescent="0.25">
      <c r="A49" s="16" t="s">
        <v>144</v>
      </c>
      <c r="B49" s="1">
        <v>1298</v>
      </c>
      <c r="C49" s="1">
        <v>915</v>
      </c>
      <c r="D49" s="1">
        <v>549</v>
      </c>
      <c r="E49" s="1">
        <v>523</v>
      </c>
      <c r="F49" s="1">
        <v>416</v>
      </c>
      <c r="G49" s="1" t="s">
        <v>2216</v>
      </c>
      <c r="H49" s="1" t="s">
        <v>2216</v>
      </c>
      <c r="I49" s="1" t="s">
        <v>2216</v>
      </c>
      <c r="J49" s="1" t="s">
        <v>2216</v>
      </c>
      <c r="K49" s="1" t="s">
        <v>2216</v>
      </c>
      <c r="L49" s="4">
        <v>5</v>
      </c>
      <c r="M49" s="4">
        <v>3076</v>
      </c>
    </row>
    <row r="50" spans="1:13" x14ac:dyDescent="0.25">
      <c r="A50" s="16" t="s">
        <v>145</v>
      </c>
      <c r="B50" s="1">
        <v>2649</v>
      </c>
      <c r="C50" s="1">
        <v>3115</v>
      </c>
      <c r="D50" s="1">
        <v>3503</v>
      </c>
      <c r="E50" s="1">
        <v>3770</v>
      </c>
      <c r="F50" s="1">
        <v>3804</v>
      </c>
      <c r="G50" s="1">
        <v>332</v>
      </c>
      <c r="H50" s="1">
        <v>241</v>
      </c>
      <c r="I50" s="1">
        <v>273</v>
      </c>
      <c r="J50" s="1">
        <v>362</v>
      </c>
      <c r="K50" s="1">
        <v>298</v>
      </c>
      <c r="L50" s="4">
        <v>1215</v>
      </c>
      <c r="M50" s="4">
        <v>13697</v>
      </c>
    </row>
    <row r="51" spans="1:13" x14ac:dyDescent="0.25">
      <c r="A51" s="16" t="s">
        <v>146</v>
      </c>
      <c r="B51" s="1" t="s">
        <v>2216</v>
      </c>
      <c r="C51" s="1" t="s">
        <v>2216</v>
      </c>
      <c r="D51" s="1" t="s">
        <v>2216</v>
      </c>
      <c r="E51" s="1" t="s">
        <v>2216</v>
      </c>
      <c r="F51" s="1" t="s">
        <v>2216</v>
      </c>
      <c r="G51" s="1" t="s">
        <v>2216</v>
      </c>
      <c r="H51" s="1" t="s">
        <v>2216</v>
      </c>
      <c r="I51" s="1" t="s">
        <v>2216</v>
      </c>
      <c r="J51" s="1">
        <v>3</v>
      </c>
      <c r="K51" s="1">
        <v>21</v>
      </c>
      <c r="L51" s="4">
        <v>15</v>
      </c>
      <c r="M51" s="4">
        <v>13</v>
      </c>
    </row>
    <row r="52" spans="1:13" x14ac:dyDescent="0.25">
      <c r="A52" s="10" t="s">
        <v>14</v>
      </c>
      <c r="B52" s="4">
        <v>6403</v>
      </c>
      <c r="C52" s="4">
        <v>6749</v>
      </c>
      <c r="D52" s="4">
        <v>6571</v>
      </c>
      <c r="E52" s="4">
        <v>6356</v>
      </c>
      <c r="F52" s="4">
        <v>6213</v>
      </c>
      <c r="G52" s="4">
        <v>5622</v>
      </c>
      <c r="H52" s="4">
        <v>5402</v>
      </c>
      <c r="I52" s="4">
        <v>5378</v>
      </c>
      <c r="J52" s="4">
        <v>4957</v>
      </c>
      <c r="K52" s="4">
        <v>5484</v>
      </c>
      <c r="L52" s="4">
        <v>22959</v>
      </c>
      <c r="M52" s="4">
        <v>44771</v>
      </c>
    </row>
    <row r="53" spans="1:13" x14ac:dyDescent="0.25">
      <c r="A53" s="15"/>
    </row>
    <row r="54" spans="1:13" x14ac:dyDescent="0.25">
      <c r="A54" s="15"/>
    </row>
    <row r="55" spans="1:13" x14ac:dyDescent="0.25">
      <c r="A55" s="15"/>
      <c r="B55" s="23" t="s">
        <v>732</v>
      </c>
      <c r="C55" s="24"/>
      <c r="D55" s="24"/>
      <c r="E55" s="24"/>
      <c r="F55" s="24"/>
      <c r="G55" s="24"/>
      <c r="H55" s="24"/>
      <c r="I55" s="24"/>
      <c r="J55" s="24"/>
      <c r="K55" s="24"/>
      <c r="L55" s="6" t="s">
        <v>734</v>
      </c>
      <c r="M55" s="6" t="s">
        <v>11</v>
      </c>
    </row>
    <row r="56" spans="1:13" x14ac:dyDescent="0.25">
      <c r="A56" s="9" t="s">
        <v>34</v>
      </c>
      <c r="B56" s="5" t="s">
        <v>0</v>
      </c>
      <c r="C56" s="5" t="s">
        <v>1</v>
      </c>
      <c r="D56" s="5" t="s">
        <v>2</v>
      </c>
      <c r="E56" s="5" t="s">
        <v>3</v>
      </c>
      <c r="F56" s="5" t="s">
        <v>4</v>
      </c>
      <c r="G56" s="5" t="s">
        <v>5</v>
      </c>
      <c r="H56" s="5" t="s">
        <v>6</v>
      </c>
      <c r="I56" s="5" t="s">
        <v>7</v>
      </c>
      <c r="J56" s="5" t="s">
        <v>8</v>
      </c>
      <c r="K56" s="5" t="s">
        <v>9</v>
      </c>
      <c r="L56" s="5" t="s">
        <v>32</v>
      </c>
      <c r="M56" s="5" t="s">
        <v>33</v>
      </c>
    </row>
    <row r="57" spans="1:13" x14ac:dyDescent="0.25">
      <c r="A57" s="8" t="s">
        <v>103</v>
      </c>
      <c r="B57" s="2">
        <v>0</v>
      </c>
      <c r="C57" s="2">
        <v>0</v>
      </c>
      <c r="D57" s="2">
        <v>0</v>
      </c>
      <c r="E57" s="2" t="s">
        <v>2216</v>
      </c>
      <c r="F57" s="2">
        <v>0.46428571428571402</v>
      </c>
      <c r="G57" s="2">
        <v>0.56370656370656402</v>
      </c>
      <c r="H57" s="2">
        <v>0.68882175226586095</v>
      </c>
      <c r="I57" s="2">
        <v>0.61565836298932397</v>
      </c>
      <c r="J57" s="2">
        <v>0.62616822429906505</v>
      </c>
      <c r="K57" s="2">
        <v>0.58131487889273403</v>
      </c>
      <c r="L57" s="3">
        <v>0.65306122448979598</v>
      </c>
      <c r="M57" s="3">
        <v>0.66049382716049398</v>
      </c>
    </row>
    <row r="58" spans="1:13" x14ac:dyDescent="0.25">
      <c r="A58" s="8" t="s">
        <v>104</v>
      </c>
      <c r="B58" s="2">
        <v>0</v>
      </c>
      <c r="C58" s="2">
        <v>0</v>
      </c>
      <c r="D58" s="2">
        <v>0</v>
      </c>
      <c r="E58" s="2" t="s">
        <v>2216</v>
      </c>
      <c r="F58" s="2">
        <v>0</v>
      </c>
      <c r="G58" s="2">
        <v>3.8610038610038602E-2</v>
      </c>
      <c r="H58" s="2">
        <v>2.1148036253776401E-2</v>
      </c>
      <c r="I58" s="2" t="s">
        <v>2216</v>
      </c>
      <c r="J58" s="2">
        <v>1.5576323987538899E-2</v>
      </c>
      <c r="K58" s="2">
        <v>2.0761245674740501E-2</v>
      </c>
      <c r="L58" s="3">
        <v>1.96523053665911E-2</v>
      </c>
      <c r="M58" s="3">
        <v>1.58730158730159E-2</v>
      </c>
    </row>
    <row r="59" spans="1:13" x14ac:dyDescent="0.25">
      <c r="A59" s="8" t="s">
        <v>105</v>
      </c>
      <c r="B59" s="2">
        <v>0</v>
      </c>
      <c r="C59" s="2">
        <v>0</v>
      </c>
      <c r="D59" s="2">
        <v>0</v>
      </c>
      <c r="E59" s="2" t="s">
        <v>2216</v>
      </c>
      <c r="F59" s="2">
        <v>0.53571428571428603</v>
      </c>
      <c r="G59" s="2">
        <v>0.397683397683398</v>
      </c>
      <c r="H59" s="2">
        <v>0.29003021148036301</v>
      </c>
      <c r="I59" s="2">
        <v>0.37722419928825601</v>
      </c>
      <c r="J59" s="2">
        <v>0.35825545171339601</v>
      </c>
      <c r="K59" s="2">
        <v>0.397923875432526</v>
      </c>
      <c r="L59" s="3">
        <v>0.32728647014361301</v>
      </c>
      <c r="M59" s="3">
        <v>0.32363315696648998</v>
      </c>
    </row>
    <row r="60" spans="1:13" x14ac:dyDescent="0.25">
      <c r="A60" s="8" t="s">
        <v>106</v>
      </c>
      <c r="B60" s="2">
        <v>0</v>
      </c>
      <c r="C60" s="2">
        <v>0</v>
      </c>
      <c r="D60" s="2">
        <v>0</v>
      </c>
      <c r="E60" s="2" t="s">
        <v>2216</v>
      </c>
      <c r="F60" s="2">
        <v>0</v>
      </c>
      <c r="G60" s="2">
        <v>0</v>
      </c>
      <c r="H60" s="2">
        <v>0</v>
      </c>
      <c r="I60" s="2">
        <v>0</v>
      </c>
      <c r="J60" s="2">
        <v>0</v>
      </c>
      <c r="K60" s="2">
        <v>0</v>
      </c>
      <c r="L60" s="3">
        <v>0</v>
      </c>
      <c r="M60" s="3">
        <v>0</v>
      </c>
    </row>
    <row r="61" spans="1:13" x14ac:dyDescent="0.25">
      <c r="A61" s="8" t="s">
        <v>115</v>
      </c>
      <c r="B61" s="2">
        <v>0</v>
      </c>
      <c r="C61" s="2">
        <v>0</v>
      </c>
      <c r="D61" s="2">
        <v>0</v>
      </c>
      <c r="E61" s="2" t="s">
        <v>2216</v>
      </c>
      <c r="F61" s="2">
        <v>0.28888888888888897</v>
      </c>
      <c r="G61" s="2">
        <v>0.234666666666667</v>
      </c>
      <c r="H61" s="2">
        <v>0.29700272479563999</v>
      </c>
      <c r="I61" s="2">
        <v>0.32750000000000001</v>
      </c>
      <c r="J61" s="2">
        <v>0.27247191011235999</v>
      </c>
      <c r="K61" s="2">
        <v>0.240506329113924</v>
      </c>
      <c r="L61" s="3">
        <v>0.29541169076052798</v>
      </c>
      <c r="M61" s="3">
        <v>0.31615925058548</v>
      </c>
    </row>
    <row r="62" spans="1:13" x14ac:dyDescent="0.25">
      <c r="A62" s="8" t="s">
        <v>116</v>
      </c>
      <c r="B62" s="2">
        <v>0</v>
      </c>
      <c r="C62" s="2">
        <v>0</v>
      </c>
      <c r="D62" s="2">
        <v>0</v>
      </c>
      <c r="E62" s="2" t="s">
        <v>2216</v>
      </c>
      <c r="F62" s="2">
        <v>6.6666666666666693E-2</v>
      </c>
      <c r="G62" s="2">
        <v>0.104</v>
      </c>
      <c r="H62" s="2">
        <v>0.11171662125340601</v>
      </c>
      <c r="I62" s="2">
        <v>0.06</v>
      </c>
      <c r="J62" s="2">
        <v>0.106741573033708</v>
      </c>
      <c r="K62" s="2">
        <v>5.3164556962025301E-2</v>
      </c>
      <c r="L62" s="3">
        <v>9.2394720301697E-2</v>
      </c>
      <c r="M62" s="3">
        <v>0.105386416861827</v>
      </c>
    </row>
    <row r="63" spans="1:13" x14ac:dyDescent="0.25">
      <c r="A63" s="8" t="s">
        <v>117</v>
      </c>
      <c r="B63" s="2">
        <v>0</v>
      </c>
      <c r="C63" s="2">
        <v>0</v>
      </c>
      <c r="D63" s="2">
        <v>0</v>
      </c>
      <c r="E63" s="2" t="s">
        <v>2216</v>
      </c>
      <c r="F63" s="2">
        <v>0.64444444444444404</v>
      </c>
      <c r="G63" s="2">
        <v>0.661333333333333</v>
      </c>
      <c r="H63" s="2">
        <v>0.59128065395095397</v>
      </c>
      <c r="I63" s="2">
        <v>0.61250000000000004</v>
      </c>
      <c r="J63" s="2">
        <v>0.62078651685393305</v>
      </c>
      <c r="K63" s="2">
        <v>0.70632911392405096</v>
      </c>
      <c r="L63" s="3">
        <v>0.61219358893777498</v>
      </c>
      <c r="M63" s="3">
        <v>0.57845433255269296</v>
      </c>
    </row>
    <row r="64" spans="1:13" x14ac:dyDescent="0.25">
      <c r="A64" s="8" t="s">
        <v>118</v>
      </c>
      <c r="B64" s="2">
        <v>0</v>
      </c>
      <c r="C64" s="2">
        <v>0</v>
      </c>
      <c r="D64" s="2">
        <v>0</v>
      </c>
      <c r="E64" s="2" t="s">
        <v>2216</v>
      </c>
      <c r="F64" s="2">
        <v>0</v>
      </c>
      <c r="G64" s="2">
        <v>0</v>
      </c>
      <c r="H64" s="2">
        <v>0</v>
      </c>
      <c r="I64" s="2">
        <v>0</v>
      </c>
      <c r="J64" s="2">
        <v>0</v>
      </c>
      <c r="K64" s="2">
        <v>0</v>
      </c>
      <c r="L64" s="3">
        <v>0</v>
      </c>
      <c r="M64" s="3">
        <v>0</v>
      </c>
    </row>
    <row r="65" spans="1:13" x14ac:dyDescent="0.25">
      <c r="A65" s="8" t="s">
        <v>111</v>
      </c>
      <c r="B65" s="2">
        <v>0</v>
      </c>
      <c r="C65" s="2" t="s">
        <v>2216</v>
      </c>
      <c r="D65" s="2" t="s">
        <v>2216</v>
      </c>
      <c r="E65" s="2" t="s">
        <v>2216</v>
      </c>
      <c r="F65" s="2">
        <v>0.19178082191780799</v>
      </c>
      <c r="G65" s="2">
        <v>0.23713235294117599</v>
      </c>
      <c r="H65" s="2">
        <v>0.23850085178875599</v>
      </c>
      <c r="I65" s="2">
        <v>0.25823223570190601</v>
      </c>
      <c r="J65" s="2">
        <v>0.15180265654649</v>
      </c>
      <c r="K65" s="2">
        <v>0.14449213161659499</v>
      </c>
      <c r="L65" s="3">
        <v>0.225592023265476</v>
      </c>
      <c r="M65" s="3">
        <v>0.24020618556701001</v>
      </c>
    </row>
    <row r="66" spans="1:13" x14ac:dyDescent="0.25">
      <c r="A66" s="8" t="s">
        <v>112</v>
      </c>
      <c r="B66" s="2">
        <v>0</v>
      </c>
      <c r="C66" s="2" t="s">
        <v>2216</v>
      </c>
      <c r="D66" s="2" t="s">
        <v>2216</v>
      </c>
      <c r="E66" s="2" t="s">
        <v>2216</v>
      </c>
      <c r="F66" s="2" t="s">
        <v>2216</v>
      </c>
      <c r="G66" s="2">
        <v>7.7205882352941194E-2</v>
      </c>
      <c r="H66" s="2">
        <v>5.6218057921635402E-2</v>
      </c>
      <c r="I66" s="2">
        <v>5.1993067590987901E-2</v>
      </c>
      <c r="J66" s="2">
        <v>5.8823529411764698E-2</v>
      </c>
      <c r="K66" s="2">
        <v>7.2961373390557901E-2</v>
      </c>
      <c r="L66" s="3">
        <v>6.8134607395097593E-2</v>
      </c>
      <c r="M66" s="3">
        <v>7.2164948453608199E-2</v>
      </c>
    </row>
    <row r="67" spans="1:13" x14ac:dyDescent="0.25">
      <c r="A67" s="8" t="s">
        <v>113</v>
      </c>
      <c r="B67" s="2">
        <v>0</v>
      </c>
      <c r="C67" s="2" t="s">
        <v>2216</v>
      </c>
      <c r="D67" s="2" t="s">
        <v>2216</v>
      </c>
      <c r="E67" s="2" t="s">
        <v>2216</v>
      </c>
      <c r="F67" s="2">
        <v>0.79452054794520499</v>
      </c>
      <c r="G67" s="2">
        <v>0.68566176470588203</v>
      </c>
      <c r="H67" s="2">
        <v>0.70528109028960795</v>
      </c>
      <c r="I67" s="2">
        <v>0.68977469670710601</v>
      </c>
      <c r="J67" s="2">
        <v>0.789373814041746</v>
      </c>
      <c r="K67" s="2">
        <v>0.78254649499284701</v>
      </c>
      <c r="L67" s="3">
        <v>0.70627336933942697</v>
      </c>
      <c r="M67" s="3">
        <v>0.687628865979381</v>
      </c>
    </row>
    <row r="68" spans="1:13" x14ac:dyDescent="0.25">
      <c r="A68" s="8" t="s">
        <v>114</v>
      </c>
      <c r="B68" s="2">
        <v>0</v>
      </c>
      <c r="C68" s="2" t="s">
        <v>2216</v>
      </c>
      <c r="D68" s="2" t="s">
        <v>2216</v>
      </c>
      <c r="E68" s="2" t="s">
        <v>2216</v>
      </c>
      <c r="F68" s="2">
        <v>0</v>
      </c>
      <c r="G68" s="2">
        <v>0</v>
      </c>
      <c r="H68" s="2">
        <v>0</v>
      </c>
      <c r="I68" s="2">
        <v>0</v>
      </c>
      <c r="J68" s="2">
        <v>0</v>
      </c>
      <c r="K68" s="2">
        <v>0</v>
      </c>
      <c r="L68" s="3">
        <v>0</v>
      </c>
      <c r="M68" s="3">
        <v>0</v>
      </c>
    </row>
    <row r="69" spans="1:13" x14ac:dyDescent="0.25">
      <c r="A69" s="8" t="s">
        <v>107</v>
      </c>
      <c r="B69" s="2">
        <v>0</v>
      </c>
      <c r="C69" s="2">
        <v>0</v>
      </c>
      <c r="D69" s="2" t="s">
        <v>2216</v>
      </c>
      <c r="E69" s="2">
        <v>0.33333333333333298</v>
      </c>
      <c r="F69" s="2">
        <v>0.31851851851851898</v>
      </c>
      <c r="G69" s="2">
        <v>0.56695156695156701</v>
      </c>
      <c r="H69" s="2">
        <v>0.60248447204968902</v>
      </c>
      <c r="I69" s="2">
        <v>0.55011655011655003</v>
      </c>
      <c r="J69" s="2">
        <v>0.45967741935483902</v>
      </c>
      <c r="K69" s="2">
        <v>0.52941176470588203</v>
      </c>
      <c r="L69" s="3">
        <v>0.56411800120409406</v>
      </c>
      <c r="M69" s="3">
        <v>0.56781914893617003</v>
      </c>
    </row>
    <row r="70" spans="1:13" x14ac:dyDescent="0.25">
      <c r="A70" s="8" t="s">
        <v>108</v>
      </c>
      <c r="B70" s="2">
        <v>0</v>
      </c>
      <c r="C70" s="2">
        <v>0</v>
      </c>
      <c r="D70" s="2" t="s">
        <v>2216</v>
      </c>
      <c r="E70" s="2">
        <v>0</v>
      </c>
      <c r="F70" s="2">
        <v>0</v>
      </c>
      <c r="G70" s="2" t="s">
        <v>2216</v>
      </c>
      <c r="H70" s="2">
        <v>9.3167701863354005E-3</v>
      </c>
      <c r="I70" s="2">
        <v>1.8648018648018599E-2</v>
      </c>
      <c r="J70" s="2">
        <v>3.4946236559139802E-2</v>
      </c>
      <c r="K70" s="2">
        <v>3.4759358288770102E-2</v>
      </c>
      <c r="L70" s="3">
        <v>2.1673690547862699E-2</v>
      </c>
      <c r="M70" s="3">
        <v>2.2606382978723399E-2</v>
      </c>
    </row>
    <row r="71" spans="1:13" x14ac:dyDescent="0.25">
      <c r="A71" s="8" t="s">
        <v>109</v>
      </c>
      <c r="B71" s="2">
        <v>0</v>
      </c>
      <c r="C71" s="2">
        <v>0</v>
      </c>
      <c r="D71" s="2" t="s">
        <v>2216</v>
      </c>
      <c r="E71" s="2">
        <v>0.66666666666666696</v>
      </c>
      <c r="F71" s="2">
        <v>0.68148148148148102</v>
      </c>
      <c r="G71" s="2">
        <v>0.43019943019943002</v>
      </c>
      <c r="H71" s="2">
        <v>0.388198757763975</v>
      </c>
      <c r="I71" s="2">
        <v>0.43123543123543101</v>
      </c>
      <c r="J71" s="2">
        <v>0.50537634408602194</v>
      </c>
      <c r="K71" s="2">
        <v>0.435828877005348</v>
      </c>
      <c r="L71" s="3">
        <v>0.414208308248043</v>
      </c>
      <c r="M71" s="3">
        <v>0.409574468085106</v>
      </c>
    </row>
    <row r="72" spans="1:13" x14ac:dyDescent="0.25">
      <c r="A72" s="8" t="s">
        <v>110</v>
      </c>
      <c r="B72" s="2">
        <v>0</v>
      </c>
      <c r="C72" s="2">
        <v>0</v>
      </c>
      <c r="D72" s="2" t="s">
        <v>2216</v>
      </c>
      <c r="E72" s="2">
        <v>0</v>
      </c>
      <c r="F72" s="2">
        <v>0</v>
      </c>
      <c r="G72" s="2">
        <v>0</v>
      </c>
      <c r="H72" s="2">
        <v>0</v>
      </c>
      <c r="I72" s="2">
        <v>0</v>
      </c>
      <c r="J72" s="2">
        <v>0</v>
      </c>
      <c r="K72" s="2">
        <v>0</v>
      </c>
      <c r="L72" s="3">
        <v>0</v>
      </c>
      <c r="M72" s="3">
        <v>0</v>
      </c>
    </row>
    <row r="73" spans="1:13" x14ac:dyDescent="0.25">
      <c r="A73" s="8" t="s">
        <v>119</v>
      </c>
      <c r="B73" s="2">
        <v>0</v>
      </c>
      <c r="C73" s="2" t="s">
        <v>2216</v>
      </c>
      <c r="D73" s="2">
        <v>0</v>
      </c>
      <c r="E73" s="2" t="s">
        <v>2216</v>
      </c>
      <c r="F73" s="2">
        <v>0.148148148148148</v>
      </c>
      <c r="G73" s="2">
        <v>0.231958762886598</v>
      </c>
      <c r="H73" s="2">
        <v>0.25</v>
      </c>
      <c r="I73" s="2">
        <v>0.27835051546391798</v>
      </c>
      <c r="J73" s="2">
        <v>0.16145833333333301</v>
      </c>
      <c r="K73" s="2">
        <v>0.13875598086124399</v>
      </c>
      <c r="L73" s="3">
        <v>0.22823529411764701</v>
      </c>
      <c r="M73" s="3">
        <v>0.24373259052924801</v>
      </c>
    </row>
    <row r="74" spans="1:13" x14ac:dyDescent="0.25">
      <c r="A74" s="8" t="s">
        <v>120</v>
      </c>
      <c r="B74" s="2">
        <v>0</v>
      </c>
      <c r="C74" s="2" t="s">
        <v>2216</v>
      </c>
      <c r="D74" s="2">
        <v>0</v>
      </c>
      <c r="E74" s="2" t="s">
        <v>2216</v>
      </c>
      <c r="F74" s="2">
        <v>0</v>
      </c>
      <c r="G74" s="2">
        <v>5.67010309278351E-2</v>
      </c>
      <c r="H74" s="2">
        <v>2.7272727272727299E-2</v>
      </c>
      <c r="I74" s="2">
        <v>3.09278350515464E-2</v>
      </c>
      <c r="J74" s="2">
        <v>3.125E-2</v>
      </c>
      <c r="K74" s="2">
        <v>2.39234449760766E-2</v>
      </c>
      <c r="L74" s="3">
        <v>3.8823529411764701E-2</v>
      </c>
      <c r="M74" s="3">
        <v>4.31754874651811E-2</v>
      </c>
    </row>
    <row r="75" spans="1:13" x14ac:dyDescent="0.25">
      <c r="A75" s="8" t="s">
        <v>121</v>
      </c>
      <c r="B75" s="2">
        <v>0</v>
      </c>
      <c r="C75" s="2" t="s">
        <v>2216</v>
      </c>
      <c r="D75" s="2">
        <v>0</v>
      </c>
      <c r="E75" s="2" t="s">
        <v>2216</v>
      </c>
      <c r="F75" s="2">
        <v>0.85185185185185197</v>
      </c>
      <c r="G75" s="2">
        <v>0.71134020618556704</v>
      </c>
      <c r="H75" s="2">
        <v>0.722727272727273</v>
      </c>
      <c r="I75" s="2">
        <v>0.69072164948453596</v>
      </c>
      <c r="J75" s="2">
        <v>0.80729166666666696</v>
      </c>
      <c r="K75" s="2">
        <v>0.83732057416267902</v>
      </c>
      <c r="L75" s="3">
        <v>0.73294117647058799</v>
      </c>
      <c r="M75" s="3">
        <v>0.71309192200557103</v>
      </c>
    </row>
    <row r="76" spans="1:13" x14ac:dyDescent="0.25">
      <c r="A76" s="8" t="s">
        <v>122</v>
      </c>
      <c r="B76" s="2">
        <v>0</v>
      </c>
      <c r="C76" s="2" t="s">
        <v>2216</v>
      </c>
      <c r="D76" s="2">
        <v>0</v>
      </c>
      <c r="E76" s="2" t="s">
        <v>2216</v>
      </c>
      <c r="F76" s="2">
        <v>0</v>
      </c>
      <c r="G76" s="2">
        <v>0</v>
      </c>
      <c r="H76" s="2">
        <v>0</v>
      </c>
      <c r="I76" s="2">
        <v>0</v>
      </c>
      <c r="J76" s="2">
        <v>0</v>
      </c>
      <c r="K76" s="2">
        <v>0</v>
      </c>
      <c r="L76" s="3">
        <v>0</v>
      </c>
      <c r="M76" s="3">
        <v>0</v>
      </c>
    </row>
    <row r="77" spans="1:13" x14ac:dyDescent="0.25">
      <c r="A77" s="8" t="s">
        <v>123</v>
      </c>
      <c r="B77" s="2">
        <v>0</v>
      </c>
      <c r="C77" s="2" t="s">
        <v>2216</v>
      </c>
      <c r="D77" s="2">
        <v>0</v>
      </c>
      <c r="E77" s="2">
        <v>0</v>
      </c>
      <c r="F77" s="2">
        <v>0.16167664670658699</v>
      </c>
      <c r="G77" s="2">
        <v>0.124702144559174</v>
      </c>
      <c r="H77" s="2">
        <v>0.125478927203065</v>
      </c>
      <c r="I77" s="2">
        <v>0.106508875739645</v>
      </c>
      <c r="J77" s="2">
        <v>6.62337662337662E-2</v>
      </c>
      <c r="K77" s="2">
        <v>4.72527472527473E-2</v>
      </c>
      <c r="L77" s="3">
        <v>0.105901189387008</v>
      </c>
      <c r="M77" s="3">
        <v>0.114955053119041</v>
      </c>
    </row>
    <row r="78" spans="1:13" x14ac:dyDescent="0.25">
      <c r="A78" s="8" t="s">
        <v>124</v>
      </c>
      <c r="B78" s="2">
        <v>0</v>
      </c>
      <c r="C78" s="2" t="s">
        <v>2216</v>
      </c>
      <c r="D78" s="2">
        <v>0</v>
      </c>
      <c r="E78" s="2">
        <v>0</v>
      </c>
      <c r="F78" s="2">
        <v>6.5868263473053898E-2</v>
      </c>
      <c r="G78" s="2">
        <v>4.8451151707704497E-2</v>
      </c>
      <c r="H78" s="2">
        <v>2.5862068965517199E-2</v>
      </c>
      <c r="I78" s="2">
        <v>2.2682445759368799E-2</v>
      </c>
      <c r="J78" s="2">
        <v>2.8571428571428598E-2</v>
      </c>
      <c r="K78" s="2">
        <v>1.97802197802198E-2</v>
      </c>
      <c r="L78" s="3">
        <v>3.3165599268069501E-2</v>
      </c>
      <c r="M78" s="3">
        <v>3.6774720784527398E-2</v>
      </c>
    </row>
    <row r="79" spans="1:13" x14ac:dyDescent="0.25">
      <c r="A79" s="8" t="s">
        <v>125</v>
      </c>
      <c r="B79" s="2">
        <v>0</v>
      </c>
      <c r="C79" s="2" t="s">
        <v>2216</v>
      </c>
      <c r="D79" s="2">
        <v>1</v>
      </c>
      <c r="E79" s="2">
        <v>1</v>
      </c>
      <c r="F79" s="2">
        <v>0.77245508982035904</v>
      </c>
      <c r="G79" s="2">
        <v>0.82684670373312197</v>
      </c>
      <c r="H79" s="2">
        <v>0.84865900383141801</v>
      </c>
      <c r="I79" s="2">
        <v>0.87080867850098598</v>
      </c>
      <c r="J79" s="2">
        <v>0.90389610389610398</v>
      </c>
      <c r="K79" s="2">
        <v>0.93296703296703298</v>
      </c>
      <c r="L79" s="3">
        <v>0.86093321134492196</v>
      </c>
      <c r="M79" s="3">
        <v>0.84827022609643199</v>
      </c>
    </row>
    <row r="80" spans="1:13" x14ac:dyDescent="0.25">
      <c r="A80" s="8" t="s">
        <v>126</v>
      </c>
      <c r="B80" s="2">
        <v>0</v>
      </c>
      <c r="C80" s="2" t="s">
        <v>2216</v>
      </c>
      <c r="D80" s="2">
        <v>0</v>
      </c>
      <c r="E80" s="2">
        <v>0</v>
      </c>
      <c r="F80" s="2">
        <v>0</v>
      </c>
      <c r="G80" s="2">
        <v>0</v>
      </c>
      <c r="H80" s="2">
        <v>0</v>
      </c>
      <c r="I80" s="2">
        <v>0</v>
      </c>
      <c r="J80" s="2" t="s">
        <v>2216</v>
      </c>
      <c r="K80" s="2">
        <v>0</v>
      </c>
      <c r="L80" s="3">
        <v>0</v>
      </c>
      <c r="M80" s="3">
        <v>0</v>
      </c>
    </row>
    <row r="81" spans="1:13" x14ac:dyDescent="0.25">
      <c r="A81" s="8" t="s">
        <v>127</v>
      </c>
      <c r="B81" s="2">
        <v>0</v>
      </c>
      <c r="C81" s="2">
        <v>0</v>
      </c>
      <c r="D81" s="2">
        <v>0</v>
      </c>
      <c r="E81" s="2">
        <v>0</v>
      </c>
      <c r="F81" s="2">
        <v>4.7058823529411799E-2</v>
      </c>
      <c r="G81" s="2">
        <v>0.141085271317829</v>
      </c>
      <c r="H81" s="2">
        <v>0.12640000000000001</v>
      </c>
      <c r="I81" s="2">
        <v>0.141025641025641</v>
      </c>
      <c r="J81" s="2">
        <v>8.9523809523809506E-2</v>
      </c>
      <c r="K81" s="2">
        <v>4.6082949308755797E-2</v>
      </c>
      <c r="L81" s="3">
        <v>0.12007648183556401</v>
      </c>
      <c r="M81" s="3">
        <v>0.129229323308271</v>
      </c>
    </row>
    <row r="82" spans="1:13" x14ac:dyDescent="0.25">
      <c r="A82" s="8" t="s">
        <v>128</v>
      </c>
      <c r="B82" s="2">
        <v>0</v>
      </c>
      <c r="C82" s="2">
        <v>0</v>
      </c>
      <c r="D82" s="2">
        <v>0</v>
      </c>
      <c r="E82" s="2">
        <v>0</v>
      </c>
      <c r="F82" s="2">
        <v>0.129411764705882</v>
      </c>
      <c r="G82" s="2">
        <v>0.13178294573643401</v>
      </c>
      <c r="H82" s="2">
        <v>0.1216</v>
      </c>
      <c r="I82" s="2">
        <v>9.1346153846153799E-2</v>
      </c>
      <c r="J82" s="2">
        <v>6.2857142857142903E-2</v>
      </c>
      <c r="K82" s="2">
        <v>5.22273425499232E-2</v>
      </c>
      <c r="L82" s="3">
        <v>9.86615678776291E-2</v>
      </c>
      <c r="M82" s="3">
        <v>0.109962406015038</v>
      </c>
    </row>
    <row r="83" spans="1:13" x14ac:dyDescent="0.25">
      <c r="A83" s="8" t="s">
        <v>129</v>
      </c>
      <c r="B83" s="2">
        <v>0</v>
      </c>
      <c r="C83" s="2">
        <v>0</v>
      </c>
      <c r="D83" s="2">
        <v>0</v>
      </c>
      <c r="E83" s="2">
        <v>0</v>
      </c>
      <c r="F83" s="2">
        <v>0.82352941176470595</v>
      </c>
      <c r="G83" s="2">
        <v>0.72713178294573599</v>
      </c>
      <c r="H83" s="2">
        <v>0.752</v>
      </c>
      <c r="I83" s="2">
        <v>0.76762820512820495</v>
      </c>
      <c r="J83" s="2">
        <v>0.84761904761904805</v>
      </c>
      <c r="K83" s="2">
        <v>0.90015360983102899</v>
      </c>
      <c r="L83" s="3">
        <v>0.78087954110898705</v>
      </c>
      <c r="M83" s="3">
        <v>0.76033834586466198</v>
      </c>
    </row>
    <row r="84" spans="1:13" x14ac:dyDescent="0.25">
      <c r="A84" s="8" t="s">
        <v>130</v>
      </c>
      <c r="B84" s="2">
        <v>0</v>
      </c>
      <c r="C84" s="2">
        <v>0</v>
      </c>
      <c r="D84" s="2">
        <v>0</v>
      </c>
      <c r="E84" s="2">
        <v>0</v>
      </c>
      <c r="F84" s="2">
        <v>0</v>
      </c>
      <c r="G84" s="2">
        <v>0</v>
      </c>
      <c r="H84" s="2">
        <v>0</v>
      </c>
      <c r="I84" s="2">
        <v>0</v>
      </c>
      <c r="J84" s="2">
        <v>0</v>
      </c>
      <c r="K84" s="2" t="s">
        <v>2216</v>
      </c>
      <c r="L84" s="3" t="s">
        <v>2216</v>
      </c>
      <c r="M84" s="3" t="s">
        <v>2216</v>
      </c>
    </row>
    <row r="85" spans="1:13" x14ac:dyDescent="0.25">
      <c r="A85" s="8" t="s">
        <v>131</v>
      </c>
      <c r="B85" s="2">
        <v>0</v>
      </c>
      <c r="C85" s="2">
        <v>0</v>
      </c>
      <c r="D85" s="2">
        <v>0</v>
      </c>
      <c r="E85" s="2" t="s">
        <v>2216</v>
      </c>
      <c r="F85" s="2">
        <v>0.145454545454545</v>
      </c>
      <c r="G85" s="2">
        <v>7.06806282722513E-2</v>
      </c>
      <c r="H85" s="2">
        <v>9.6514745308311001E-2</v>
      </c>
      <c r="I85" s="2">
        <v>7.6502732240437202E-2</v>
      </c>
      <c r="J85" s="2">
        <v>3.6697247706422E-2</v>
      </c>
      <c r="K85" s="2">
        <v>3.60824742268041E-2</v>
      </c>
      <c r="L85" s="3">
        <v>6.8596601636249199E-2</v>
      </c>
      <c r="M85" s="3">
        <v>7.6622361219702895E-2</v>
      </c>
    </row>
    <row r="86" spans="1:13" x14ac:dyDescent="0.25">
      <c r="A86" s="8" t="s">
        <v>132</v>
      </c>
      <c r="B86" s="2">
        <v>0</v>
      </c>
      <c r="C86" s="2">
        <v>0</v>
      </c>
      <c r="D86" s="2">
        <v>0</v>
      </c>
      <c r="E86" s="2" t="s">
        <v>2216</v>
      </c>
      <c r="F86" s="2">
        <v>0.163636363636364</v>
      </c>
      <c r="G86" s="2">
        <v>0.15445026178010501</v>
      </c>
      <c r="H86" s="2">
        <v>0.184986595174263</v>
      </c>
      <c r="I86" s="2">
        <v>0.16666666666666699</v>
      </c>
      <c r="J86" s="2">
        <v>0.12844036697247699</v>
      </c>
      <c r="K86" s="2">
        <v>0.115979381443299</v>
      </c>
      <c r="L86" s="3">
        <v>0.157960981749528</v>
      </c>
      <c r="M86" s="3">
        <v>0.17279124315871799</v>
      </c>
    </row>
    <row r="87" spans="1:13" x14ac:dyDescent="0.25">
      <c r="A87" s="8" t="s">
        <v>133</v>
      </c>
      <c r="B87" s="2">
        <v>0</v>
      </c>
      <c r="C87" s="2">
        <v>0</v>
      </c>
      <c r="D87" s="2">
        <v>0</v>
      </c>
      <c r="E87" s="2" t="s">
        <v>2216</v>
      </c>
      <c r="F87" s="2">
        <v>0.69090909090909103</v>
      </c>
      <c r="G87" s="2">
        <v>0.77486910994764402</v>
      </c>
      <c r="H87" s="2">
        <v>0.71849865951742597</v>
      </c>
      <c r="I87" s="2">
        <v>0.75683060109289602</v>
      </c>
      <c r="J87" s="2">
        <v>0.83486238532110102</v>
      </c>
      <c r="K87" s="2">
        <v>0.84536082474226804</v>
      </c>
      <c r="L87" s="3">
        <v>0.77281308999370701</v>
      </c>
      <c r="M87" s="3">
        <v>0.75058639562157903</v>
      </c>
    </row>
    <row r="88" spans="1:13" x14ac:dyDescent="0.25">
      <c r="A88" s="8" t="s">
        <v>134</v>
      </c>
      <c r="B88" s="2">
        <v>0</v>
      </c>
      <c r="C88" s="2">
        <v>0</v>
      </c>
      <c r="D88" s="2">
        <v>0</v>
      </c>
      <c r="E88" s="2" t="s">
        <v>2216</v>
      </c>
      <c r="F88" s="2">
        <v>0</v>
      </c>
      <c r="G88" s="2">
        <v>0</v>
      </c>
      <c r="H88" s="2">
        <v>0</v>
      </c>
      <c r="I88" s="2">
        <v>0</v>
      </c>
      <c r="J88" s="2">
        <v>0</v>
      </c>
      <c r="K88" s="2" t="s">
        <v>2216</v>
      </c>
      <c r="L88" s="3" t="s">
        <v>2216</v>
      </c>
      <c r="M88" s="3">
        <v>0</v>
      </c>
    </row>
    <row r="89" spans="1:13" x14ac:dyDescent="0.25">
      <c r="A89" s="8" t="s">
        <v>135</v>
      </c>
      <c r="B89" s="2">
        <v>0</v>
      </c>
      <c r="C89" s="2">
        <v>0</v>
      </c>
      <c r="D89" s="2" t="s">
        <v>2216</v>
      </c>
      <c r="E89" s="2" t="s">
        <v>2216</v>
      </c>
      <c r="F89" s="2">
        <v>0.21232876712328799</v>
      </c>
      <c r="G89" s="2">
        <v>0.26384364820846901</v>
      </c>
      <c r="H89" s="2">
        <v>0.24373576309795</v>
      </c>
      <c r="I89" s="2">
        <v>0.25031605562579001</v>
      </c>
      <c r="J89" s="2">
        <v>0.18043202033036801</v>
      </c>
      <c r="K89" s="2">
        <v>0.14023591087811299</v>
      </c>
      <c r="L89" s="3">
        <v>0.23403656821378299</v>
      </c>
      <c r="M89" s="3">
        <v>0.24451198919284001</v>
      </c>
    </row>
    <row r="90" spans="1:13" x14ac:dyDescent="0.25">
      <c r="A90" s="8" t="s">
        <v>136</v>
      </c>
      <c r="B90" s="2">
        <v>0</v>
      </c>
      <c r="C90" s="2">
        <v>0</v>
      </c>
      <c r="D90" s="2">
        <v>0</v>
      </c>
      <c r="E90" s="2" t="s">
        <v>2216</v>
      </c>
      <c r="F90" s="2">
        <v>9.5890410958904104E-2</v>
      </c>
      <c r="G90" s="2">
        <v>0.11400651465797999</v>
      </c>
      <c r="H90" s="2">
        <v>9.2255125284738004E-2</v>
      </c>
      <c r="I90" s="2">
        <v>0.101137800252844</v>
      </c>
      <c r="J90" s="2">
        <v>9.4027954256670904E-2</v>
      </c>
      <c r="K90" s="2">
        <v>4.0629095674967197E-2</v>
      </c>
      <c r="L90" s="3">
        <v>9.7609001406469803E-2</v>
      </c>
      <c r="M90" s="3">
        <v>0.102668017561635</v>
      </c>
    </row>
    <row r="91" spans="1:13" x14ac:dyDescent="0.25">
      <c r="A91" s="8" t="s">
        <v>137</v>
      </c>
      <c r="B91" s="2">
        <v>0</v>
      </c>
      <c r="C91" s="2">
        <v>0</v>
      </c>
      <c r="D91" s="2">
        <v>0.8</v>
      </c>
      <c r="E91" s="2" t="s">
        <v>2216</v>
      </c>
      <c r="F91" s="2">
        <v>0.69178082191780799</v>
      </c>
      <c r="G91" s="2">
        <v>0.62214983713355099</v>
      </c>
      <c r="H91" s="2">
        <v>0.66400911161731202</v>
      </c>
      <c r="I91" s="2">
        <v>0.64854614412136502</v>
      </c>
      <c r="J91" s="2">
        <v>0.72554002541296103</v>
      </c>
      <c r="K91" s="2">
        <v>0.81651376146789001</v>
      </c>
      <c r="L91" s="3">
        <v>0.66807313642756705</v>
      </c>
      <c r="M91" s="3">
        <v>0.65248226950354604</v>
      </c>
    </row>
    <row r="92" spans="1:13" x14ac:dyDescent="0.25">
      <c r="A92" s="8" t="s">
        <v>138</v>
      </c>
      <c r="B92" s="2">
        <v>0</v>
      </c>
      <c r="C92" s="2">
        <v>0</v>
      </c>
      <c r="D92" s="2">
        <v>0</v>
      </c>
      <c r="E92" s="2" t="s">
        <v>2216</v>
      </c>
      <c r="F92" s="2">
        <v>0</v>
      </c>
      <c r="G92" s="2">
        <v>0</v>
      </c>
      <c r="H92" s="2">
        <v>0</v>
      </c>
      <c r="I92" s="2">
        <v>0</v>
      </c>
      <c r="J92" s="2">
        <v>0</v>
      </c>
      <c r="K92" s="2" t="s">
        <v>2216</v>
      </c>
      <c r="L92" s="3" t="s">
        <v>2216</v>
      </c>
      <c r="M92" s="3" t="s">
        <v>2216</v>
      </c>
    </row>
    <row r="93" spans="1:13" x14ac:dyDescent="0.25">
      <c r="A93" s="8" t="s">
        <v>139</v>
      </c>
      <c r="B93" s="2">
        <v>0</v>
      </c>
      <c r="C93" s="2">
        <v>0</v>
      </c>
      <c r="D93" s="2">
        <v>0</v>
      </c>
      <c r="E93" s="2" t="s">
        <v>2216</v>
      </c>
      <c r="F93" s="2">
        <v>0.34615384615384598</v>
      </c>
      <c r="G93" s="2">
        <v>0.33240223463687202</v>
      </c>
      <c r="H93" s="2">
        <v>0.29126213592233002</v>
      </c>
      <c r="I93" s="2">
        <v>0.35362997658079598</v>
      </c>
      <c r="J93" s="2">
        <v>0.311594202898551</v>
      </c>
      <c r="K93" s="2">
        <v>0.170431211498973</v>
      </c>
      <c r="L93" s="3">
        <v>0.31154064809550902</v>
      </c>
      <c r="M93" s="3">
        <v>0.31601123595505598</v>
      </c>
    </row>
    <row r="94" spans="1:13" x14ac:dyDescent="0.25">
      <c r="A94" s="8" t="s">
        <v>140</v>
      </c>
      <c r="B94" s="2">
        <v>0</v>
      </c>
      <c r="C94" s="2">
        <v>0</v>
      </c>
      <c r="D94" s="2">
        <v>0</v>
      </c>
      <c r="E94" s="2" t="s">
        <v>2216</v>
      </c>
      <c r="F94" s="2" t="s">
        <v>2216</v>
      </c>
      <c r="G94" s="2">
        <v>9.4972067039106101E-2</v>
      </c>
      <c r="H94" s="2">
        <v>8.7378640776699004E-2</v>
      </c>
      <c r="I94" s="2">
        <v>8.1967213114754106E-2</v>
      </c>
      <c r="J94" s="2">
        <v>6.2801932367149801E-2</v>
      </c>
      <c r="K94" s="2">
        <v>4.7227926078028698E-2</v>
      </c>
      <c r="L94" s="3">
        <v>8.0159181353041495E-2</v>
      </c>
      <c r="M94" s="3">
        <v>8.98876404494382E-2</v>
      </c>
    </row>
    <row r="95" spans="1:13" x14ac:dyDescent="0.25">
      <c r="A95" s="8" t="s">
        <v>141</v>
      </c>
      <c r="B95" s="2">
        <v>0</v>
      </c>
      <c r="C95" s="2">
        <v>0</v>
      </c>
      <c r="D95" s="2">
        <v>0</v>
      </c>
      <c r="E95" s="2" t="s">
        <v>2216</v>
      </c>
      <c r="F95" s="2">
        <v>0.61538461538461497</v>
      </c>
      <c r="G95" s="2">
        <v>0.57262569832402199</v>
      </c>
      <c r="H95" s="2">
        <v>0.62135922330097104</v>
      </c>
      <c r="I95" s="2">
        <v>0.56440281030445005</v>
      </c>
      <c r="J95" s="2">
        <v>0.623188405797101</v>
      </c>
      <c r="K95" s="2">
        <v>0.780287474332649</v>
      </c>
      <c r="L95" s="3">
        <v>0.60830017055145003</v>
      </c>
      <c r="M95" s="3">
        <v>0.59410112359550604</v>
      </c>
    </row>
    <row r="96" spans="1:13" x14ac:dyDescent="0.25">
      <c r="A96" s="8" t="s">
        <v>142</v>
      </c>
      <c r="B96" s="2">
        <v>0</v>
      </c>
      <c r="C96" s="2">
        <v>0</v>
      </c>
      <c r="D96" s="2">
        <v>0</v>
      </c>
      <c r="E96" s="2" t="s">
        <v>2216</v>
      </c>
      <c r="F96" s="2">
        <v>0</v>
      </c>
      <c r="G96" s="2">
        <v>0</v>
      </c>
      <c r="H96" s="2">
        <v>0</v>
      </c>
      <c r="I96" s="2">
        <v>0</v>
      </c>
      <c r="J96" s="2" t="s">
        <v>2216</v>
      </c>
      <c r="K96" s="2" t="s">
        <v>2216</v>
      </c>
      <c r="L96" s="3">
        <v>0</v>
      </c>
      <c r="M96" s="3">
        <v>0</v>
      </c>
    </row>
    <row r="97" spans="1:13" x14ac:dyDescent="0.25">
      <c r="A97" s="8" t="s">
        <v>143</v>
      </c>
      <c r="B97" s="2">
        <v>0.38357020146806198</v>
      </c>
      <c r="C97" s="2">
        <v>0.402520385470719</v>
      </c>
      <c r="D97" s="2">
        <v>0.38222289983229202</v>
      </c>
      <c r="E97" s="2">
        <v>0.32147937411095301</v>
      </c>
      <c r="F97" s="2">
        <v>0.214591475898009</v>
      </c>
      <c r="G97" s="2" t="s">
        <v>2216</v>
      </c>
      <c r="H97" s="2">
        <v>0</v>
      </c>
      <c r="I97" s="2">
        <v>0</v>
      </c>
      <c r="J97" s="2">
        <v>0</v>
      </c>
      <c r="K97" s="2">
        <v>0</v>
      </c>
      <c r="L97" s="3" t="s">
        <v>2216</v>
      </c>
      <c r="M97" s="3">
        <v>0.372039953611911</v>
      </c>
    </row>
    <row r="98" spans="1:13" x14ac:dyDescent="0.25">
      <c r="A98" s="8" t="s">
        <v>144</v>
      </c>
      <c r="B98" s="2">
        <v>0.20271747618303901</v>
      </c>
      <c r="C98" s="2">
        <v>0.13565604151223101</v>
      </c>
      <c r="D98" s="2">
        <v>8.3701783808507402E-2</v>
      </c>
      <c r="E98" s="2">
        <v>8.2661608977398507E-2</v>
      </c>
      <c r="F98" s="2">
        <v>7.7424157826167905E-2</v>
      </c>
      <c r="G98" s="2">
        <v>0</v>
      </c>
      <c r="H98" s="2" t="s">
        <v>2216</v>
      </c>
      <c r="I98" s="2" t="s">
        <v>2216</v>
      </c>
      <c r="J98" s="2" t="s">
        <v>2216</v>
      </c>
      <c r="K98" s="2">
        <v>0</v>
      </c>
      <c r="L98" s="3">
        <v>4.0420371867421201E-3</v>
      </c>
      <c r="M98" s="3">
        <v>0.115072387864277</v>
      </c>
    </row>
    <row r="99" spans="1:13" x14ac:dyDescent="0.25">
      <c r="A99" s="8" t="s">
        <v>145</v>
      </c>
      <c r="B99" s="2">
        <v>0.41371232234889899</v>
      </c>
      <c r="C99" s="2">
        <v>0.46182357301705002</v>
      </c>
      <c r="D99" s="2">
        <v>0.53407531635920102</v>
      </c>
      <c r="E99" s="2">
        <v>0.595859016911648</v>
      </c>
      <c r="F99" s="2">
        <v>0.70798436627582395</v>
      </c>
      <c r="G99" s="2">
        <v>0.99401197604790403</v>
      </c>
      <c r="H99" s="2">
        <v>0.99176954732510303</v>
      </c>
      <c r="I99" s="2">
        <v>0.99272727272727301</v>
      </c>
      <c r="J99" s="2">
        <v>0.989071038251366</v>
      </c>
      <c r="K99" s="2">
        <v>0.93416927899686497</v>
      </c>
      <c r="L99" s="3">
        <v>0.98221503637833496</v>
      </c>
      <c r="M99" s="3">
        <v>0.51240133178706404</v>
      </c>
    </row>
    <row r="100" spans="1:13" x14ac:dyDescent="0.25">
      <c r="A100" s="8" t="s">
        <v>146</v>
      </c>
      <c r="B100" s="2">
        <v>0</v>
      </c>
      <c r="C100" s="2">
        <v>0</v>
      </c>
      <c r="D100" s="2">
        <v>0</v>
      </c>
      <c r="E100" s="2">
        <v>0</v>
      </c>
      <c r="F100" s="2">
        <v>0</v>
      </c>
      <c r="G100" s="2">
        <v>0</v>
      </c>
      <c r="H100" s="2">
        <v>0</v>
      </c>
      <c r="I100" s="2">
        <v>0</v>
      </c>
      <c r="J100" s="2">
        <v>8.1967213114754103E-3</v>
      </c>
      <c r="K100" s="2">
        <v>6.5830721003134807E-2</v>
      </c>
      <c r="L100" s="3">
        <v>1.21261115602264E-2</v>
      </c>
      <c r="M100" s="3">
        <v>4.8632673674759601E-4</v>
      </c>
    </row>
    <row r="101" spans="1:13" x14ac:dyDescent="0.25">
      <c r="A101" s="15"/>
    </row>
    <row r="102" spans="1:13" x14ac:dyDescent="0.25">
      <c r="A102" s="15"/>
    </row>
    <row r="103" spans="1:13" x14ac:dyDescent="0.25">
      <c r="A103" s="15"/>
      <c r="B103" s="23" t="s">
        <v>31</v>
      </c>
      <c r="C103" s="23"/>
      <c r="D103" s="23"/>
      <c r="E103" s="23"/>
      <c r="F103" s="23"/>
      <c r="G103" s="23"/>
      <c r="H103" s="23"/>
      <c r="I103" s="23"/>
      <c r="J103" s="23"/>
      <c r="K103" s="6" t="s">
        <v>10</v>
      </c>
      <c r="L103" s="6" t="s">
        <v>11</v>
      </c>
    </row>
    <row r="104" spans="1:13" x14ac:dyDescent="0.25">
      <c r="A104" s="9" t="s">
        <v>34</v>
      </c>
      <c r="B104" s="5" t="s">
        <v>15</v>
      </c>
      <c r="C104" s="5" t="s">
        <v>16</v>
      </c>
      <c r="D104" s="5" t="s">
        <v>17</v>
      </c>
      <c r="E104" s="5" t="s">
        <v>18</v>
      </c>
      <c r="F104" s="5" t="s">
        <v>19</v>
      </c>
      <c r="G104" s="5" t="s">
        <v>20</v>
      </c>
      <c r="H104" s="5" t="s">
        <v>21</v>
      </c>
      <c r="I104" s="5" t="s">
        <v>22</v>
      </c>
      <c r="J104" s="5" t="s">
        <v>23</v>
      </c>
      <c r="K104" s="5" t="s">
        <v>24</v>
      </c>
      <c r="L104" s="5" t="s">
        <v>25</v>
      </c>
    </row>
    <row r="105" spans="1:13" x14ac:dyDescent="0.25">
      <c r="A105" s="8" t="s">
        <v>103</v>
      </c>
      <c r="B105" s="2" t="s">
        <v>2216</v>
      </c>
      <c r="C105" s="2" t="s">
        <v>2216</v>
      </c>
      <c r="D105" s="2" t="s">
        <v>2216</v>
      </c>
      <c r="E105" s="2">
        <v>0</v>
      </c>
      <c r="F105" s="2">
        <v>10.2307692307692</v>
      </c>
      <c r="G105" s="2">
        <v>0.56164383561643805</v>
      </c>
      <c r="H105" s="2">
        <v>-0.24122807017543901</v>
      </c>
      <c r="I105" s="2">
        <v>0.16184971098265899</v>
      </c>
      <c r="J105" s="2">
        <v>-0.164179104477612</v>
      </c>
      <c r="K105" s="3">
        <v>0.150684931506849</v>
      </c>
      <c r="L105" s="3">
        <v>0</v>
      </c>
    </row>
    <row r="106" spans="1:13" x14ac:dyDescent="0.25">
      <c r="A106" s="8" t="s">
        <v>104</v>
      </c>
      <c r="B106" s="2" t="s">
        <v>2216</v>
      </c>
      <c r="C106" s="2" t="s">
        <v>2216</v>
      </c>
      <c r="D106" s="2" t="s">
        <v>2216</v>
      </c>
      <c r="E106" s="2" t="s">
        <v>2216</v>
      </c>
      <c r="F106" s="2">
        <v>0</v>
      </c>
      <c r="G106" s="2">
        <v>-0.3</v>
      </c>
      <c r="H106" s="2" t="s">
        <v>2216</v>
      </c>
      <c r="I106" s="2">
        <v>1.5</v>
      </c>
      <c r="J106" s="2">
        <v>0.2</v>
      </c>
      <c r="K106" s="3">
        <v>-0.4</v>
      </c>
      <c r="L106" s="3">
        <v>0</v>
      </c>
    </row>
    <row r="107" spans="1:13" x14ac:dyDescent="0.25">
      <c r="A107" s="8" t="s">
        <v>105</v>
      </c>
      <c r="B107" s="2" t="s">
        <v>2216</v>
      </c>
      <c r="C107" s="2" t="s">
        <v>2216</v>
      </c>
      <c r="D107" s="2" t="s">
        <v>2216</v>
      </c>
      <c r="E107" s="2">
        <v>6.5</v>
      </c>
      <c r="F107" s="2">
        <v>5.8666666666666698</v>
      </c>
      <c r="G107" s="2">
        <v>-6.7961165048543701E-2</v>
      </c>
      <c r="H107" s="2">
        <v>0.104166666666667</v>
      </c>
      <c r="I107" s="2">
        <v>8.4905660377358499E-2</v>
      </c>
      <c r="J107" s="2">
        <v>0</v>
      </c>
      <c r="K107" s="3">
        <v>0.116504854368932</v>
      </c>
      <c r="L107" s="3">
        <v>0</v>
      </c>
    </row>
    <row r="108" spans="1:13" x14ac:dyDescent="0.25">
      <c r="A108" s="8" t="s">
        <v>106</v>
      </c>
      <c r="B108" s="2" t="s">
        <v>2216</v>
      </c>
      <c r="C108" s="2" t="s">
        <v>2216</v>
      </c>
      <c r="D108" s="2" t="s">
        <v>2216</v>
      </c>
      <c r="E108" s="2" t="s">
        <v>2216</v>
      </c>
      <c r="F108" s="2" t="s">
        <v>2216</v>
      </c>
      <c r="G108" s="2" t="s">
        <v>2216</v>
      </c>
      <c r="H108" s="2" t="s">
        <v>2216</v>
      </c>
      <c r="I108" s="2" t="s">
        <v>2216</v>
      </c>
      <c r="J108" s="2" t="s">
        <v>2216</v>
      </c>
      <c r="K108" s="3">
        <v>0</v>
      </c>
      <c r="L108" s="3">
        <v>0</v>
      </c>
    </row>
    <row r="109" spans="1:13" x14ac:dyDescent="0.25">
      <c r="A109" s="8" t="s">
        <v>115</v>
      </c>
      <c r="B109" s="2" t="s">
        <v>2216</v>
      </c>
      <c r="C109" s="2" t="s">
        <v>2216</v>
      </c>
      <c r="D109" s="2" t="s">
        <v>2216</v>
      </c>
      <c r="E109" s="2">
        <v>12</v>
      </c>
      <c r="F109" s="2">
        <v>5.7692307692307701</v>
      </c>
      <c r="G109" s="2">
        <v>0.23863636363636401</v>
      </c>
      <c r="H109" s="2">
        <v>0.201834862385321</v>
      </c>
      <c r="I109" s="2">
        <v>-0.25954198473282403</v>
      </c>
      <c r="J109" s="2">
        <v>-2.06185567010309E-2</v>
      </c>
      <c r="K109" s="3">
        <v>7.9545454545454503E-2</v>
      </c>
      <c r="L109" s="3">
        <v>0</v>
      </c>
    </row>
    <row r="110" spans="1:13" x14ac:dyDescent="0.25">
      <c r="A110" s="8" t="s">
        <v>116</v>
      </c>
      <c r="B110" s="2" t="s">
        <v>2216</v>
      </c>
      <c r="C110" s="2" t="s">
        <v>2216</v>
      </c>
      <c r="D110" s="2" t="s">
        <v>2216</v>
      </c>
      <c r="E110" s="2">
        <v>0</v>
      </c>
      <c r="F110" s="2">
        <v>12</v>
      </c>
      <c r="G110" s="2">
        <v>5.1282051282051301E-2</v>
      </c>
      <c r="H110" s="2">
        <v>-0.41463414634146301</v>
      </c>
      <c r="I110" s="2">
        <v>0.58333333333333304</v>
      </c>
      <c r="J110" s="2">
        <v>-0.44736842105263203</v>
      </c>
      <c r="K110" s="3">
        <v>-0.46153846153846201</v>
      </c>
      <c r="L110" s="3">
        <v>0</v>
      </c>
    </row>
    <row r="111" spans="1:13" x14ac:dyDescent="0.25">
      <c r="A111" s="8" t="s">
        <v>117</v>
      </c>
      <c r="B111" s="2" t="s">
        <v>2216</v>
      </c>
      <c r="C111" s="2" t="s">
        <v>2216</v>
      </c>
      <c r="D111" s="2" t="s">
        <v>2216</v>
      </c>
      <c r="E111" s="2">
        <v>28</v>
      </c>
      <c r="F111" s="2">
        <v>7.5517241379310303</v>
      </c>
      <c r="G111" s="2">
        <v>-0.125</v>
      </c>
      <c r="H111" s="2">
        <v>0.12903225806451599</v>
      </c>
      <c r="I111" s="2">
        <v>-9.7959183673469397E-2</v>
      </c>
      <c r="J111" s="2">
        <v>0.26244343891402699</v>
      </c>
      <c r="K111" s="3">
        <v>0.125</v>
      </c>
      <c r="L111" s="3">
        <v>0</v>
      </c>
    </row>
    <row r="112" spans="1:13" x14ac:dyDescent="0.25">
      <c r="A112" s="8" t="s">
        <v>118</v>
      </c>
      <c r="B112" s="2" t="s">
        <v>2216</v>
      </c>
      <c r="C112" s="2" t="s">
        <v>2216</v>
      </c>
      <c r="D112" s="2" t="s">
        <v>2216</v>
      </c>
      <c r="E112" s="2" t="s">
        <v>2216</v>
      </c>
      <c r="F112" s="2" t="s">
        <v>2216</v>
      </c>
      <c r="G112" s="2" t="s">
        <v>2216</v>
      </c>
      <c r="H112" s="2" t="s">
        <v>2216</v>
      </c>
      <c r="I112" s="2" t="s">
        <v>2216</v>
      </c>
      <c r="J112" s="2" t="s">
        <v>2216</v>
      </c>
      <c r="K112" s="3">
        <v>0</v>
      </c>
      <c r="L112" s="3">
        <v>0</v>
      </c>
    </row>
    <row r="113" spans="1:12" x14ac:dyDescent="0.25">
      <c r="A113" s="8" t="s">
        <v>111</v>
      </c>
      <c r="B113" s="2" t="s">
        <v>2216</v>
      </c>
      <c r="C113" s="2" t="s">
        <v>2216</v>
      </c>
      <c r="D113" s="2" t="s">
        <v>2216</v>
      </c>
      <c r="E113" s="2">
        <v>13</v>
      </c>
      <c r="F113" s="2">
        <v>8.21428571428571</v>
      </c>
      <c r="G113" s="2">
        <v>8.5271317829457405E-2</v>
      </c>
      <c r="H113" s="2">
        <v>6.4285714285714293E-2</v>
      </c>
      <c r="I113" s="2">
        <v>-0.46308724832214798</v>
      </c>
      <c r="J113" s="2">
        <v>0.26250000000000001</v>
      </c>
      <c r="K113" s="3">
        <v>-0.217054263565891</v>
      </c>
      <c r="L113" s="3">
        <v>0</v>
      </c>
    </row>
    <row r="114" spans="1:12" x14ac:dyDescent="0.25">
      <c r="A114" s="8" t="s">
        <v>112</v>
      </c>
      <c r="B114" s="2" t="s">
        <v>2216</v>
      </c>
      <c r="C114" s="2" t="s">
        <v>2216</v>
      </c>
      <c r="D114" s="2" t="s">
        <v>2216</v>
      </c>
      <c r="E114" s="2" t="s">
        <v>2216</v>
      </c>
      <c r="F114" s="2">
        <v>41</v>
      </c>
      <c r="G114" s="2">
        <v>-0.214285714285714</v>
      </c>
      <c r="H114" s="2">
        <v>-9.0909090909090898E-2</v>
      </c>
      <c r="I114" s="2">
        <v>3.3333333333333298E-2</v>
      </c>
      <c r="J114" s="2">
        <v>0.64516129032258096</v>
      </c>
      <c r="K114" s="3">
        <v>0.214285714285714</v>
      </c>
      <c r="L114" s="3">
        <v>0</v>
      </c>
    </row>
    <row r="115" spans="1:12" x14ac:dyDescent="0.25">
      <c r="A115" s="8" t="s">
        <v>113</v>
      </c>
      <c r="B115" s="2" t="s">
        <v>2216</v>
      </c>
      <c r="C115" s="2" t="s">
        <v>2216</v>
      </c>
      <c r="D115" s="2" t="s">
        <v>2216</v>
      </c>
      <c r="E115" s="2">
        <v>0</v>
      </c>
      <c r="F115" s="2">
        <v>5.4310344827586201</v>
      </c>
      <c r="G115" s="2">
        <v>0.109919571045576</v>
      </c>
      <c r="H115" s="2">
        <v>-3.8647342995169101E-2</v>
      </c>
      <c r="I115" s="2">
        <v>4.5226130653266298E-2</v>
      </c>
      <c r="J115" s="2">
        <v>0.31490384615384598</v>
      </c>
      <c r="K115" s="3">
        <v>0.46648793565683599</v>
      </c>
      <c r="L115" s="3">
        <v>0</v>
      </c>
    </row>
    <row r="116" spans="1:12" x14ac:dyDescent="0.25">
      <c r="A116" s="8" t="s">
        <v>114</v>
      </c>
      <c r="B116" s="2" t="s">
        <v>2216</v>
      </c>
      <c r="C116" s="2" t="s">
        <v>2216</v>
      </c>
      <c r="D116" s="2" t="s">
        <v>2216</v>
      </c>
      <c r="E116" s="2" t="s">
        <v>2216</v>
      </c>
      <c r="F116" s="2" t="s">
        <v>2216</v>
      </c>
      <c r="G116" s="2" t="s">
        <v>2216</v>
      </c>
      <c r="H116" s="2" t="s">
        <v>2216</v>
      </c>
      <c r="I116" s="2" t="s">
        <v>2216</v>
      </c>
      <c r="J116" s="2" t="s">
        <v>2216</v>
      </c>
      <c r="K116" s="3">
        <v>0</v>
      </c>
      <c r="L116" s="3">
        <v>0</v>
      </c>
    </row>
    <row r="117" spans="1:12" x14ac:dyDescent="0.25">
      <c r="A117" s="8" t="s">
        <v>107</v>
      </c>
      <c r="B117" s="2" t="s">
        <v>2216</v>
      </c>
      <c r="C117" s="2" t="s">
        <v>2216</v>
      </c>
      <c r="D117" s="2">
        <v>0</v>
      </c>
      <c r="E117" s="2">
        <v>13.3333333333333</v>
      </c>
      <c r="F117" s="2">
        <v>3.6279069767441898</v>
      </c>
      <c r="G117" s="2">
        <v>-2.5125628140703501E-2</v>
      </c>
      <c r="H117" s="2">
        <v>0.216494845360825</v>
      </c>
      <c r="I117" s="2">
        <v>-0.27542372881355898</v>
      </c>
      <c r="J117" s="2">
        <v>0.157894736842105</v>
      </c>
      <c r="K117" s="3">
        <v>-5.0251256281407001E-3</v>
      </c>
      <c r="L117" s="3">
        <v>0</v>
      </c>
    </row>
    <row r="118" spans="1:12" x14ac:dyDescent="0.25">
      <c r="A118" s="8" t="s">
        <v>108</v>
      </c>
      <c r="B118" s="2" t="s">
        <v>2216</v>
      </c>
      <c r="C118" s="2" t="s">
        <v>2216</v>
      </c>
      <c r="D118" s="2" t="s">
        <v>2216</v>
      </c>
      <c r="E118" s="2" t="s">
        <v>2216</v>
      </c>
      <c r="F118" s="2" t="s">
        <v>2216</v>
      </c>
      <c r="G118" s="2">
        <v>2</v>
      </c>
      <c r="H118" s="2">
        <v>1.6666666666666701</v>
      </c>
      <c r="I118" s="2">
        <v>0.625</v>
      </c>
      <c r="J118" s="2">
        <v>0</v>
      </c>
      <c r="K118" s="3">
        <v>12</v>
      </c>
      <c r="L118" s="3">
        <v>0</v>
      </c>
    </row>
    <row r="119" spans="1:12" x14ac:dyDescent="0.25">
      <c r="A119" s="8" t="s">
        <v>109</v>
      </c>
      <c r="B119" s="2" t="s">
        <v>2216</v>
      </c>
      <c r="C119" s="2" t="s">
        <v>2216</v>
      </c>
      <c r="D119" s="2">
        <v>2</v>
      </c>
      <c r="E119" s="2">
        <v>14.3333333333333</v>
      </c>
      <c r="F119" s="2">
        <v>0.64130434782608703</v>
      </c>
      <c r="G119" s="2">
        <v>-0.17218543046357601</v>
      </c>
      <c r="H119" s="2">
        <v>0.48</v>
      </c>
      <c r="I119" s="2">
        <v>1.62162162162162E-2</v>
      </c>
      <c r="J119" s="2">
        <v>-0.13297872340425501</v>
      </c>
      <c r="K119" s="3">
        <v>7.9470198675496706E-2</v>
      </c>
      <c r="L119" s="3">
        <v>0</v>
      </c>
    </row>
    <row r="120" spans="1:12" x14ac:dyDescent="0.25">
      <c r="A120" s="8" t="s">
        <v>110</v>
      </c>
      <c r="B120" s="2" t="s">
        <v>2216</v>
      </c>
      <c r="C120" s="2" t="s">
        <v>2216</v>
      </c>
      <c r="D120" s="2" t="s">
        <v>2216</v>
      </c>
      <c r="E120" s="2" t="s">
        <v>2216</v>
      </c>
      <c r="F120" s="2" t="s">
        <v>2216</v>
      </c>
      <c r="G120" s="2" t="s">
        <v>2216</v>
      </c>
      <c r="H120" s="2" t="s">
        <v>2216</v>
      </c>
      <c r="I120" s="2" t="s">
        <v>2216</v>
      </c>
      <c r="J120" s="2" t="s">
        <v>2216</v>
      </c>
      <c r="K120" s="3">
        <v>0</v>
      </c>
      <c r="L120" s="3">
        <v>0</v>
      </c>
    </row>
    <row r="121" spans="1:12" x14ac:dyDescent="0.25">
      <c r="A121" s="8" t="s">
        <v>119</v>
      </c>
      <c r="B121" s="2" t="s">
        <v>2216</v>
      </c>
      <c r="C121" s="2" t="s">
        <v>2216</v>
      </c>
      <c r="D121" s="2" t="s">
        <v>2216</v>
      </c>
      <c r="E121" s="2">
        <v>0</v>
      </c>
      <c r="F121" s="2">
        <v>4.625</v>
      </c>
      <c r="G121" s="2">
        <v>0.22222222222222199</v>
      </c>
      <c r="H121" s="2">
        <v>-1.8181818181818198E-2</v>
      </c>
      <c r="I121" s="2">
        <v>-0.42592592592592599</v>
      </c>
      <c r="J121" s="2">
        <v>-6.4516129032258104E-2</v>
      </c>
      <c r="K121" s="3">
        <v>-0.35555555555555601</v>
      </c>
      <c r="L121" s="3">
        <v>0</v>
      </c>
    </row>
    <row r="122" spans="1:12" x14ac:dyDescent="0.25">
      <c r="A122" s="8" t="s">
        <v>120</v>
      </c>
      <c r="B122" s="2" t="s">
        <v>2216</v>
      </c>
      <c r="C122" s="2" t="s">
        <v>2216</v>
      </c>
      <c r="D122" s="2" t="s">
        <v>2216</v>
      </c>
      <c r="E122" s="2" t="s">
        <v>2216</v>
      </c>
      <c r="F122" s="2">
        <v>0</v>
      </c>
      <c r="G122" s="2">
        <v>-0.45454545454545497</v>
      </c>
      <c r="H122" s="2">
        <v>0</v>
      </c>
      <c r="I122" s="2">
        <v>0</v>
      </c>
      <c r="J122" s="2">
        <v>-0.16666666666666699</v>
      </c>
      <c r="K122" s="3">
        <v>-0.54545454545454497</v>
      </c>
      <c r="L122" s="3">
        <v>0</v>
      </c>
    </row>
    <row r="123" spans="1:12" x14ac:dyDescent="0.25">
      <c r="A123" s="8" t="s">
        <v>121</v>
      </c>
      <c r="B123" s="2" t="s">
        <v>2216</v>
      </c>
      <c r="C123" s="2" t="s">
        <v>2216</v>
      </c>
      <c r="D123" s="2" t="s">
        <v>2216</v>
      </c>
      <c r="E123" s="2">
        <v>22</v>
      </c>
      <c r="F123" s="2">
        <v>2</v>
      </c>
      <c r="G123" s="2">
        <v>0.15217391304347799</v>
      </c>
      <c r="H123" s="2">
        <v>-0.15723270440251599</v>
      </c>
      <c r="I123" s="2">
        <v>0.15671641791044799</v>
      </c>
      <c r="J123" s="2">
        <v>0.12903225806451599</v>
      </c>
      <c r="K123" s="3">
        <v>0.26811594202898598</v>
      </c>
      <c r="L123" s="3">
        <v>0</v>
      </c>
    </row>
    <row r="124" spans="1:12" x14ac:dyDescent="0.25">
      <c r="A124" s="8" t="s">
        <v>122</v>
      </c>
      <c r="B124" s="2" t="s">
        <v>2216</v>
      </c>
      <c r="C124" s="2" t="s">
        <v>2216</v>
      </c>
      <c r="D124" s="2" t="s">
        <v>2216</v>
      </c>
      <c r="E124" s="2" t="s">
        <v>2216</v>
      </c>
      <c r="F124" s="2" t="s">
        <v>2216</v>
      </c>
      <c r="G124" s="2" t="s">
        <v>2216</v>
      </c>
      <c r="H124" s="2" t="s">
        <v>2216</v>
      </c>
      <c r="I124" s="2" t="s">
        <v>2216</v>
      </c>
      <c r="J124" s="2" t="s">
        <v>2216</v>
      </c>
      <c r="K124" s="3">
        <v>0</v>
      </c>
      <c r="L124" s="3">
        <v>0</v>
      </c>
    </row>
    <row r="125" spans="1:12" x14ac:dyDescent="0.25">
      <c r="A125" s="8" t="s">
        <v>123</v>
      </c>
      <c r="B125" s="2" t="s">
        <v>2216</v>
      </c>
      <c r="C125" s="2" t="s">
        <v>2216</v>
      </c>
      <c r="D125" s="2" t="s">
        <v>2216</v>
      </c>
      <c r="E125" s="2">
        <v>0</v>
      </c>
      <c r="F125" s="2">
        <v>4.8148148148148104</v>
      </c>
      <c r="G125" s="2">
        <v>-0.16560509554140099</v>
      </c>
      <c r="H125" s="2">
        <v>-0.17557251908396901</v>
      </c>
      <c r="I125" s="2">
        <v>-0.52777777777777801</v>
      </c>
      <c r="J125" s="2">
        <v>-0.15686274509803899</v>
      </c>
      <c r="K125" s="3">
        <v>-0.72611464968152895</v>
      </c>
      <c r="L125" s="3">
        <v>0</v>
      </c>
    </row>
    <row r="126" spans="1:12" x14ac:dyDescent="0.25">
      <c r="A126" s="8" t="s">
        <v>124</v>
      </c>
      <c r="B126" s="2" t="s">
        <v>2216</v>
      </c>
      <c r="C126" s="2" t="s">
        <v>2216</v>
      </c>
      <c r="D126" s="2" t="s">
        <v>2216</v>
      </c>
      <c r="E126" s="2">
        <v>0</v>
      </c>
      <c r="F126" s="2">
        <v>4.5454545454545503</v>
      </c>
      <c r="G126" s="2">
        <v>-0.55737704918032804</v>
      </c>
      <c r="H126" s="2">
        <v>-0.148148148148148</v>
      </c>
      <c r="I126" s="2">
        <v>-4.3478260869565202E-2</v>
      </c>
      <c r="J126" s="2">
        <v>-0.18181818181818199</v>
      </c>
      <c r="K126" s="3">
        <v>-0.70491803278688503</v>
      </c>
      <c r="L126" s="3">
        <v>0</v>
      </c>
    </row>
    <row r="127" spans="1:12" x14ac:dyDescent="0.25">
      <c r="A127" s="8" t="s">
        <v>125</v>
      </c>
      <c r="B127" s="2" t="s">
        <v>2216</v>
      </c>
      <c r="C127" s="2">
        <v>0.5</v>
      </c>
      <c r="D127" s="2">
        <v>2</v>
      </c>
      <c r="E127" s="2">
        <v>13.3333333333333</v>
      </c>
      <c r="F127" s="2">
        <v>7.0697674418604697</v>
      </c>
      <c r="G127" s="2">
        <v>-0.148895292987512</v>
      </c>
      <c r="H127" s="2">
        <v>-3.3860045146726901E-3</v>
      </c>
      <c r="I127" s="2">
        <v>-0.21177802944507401</v>
      </c>
      <c r="J127" s="2">
        <v>0.21982758620689699</v>
      </c>
      <c r="K127" s="3">
        <v>-0.18443804034582101</v>
      </c>
      <c r="L127" s="3">
        <v>0</v>
      </c>
    </row>
    <row r="128" spans="1:12" x14ac:dyDescent="0.25">
      <c r="A128" s="8" t="s">
        <v>126</v>
      </c>
      <c r="B128" s="2" t="s">
        <v>2216</v>
      </c>
      <c r="C128" s="2" t="s">
        <v>2216</v>
      </c>
      <c r="D128" s="2" t="s">
        <v>2216</v>
      </c>
      <c r="E128" s="2" t="s">
        <v>2216</v>
      </c>
      <c r="F128" s="2" t="s">
        <v>2216</v>
      </c>
      <c r="G128" s="2" t="s">
        <v>2216</v>
      </c>
      <c r="H128" s="2" t="s">
        <v>2216</v>
      </c>
      <c r="I128" s="2" t="s">
        <v>2216</v>
      </c>
      <c r="J128" s="2" t="s">
        <v>2216</v>
      </c>
      <c r="K128" s="3">
        <v>0</v>
      </c>
      <c r="L128" s="3">
        <v>0</v>
      </c>
    </row>
    <row r="129" spans="1:12" x14ac:dyDescent="0.25">
      <c r="A129" s="8" t="s">
        <v>127</v>
      </c>
      <c r="B129" s="2" t="s">
        <v>2216</v>
      </c>
      <c r="C129" s="2" t="s">
        <v>2216</v>
      </c>
      <c r="D129" s="2" t="s">
        <v>2216</v>
      </c>
      <c r="E129" s="2">
        <v>0</v>
      </c>
      <c r="F129" s="2">
        <v>21.75</v>
      </c>
      <c r="G129" s="2">
        <v>-0.13186813186813201</v>
      </c>
      <c r="H129" s="2">
        <v>0.113924050632911</v>
      </c>
      <c r="I129" s="2">
        <v>-0.46590909090909099</v>
      </c>
      <c r="J129" s="2">
        <v>-0.36170212765957399</v>
      </c>
      <c r="K129" s="3">
        <v>-0.67032967032966995</v>
      </c>
      <c r="L129" s="3">
        <v>0</v>
      </c>
    </row>
    <row r="130" spans="1:12" x14ac:dyDescent="0.25">
      <c r="A130" s="8" t="s">
        <v>128</v>
      </c>
      <c r="B130" s="2" t="s">
        <v>2216</v>
      </c>
      <c r="C130" s="2" t="s">
        <v>2216</v>
      </c>
      <c r="D130" s="2" t="s">
        <v>2216</v>
      </c>
      <c r="E130" s="2">
        <v>0</v>
      </c>
      <c r="F130" s="2">
        <v>6.7272727272727302</v>
      </c>
      <c r="G130" s="2">
        <v>-0.105882352941176</v>
      </c>
      <c r="H130" s="2">
        <v>-0.25</v>
      </c>
      <c r="I130" s="2">
        <v>-0.42105263157894701</v>
      </c>
      <c r="J130" s="2">
        <v>3.03030303030303E-2</v>
      </c>
      <c r="K130" s="3">
        <v>-0.6</v>
      </c>
      <c r="L130" s="3">
        <v>0</v>
      </c>
    </row>
    <row r="131" spans="1:12" x14ac:dyDescent="0.25">
      <c r="A131" s="8" t="s">
        <v>129</v>
      </c>
      <c r="B131" s="2" t="s">
        <v>2216</v>
      </c>
      <c r="C131" s="2" t="s">
        <v>2216</v>
      </c>
      <c r="D131" s="2" t="s">
        <v>2216</v>
      </c>
      <c r="E131" s="2">
        <v>0</v>
      </c>
      <c r="F131" s="2">
        <v>5.7</v>
      </c>
      <c r="G131" s="2">
        <v>2.13219616204691E-3</v>
      </c>
      <c r="H131" s="2">
        <v>1.9148936170212801E-2</v>
      </c>
      <c r="I131" s="2">
        <v>-7.0981210855949897E-2</v>
      </c>
      <c r="J131" s="2">
        <v>0.31685393258427003</v>
      </c>
      <c r="K131" s="3">
        <v>0.24946695095948801</v>
      </c>
      <c r="L131" s="3">
        <v>0</v>
      </c>
    </row>
    <row r="132" spans="1:12" x14ac:dyDescent="0.25">
      <c r="A132" s="8" t="s">
        <v>130</v>
      </c>
      <c r="B132" s="2" t="s">
        <v>2216</v>
      </c>
      <c r="C132" s="2" t="s">
        <v>2216</v>
      </c>
      <c r="D132" s="2" t="s">
        <v>2216</v>
      </c>
      <c r="E132" s="2" t="s">
        <v>2216</v>
      </c>
      <c r="F132" s="2" t="s">
        <v>2216</v>
      </c>
      <c r="G132" s="2" t="s">
        <v>2216</v>
      </c>
      <c r="H132" s="2" t="s">
        <v>2216</v>
      </c>
      <c r="I132" s="2" t="s">
        <v>2216</v>
      </c>
      <c r="J132" s="2" t="s">
        <v>2216</v>
      </c>
      <c r="K132" s="3">
        <v>0</v>
      </c>
      <c r="L132" s="3">
        <v>0</v>
      </c>
    </row>
    <row r="133" spans="1:12" x14ac:dyDescent="0.25">
      <c r="A133" s="8" t="s">
        <v>131</v>
      </c>
      <c r="B133" s="2" t="s">
        <v>2216</v>
      </c>
      <c r="C133" s="2" t="s">
        <v>2216</v>
      </c>
      <c r="D133" s="2" t="s">
        <v>2216</v>
      </c>
      <c r="E133" s="2">
        <v>7</v>
      </c>
      <c r="F133" s="2">
        <v>2.375</v>
      </c>
      <c r="G133" s="2">
        <v>0.33333333333333298</v>
      </c>
      <c r="H133" s="2">
        <v>-0.22222222222222199</v>
      </c>
      <c r="I133" s="2">
        <v>-0.57142857142857095</v>
      </c>
      <c r="J133" s="2">
        <v>0.16666666666666699</v>
      </c>
      <c r="K133" s="3">
        <v>-0.48148148148148101</v>
      </c>
      <c r="L133" s="3">
        <v>0</v>
      </c>
    </row>
    <row r="134" spans="1:12" x14ac:dyDescent="0.25">
      <c r="A134" s="8" t="s">
        <v>132</v>
      </c>
      <c r="B134" s="2" t="s">
        <v>2216</v>
      </c>
      <c r="C134" s="2" t="s">
        <v>2216</v>
      </c>
      <c r="D134" s="2" t="s">
        <v>2216</v>
      </c>
      <c r="E134" s="2">
        <v>0</v>
      </c>
      <c r="F134" s="2">
        <v>5.5555555555555598</v>
      </c>
      <c r="G134" s="2">
        <v>0.169491525423729</v>
      </c>
      <c r="H134" s="2">
        <v>-0.115942028985507</v>
      </c>
      <c r="I134" s="2">
        <v>-0.31147540983606598</v>
      </c>
      <c r="J134" s="2">
        <v>7.1428571428571397E-2</v>
      </c>
      <c r="K134" s="3">
        <v>-0.23728813559322001</v>
      </c>
      <c r="L134" s="3">
        <v>0</v>
      </c>
    </row>
    <row r="135" spans="1:12" x14ac:dyDescent="0.25">
      <c r="A135" s="8" t="s">
        <v>133</v>
      </c>
      <c r="B135" s="2" t="s">
        <v>2216</v>
      </c>
      <c r="C135" s="2" t="s">
        <v>2216</v>
      </c>
      <c r="D135" s="2" t="s">
        <v>2216</v>
      </c>
      <c r="E135" s="2">
        <v>0</v>
      </c>
      <c r="F135" s="2">
        <v>6.7894736842105301</v>
      </c>
      <c r="G135" s="2">
        <v>-9.45945945945946E-2</v>
      </c>
      <c r="H135" s="2">
        <v>3.3582089552238799E-2</v>
      </c>
      <c r="I135" s="2">
        <v>-1.4440433212996401E-2</v>
      </c>
      <c r="J135" s="2">
        <v>0.201465201465201</v>
      </c>
      <c r="K135" s="3">
        <v>0.108108108108108</v>
      </c>
      <c r="L135" s="3">
        <v>0</v>
      </c>
    </row>
    <row r="136" spans="1:12" x14ac:dyDescent="0.25">
      <c r="A136" s="8" t="s">
        <v>134</v>
      </c>
      <c r="B136" s="2" t="s">
        <v>2216</v>
      </c>
      <c r="C136" s="2" t="s">
        <v>2216</v>
      </c>
      <c r="D136" s="2" t="s">
        <v>2216</v>
      </c>
      <c r="E136" s="2" t="s">
        <v>2216</v>
      </c>
      <c r="F136" s="2" t="s">
        <v>2216</v>
      </c>
      <c r="G136" s="2" t="s">
        <v>2216</v>
      </c>
      <c r="H136" s="2" t="s">
        <v>2216</v>
      </c>
      <c r="I136" s="2" t="s">
        <v>2216</v>
      </c>
      <c r="J136" s="2" t="s">
        <v>2216</v>
      </c>
      <c r="K136" s="3">
        <v>0</v>
      </c>
      <c r="L136" s="3">
        <v>0</v>
      </c>
    </row>
    <row r="137" spans="1:12" x14ac:dyDescent="0.25">
      <c r="A137" s="8" t="s">
        <v>135</v>
      </c>
      <c r="B137" s="2" t="s">
        <v>2216</v>
      </c>
      <c r="C137" s="2" t="s">
        <v>2216</v>
      </c>
      <c r="D137" s="2" t="s">
        <v>2216</v>
      </c>
      <c r="E137" s="2">
        <v>0</v>
      </c>
      <c r="F137" s="2">
        <v>6.8387096774193497</v>
      </c>
      <c r="G137" s="2">
        <v>-0.11934156378600801</v>
      </c>
      <c r="H137" s="2">
        <v>-7.4766355140186896E-2</v>
      </c>
      <c r="I137" s="2">
        <v>-0.28282828282828298</v>
      </c>
      <c r="J137" s="2">
        <v>-0.24647887323943701</v>
      </c>
      <c r="K137" s="3">
        <v>-0.55967078189300401</v>
      </c>
      <c r="L137" s="3">
        <v>0</v>
      </c>
    </row>
    <row r="138" spans="1:12" x14ac:dyDescent="0.25">
      <c r="A138" s="8" t="s">
        <v>136</v>
      </c>
      <c r="B138" s="2" t="s">
        <v>2216</v>
      </c>
      <c r="C138" s="2" t="s">
        <v>2216</v>
      </c>
      <c r="D138" s="2" t="s">
        <v>2216</v>
      </c>
      <c r="E138" s="2">
        <v>0</v>
      </c>
      <c r="F138" s="2">
        <v>6.5</v>
      </c>
      <c r="G138" s="2">
        <v>-0.22857142857142901</v>
      </c>
      <c r="H138" s="2">
        <v>-1.2345679012345699E-2</v>
      </c>
      <c r="I138" s="2">
        <v>-7.4999999999999997E-2</v>
      </c>
      <c r="J138" s="2">
        <v>-0.58108108108108103</v>
      </c>
      <c r="K138" s="3">
        <v>-0.70476190476190503</v>
      </c>
      <c r="L138" s="3">
        <v>0</v>
      </c>
    </row>
    <row r="139" spans="1:12" x14ac:dyDescent="0.25">
      <c r="A139" s="8" t="s">
        <v>137</v>
      </c>
      <c r="B139" s="2" t="s">
        <v>2216</v>
      </c>
      <c r="C139" s="2">
        <v>0</v>
      </c>
      <c r="D139" s="2" t="s">
        <v>2216</v>
      </c>
      <c r="E139" s="2">
        <v>49.5</v>
      </c>
      <c r="F139" s="2">
        <v>4.6732673267326703</v>
      </c>
      <c r="G139" s="2">
        <v>1.7452006980802799E-2</v>
      </c>
      <c r="H139" s="2">
        <v>-0.12006861063464799</v>
      </c>
      <c r="I139" s="2">
        <v>0.113060428849903</v>
      </c>
      <c r="J139" s="2">
        <v>9.1068301225919399E-2</v>
      </c>
      <c r="K139" s="3">
        <v>8.7260034904014003E-2</v>
      </c>
      <c r="L139" s="3">
        <v>0</v>
      </c>
    </row>
    <row r="140" spans="1:12" x14ac:dyDescent="0.25">
      <c r="A140" s="8" t="s">
        <v>138</v>
      </c>
      <c r="B140" s="2" t="s">
        <v>2216</v>
      </c>
      <c r="C140" s="2" t="s">
        <v>2216</v>
      </c>
      <c r="D140" s="2" t="s">
        <v>2216</v>
      </c>
      <c r="E140" s="2" t="s">
        <v>2216</v>
      </c>
      <c r="F140" s="2" t="s">
        <v>2216</v>
      </c>
      <c r="G140" s="2" t="s">
        <v>2216</v>
      </c>
      <c r="H140" s="2" t="s">
        <v>2216</v>
      </c>
      <c r="I140" s="2" t="s">
        <v>2216</v>
      </c>
      <c r="J140" s="2" t="s">
        <v>2216</v>
      </c>
      <c r="K140" s="3">
        <v>0</v>
      </c>
      <c r="L140" s="3">
        <v>0</v>
      </c>
    </row>
    <row r="141" spans="1:12" x14ac:dyDescent="0.25">
      <c r="A141" s="8" t="s">
        <v>139</v>
      </c>
      <c r="B141" s="2" t="s">
        <v>2216</v>
      </c>
      <c r="C141" s="2" t="s">
        <v>2216</v>
      </c>
      <c r="D141" s="2" t="s">
        <v>2216</v>
      </c>
      <c r="E141" s="2">
        <v>0</v>
      </c>
      <c r="F141" s="2">
        <v>5.6111111111111098</v>
      </c>
      <c r="G141" s="2">
        <v>8.4033613445378096E-3</v>
      </c>
      <c r="H141" s="2">
        <v>0.25833333333333303</v>
      </c>
      <c r="I141" s="2">
        <v>-0.14569536423841101</v>
      </c>
      <c r="J141" s="2">
        <v>-0.35658914728682201</v>
      </c>
      <c r="K141" s="3">
        <v>-0.30252100840336099</v>
      </c>
      <c r="L141" s="3">
        <v>0</v>
      </c>
    </row>
    <row r="142" spans="1:12" x14ac:dyDescent="0.25">
      <c r="A142" s="8" t="s">
        <v>140</v>
      </c>
      <c r="B142" s="2" t="s">
        <v>2216</v>
      </c>
      <c r="C142" s="2" t="s">
        <v>2216</v>
      </c>
      <c r="D142" s="2" t="s">
        <v>2216</v>
      </c>
      <c r="E142" s="2" t="s">
        <v>2216</v>
      </c>
      <c r="F142" s="2">
        <v>16</v>
      </c>
      <c r="G142" s="2">
        <v>5.8823529411764698E-2</v>
      </c>
      <c r="H142" s="2">
        <v>-2.7777777777777801E-2</v>
      </c>
      <c r="I142" s="2">
        <v>-0.25714285714285701</v>
      </c>
      <c r="J142" s="2">
        <v>-0.115384615384615</v>
      </c>
      <c r="K142" s="3">
        <v>-0.32352941176470601</v>
      </c>
      <c r="L142" s="3">
        <v>0</v>
      </c>
    </row>
    <row r="143" spans="1:12" x14ac:dyDescent="0.25">
      <c r="A143" s="8" t="s">
        <v>141</v>
      </c>
      <c r="B143" s="2" t="s">
        <v>2216</v>
      </c>
      <c r="C143" s="2" t="s">
        <v>2216</v>
      </c>
      <c r="D143" s="2" t="s">
        <v>2216</v>
      </c>
      <c r="E143" s="2">
        <v>31</v>
      </c>
      <c r="F143" s="2">
        <v>5.40625</v>
      </c>
      <c r="G143" s="2">
        <v>0.24878048780487799</v>
      </c>
      <c r="H143" s="2">
        <v>-5.859375E-2</v>
      </c>
      <c r="I143" s="2">
        <v>7.0539419087136901E-2</v>
      </c>
      <c r="J143" s="2">
        <v>0.47286821705426402</v>
      </c>
      <c r="K143" s="3">
        <v>0.85365853658536595</v>
      </c>
      <c r="L143" s="3">
        <v>0</v>
      </c>
    </row>
    <row r="144" spans="1:12" x14ac:dyDescent="0.25">
      <c r="A144" s="8" t="s">
        <v>142</v>
      </c>
      <c r="B144" s="2" t="s">
        <v>2216</v>
      </c>
      <c r="C144" s="2" t="s">
        <v>2216</v>
      </c>
      <c r="D144" s="2" t="s">
        <v>2216</v>
      </c>
      <c r="E144" s="2" t="s">
        <v>2216</v>
      </c>
      <c r="F144" s="2" t="s">
        <v>2216</v>
      </c>
      <c r="G144" s="2" t="s">
        <v>2216</v>
      </c>
      <c r="H144" s="2" t="s">
        <v>2216</v>
      </c>
      <c r="I144" s="2" t="s">
        <v>2216</v>
      </c>
      <c r="J144" s="2" t="s">
        <v>2216</v>
      </c>
      <c r="K144" s="3">
        <v>0</v>
      </c>
      <c r="L144" s="3">
        <v>0</v>
      </c>
    </row>
    <row r="145" spans="1:12" x14ac:dyDescent="0.25">
      <c r="A145" s="8" t="s">
        <v>143</v>
      </c>
      <c r="B145" s="2">
        <v>0.105456026058632</v>
      </c>
      <c r="C145" s="2">
        <v>-7.6611418047882102E-2</v>
      </c>
      <c r="D145" s="2">
        <v>-0.18867171918627801</v>
      </c>
      <c r="E145" s="2">
        <v>-0.43313667649950799</v>
      </c>
      <c r="F145" s="2" t="s">
        <v>2216</v>
      </c>
      <c r="G145" s="2" t="s">
        <v>2216</v>
      </c>
      <c r="H145" s="2" t="s">
        <v>2216</v>
      </c>
      <c r="I145" s="2" t="s">
        <v>2216</v>
      </c>
      <c r="J145" s="2" t="s">
        <v>2216</v>
      </c>
      <c r="K145" s="3">
        <v>-1</v>
      </c>
      <c r="L145" s="3">
        <v>-1</v>
      </c>
    </row>
    <row r="146" spans="1:12" x14ac:dyDescent="0.25">
      <c r="A146" s="8" t="s">
        <v>144</v>
      </c>
      <c r="B146" s="2">
        <v>-0.29506933744221903</v>
      </c>
      <c r="C146" s="2">
        <v>-0.4</v>
      </c>
      <c r="D146" s="2">
        <v>-4.7358834244080099E-2</v>
      </c>
      <c r="E146" s="2">
        <v>-0.204588910133843</v>
      </c>
      <c r="F146" s="2" t="s">
        <v>2216</v>
      </c>
      <c r="G146" s="2" t="s">
        <v>2216</v>
      </c>
      <c r="H146" s="2" t="s">
        <v>2216</v>
      </c>
      <c r="I146" s="2" t="s">
        <v>2216</v>
      </c>
      <c r="J146" s="2" t="s">
        <v>2216</v>
      </c>
      <c r="K146" s="3">
        <v>0</v>
      </c>
      <c r="L146" s="3">
        <v>-1</v>
      </c>
    </row>
    <row r="147" spans="1:12" x14ac:dyDescent="0.25">
      <c r="A147" s="8" t="s">
        <v>145</v>
      </c>
      <c r="B147" s="2">
        <v>0.175915439788599</v>
      </c>
      <c r="C147" s="2">
        <v>0.12455858747993601</v>
      </c>
      <c r="D147" s="2">
        <v>7.6220382529260597E-2</v>
      </c>
      <c r="E147" s="2">
        <v>9.0185676392572894E-3</v>
      </c>
      <c r="F147" s="2">
        <v>-0.91272344900105196</v>
      </c>
      <c r="G147" s="2">
        <v>-0.27409638554216897</v>
      </c>
      <c r="H147" s="2">
        <v>0.13278008298755201</v>
      </c>
      <c r="I147" s="2">
        <v>0.32600732600732601</v>
      </c>
      <c r="J147" s="2">
        <v>-0.17679558011049701</v>
      </c>
      <c r="K147" s="3">
        <v>-0.102409638554217</v>
      </c>
      <c r="L147" s="3">
        <v>-0.88750471876179704</v>
      </c>
    </row>
    <row r="148" spans="1:12" x14ac:dyDescent="0.25">
      <c r="A148" s="8" t="s">
        <v>146</v>
      </c>
      <c r="B148" s="2" t="s">
        <v>2216</v>
      </c>
      <c r="C148" s="2" t="s">
        <v>2216</v>
      </c>
      <c r="D148" s="2" t="s">
        <v>2216</v>
      </c>
      <c r="E148" s="2" t="s">
        <v>2216</v>
      </c>
      <c r="F148" s="2" t="s">
        <v>2216</v>
      </c>
      <c r="G148" s="2" t="s">
        <v>2216</v>
      </c>
      <c r="H148" s="2" t="s">
        <v>2216</v>
      </c>
      <c r="I148" s="2">
        <v>0</v>
      </c>
      <c r="J148" s="2">
        <v>6</v>
      </c>
      <c r="K148" s="3">
        <v>0</v>
      </c>
      <c r="L148" s="3">
        <v>0</v>
      </c>
    </row>
    <row r="149" spans="1:12" x14ac:dyDescent="0.25">
      <c r="A149" s="11" t="s">
        <v>14</v>
      </c>
      <c r="B149" s="3">
        <v>5.40371700765266E-2</v>
      </c>
      <c r="C149" s="3">
        <v>-2.6374277670766E-2</v>
      </c>
      <c r="D149" s="3">
        <v>-3.2719525186425201E-2</v>
      </c>
      <c r="E149" s="3">
        <v>-2.2498426683448699E-2</v>
      </c>
      <c r="F149" s="3">
        <v>-9.5123128923225497E-2</v>
      </c>
      <c r="G149" s="3">
        <v>-3.9131981501245097E-2</v>
      </c>
      <c r="H149" s="3">
        <v>-4.4427989633469096E-3</v>
      </c>
      <c r="I149" s="3">
        <v>-7.8281889178133099E-2</v>
      </c>
      <c r="J149" s="3">
        <v>0.10631430300585</v>
      </c>
      <c r="K149" s="3">
        <v>-2.4546424759871899E-2</v>
      </c>
      <c r="L149" s="3">
        <v>-0.143526471966266</v>
      </c>
    </row>
    <row r="150" spans="1:12" x14ac:dyDescent="0.25">
      <c r="A150" s="15"/>
    </row>
    <row r="151" spans="1:12" x14ac:dyDescent="0.25">
      <c r="A151" s="13" t="s">
        <v>35</v>
      </c>
    </row>
    <row r="152" spans="1:12" x14ac:dyDescent="0.25">
      <c r="A152" s="14" t="s">
        <v>36</v>
      </c>
    </row>
    <row r="153" spans="1:12" x14ac:dyDescent="0.25">
      <c r="A153" s="14" t="s">
        <v>37</v>
      </c>
    </row>
    <row r="154" spans="1:12" x14ac:dyDescent="0.25">
      <c r="A154" s="14" t="s">
        <v>68</v>
      </c>
    </row>
    <row r="155" spans="1:12" x14ac:dyDescent="0.25">
      <c r="A155" s="14" t="s">
        <v>69</v>
      </c>
    </row>
    <row r="156" spans="1:12" x14ac:dyDescent="0.25">
      <c r="A156" s="14" t="s">
        <v>39</v>
      </c>
    </row>
    <row r="157" spans="1:12" x14ac:dyDescent="0.25">
      <c r="A157" s="15"/>
    </row>
    <row r="158" spans="1:12" x14ac:dyDescent="0.25">
      <c r="A158" s="15"/>
    </row>
    <row r="159" spans="1:12" x14ac:dyDescent="0.25">
      <c r="A159" s="15"/>
    </row>
    <row r="160" spans="1:12"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55:K55"/>
    <mergeCell ref="B103:J10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756</v>
      </c>
    </row>
    <row r="2" spans="1:13" ht="15" x14ac:dyDescent="0.25">
      <c r="A2" s="12" t="s">
        <v>729</v>
      </c>
    </row>
    <row r="3" spans="1:13" ht="15" x14ac:dyDescent="0.25">
      <c r="A3" s="12" t="s">
        <v>757</v>
      </c>
    </row>
    <row r="4" spans="1:13" ht="15" x14ac:dyDescent="0.25">
      <c r="A4" s="12" t="s">
        <v>730</v>
      </c>
    </row>
    <row r="5" spans="1:13" x14ac:dyDescent="0.25">
      <c r="A5" s="19" t="str">
        <f>HYPERLINK("#'Table of contents'!A33",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736</v>
      </c>
      <c r="B8" s="1">
        <v>907</v>
      </c>
      <c r="C8" s="1">
        <v>969</v>
      </c>
      <c r="D8" s="1">
        <v>946</v>
      </c>
      <c r="E8" s="1">
        <v>751</v>
      </c>
      <c r="F8" s="1">
        <v>477</v>
      </c>
      <c r="G8" s="1">
        <v>404</v>
      </c>
      <c r="H8" s="1">
        <v>409</v>
      </c>
      <c r="I8" s="1">
        <v>401</v>
      </c>
      <c r="J8" s="1">
        <v>260</v>
      </c>
      <c r="K8" s="1">
        <v>237</v>
      </c>
      <c r="L8" s="4">
        <v>1596</v>
      </c>
      <c r="M8" s="4">
        <v>4936</v>
      </c>
    </row>
    <row r="9" spans="1:13" x14ac:dyDescent="0.25">
      <c r="A9" s="16" t="s">
        <v>737</v>
      </c>
      <c r="B9" s="1">
        <v>834</v>
      </c>
      <c r="C9" s="1">
        <v>567</v>
      </c>
      <c r="D9" s="1">
        <v>317</v>
      </c>
      <c r="E9" s="1">
        <v>295</v>
      </c>
      <c r="F9" s="1">
        <v>254</v>
      </c>
      <c r="G9" s="1">
        <v>209</v>
      </c>
      <c r="H9" s="1">
        <v>155</v>
      </c>
      <c r="I9" s="1">
        <v>158</v>
      </c>
      <c r="J9" s="1">
        <v>139</v>
      </c>
      <c r="K9" s="1">
        <v>104</v>
      </c>
      <c r="L9" s="4">
        <v>698</v>
      </c>
      <c r="M9" s="4">
        <v>2451</v>
      </c>
    </row>
    <row r="10" spans="1:13" x14ac:dyDescent="0.25">
      <c r="A10" s="16" t="s">
        <v>738</v>
      </c>
      <c r="B10" s="1">
        <v>1059</v>
      </c>
      <c r="C10" s="1">
        <v>1327</v>
      </c>
      <c r="D10" s="1">
        <v>1521</v>
      </c>
      <c r="E10" s="1">
        <v>1713</v>
      </c>
      <c r="F10" s="1">
        <v>1973</v>
      </c>
      <c r="G10" s="1">
        <v>1684</v>
      </c>
      <c r="H10" s="1">
        <v>1505</v>
      </c>
      <c r="I10" s="1">
        <v>1422</v>
      </c>
      <c r="J10" s="1">
        <v>1459</v>
      </c>
      <c r="K10" s="1">
        <v>1857</v>
      </c>
      <c r="L10" s="4">
        <v>6557</v>
      </c>
      <c r="M10" s="4">
        <v>10433</v>
      </c>
    </row>
    <row r="11" spans="1:13" x14ac:dyDescent="0.25">
      <c r="A11" s="16" t="s">
        <v>739</v>
      </c>
      <c r="B11" s="1" t="s">
        <v>2216</v>
      </c>
      <c r="C11" s="1" t="s">
        <v>2216</v>
      </c>
      <c r="D11" s="1" t="s">
        <v>2216</v>
      </c>
      <c r="E11" s="1" t="s">
        <v>2216</v>
      </c>
      <c r="F11" s="1" t="s">
        <v>2216</v>
      </c>
      <c r="G11" s="1" t="s">
        <v>2216</v>
      </c>
      <c r="H11" s="1" t="s">
        <v>2216</v>
      </c>
      <c r="I11" s="1" t="s">
        <v>2216</v>
      </c>
      <c r="J11" s="1" t="s">
        <v>2216</v>
      </c>
      <c r="K11" s="1">
        <v>6</v>
      </c>
      <c r="L11" s="4">
        <v>4</v>
      </c>
      <c r="M11" s="4">
        <v>3</v>
      </c>
    </row>
    <row r="12" spans="1:13" x14ac:dyDescent="0.25">
      <c r="A12" s="16" t="s">
        <v>740</v>
      </c>
      <c r="B12" s="1">
        <v>727</v>
      </c>
      <c r="C12" s="1">
        <v>905</v>
      </c>
      <c r="D12" s="1">
        <v>823</v>
      </c>
      <c r="E12" s="1">
        <v>688</v>
      </c>
      <c r="F12" s="1">
        <v>418</v>
      </c>
      <c r="G12" s="1">
        <v>415</v>
      </c>
      <c r="H12" s="1">
        <v>481</v>
      </c>
      <c r="I12" s="1">
        <v>449</v>
      </c>
      <c r="J12" s="1">
        <v>348</v>
      </c>
      <c r="K12" s="1">
        <v>293</v>
      </c>
      <c r="L12" s="4">
        <v>1809</v>
      </c>
      <c r="M12" s="4">
        <v>4756</v>
      </c>
    </row>
    <row r="13" spans="1:13" x14ac:dyDescent="0.25">
      <c r="A13" s="16" t="s">
        <v>741</v>
      </c>
      <c r="B13" s="1">
        <v>292</v>
      </c>
      <c r="C13" s="1">
        <v>239</v>
      </c>
      <c r="D13" s="1">
        <v>151</v>
      </c>
      <c r="E13" s="1">
        <v>170</v>
      </c>
      <c r="F13" s="1">
        <v>139</v>
      </c>
      <c r="G13" s="1">
        <v>158</v>
      </c>
      <c r="H13" s="1">
        <v>156</v>
      </c>
      <c r="I13" s="1">
        <v>100</v>
      </c>
      <c r="J13" s="1">
        <v>88</v>
      </c>
      <c r="K13" s="1">
        <v>78</v>
      </c>
      <c r="L13" s="4">
        <v>529</v>
      </c>
      <c r="M13" s="4">
        <v>1278</v>
      </c>
    </row>
    <row r="14" spans="1:13" x14ac:dyDescent="0.25">
      <c r="A14" s="16" t="s">
        <v>742</v>
      </c>
      <c r="B14" s="1">
        <v>1055</v>
      </c>
      <c r="C14" s="1">
        <v>1246</v>
      </c>
      <c r="D14" s="1">
        <v>1315</v>
      </c>
      <c r="E14" s="1">
        <v>1464</v>
      </c>
      <c r="F14" s="1">
        <v>1742</v>
      </c>
      <c r="G14" s="1">
        <v>1549</v>
      </c>
      <c r="H14" s="1">
        <v>1567</v>
      </c>
      <c r="I14" s="1">
        <v>1598</v>
      </c>
      <c r="J14" s="1">
        <v>1592</v>
      </c>
      <c r="K14" s="1">
        <v>1815</v>
      </c>
      <c r="L14" s="4">
        <v>6604</v>
      </c>
      <c r="M14" s="4">
        <v>10132</v>
      </c>
    </row>
    <row r="15" spans="1:13" x14ac:dyDescent="0.25">
      <c r="A15" s="16" t="s">
        <v>743</v>
      </c>
      <c r="B15" s="1" t="s">
        <v>2216</v>
      </c>
      <c r="C15" s="1" t="s">
        <v>2216</v>
      </c>
      <c r="D15" s="1" t="s">
        <v>2216</v>
      </c>
      <c r="E15" s="1" t="s">
        <v>2216</v>
      </c>
      <c r="F15" s="1" t="s">
        <v>2216</v>
      </c>
      <c r="G15" s="1" t="s">
        <v>2216</v>
      </c>
      <c r="H15" s="1" t="s">
        <v>2216</v>
      </c>
      <c r="I15" s="1" t="s">
        <v>2216</v>
      </c>
      <c r="J15" s="1" t="s">
        <v>2216</v>
      </c>
      <c r="K15" s="1">
        <v>16</v>
      </c>
      <c r="L15" s="4">
        <v>9</v>
      </c>
      <c r="M15" s="4">
        <v>7</v>
      </c>
    </row>
    <row r="16" spans="1:13" x14ac:dyDescent="0.25">
      <c r="A16" s="16" t="s">
        <v>744</v>
      </c>
      <c r="B16" s="1">
        <v>25</v>
      </c>
      <c r="C16" s="1">
        <v>11</v>
      </c>
      <c r="D16" s="1">
        <v>20</v>
      </c>
      <c r="E16" s="1">
        <v>12</v>
      </c>
      <c r="F16" s="1">
        <v>16</v>
      </c>
      <c r="G16" s="1">
        <v>15</v>
      </c>
      <c r="H16" s="1">
        <v>10</v>
      </c>
      <c r="I16" s="1">
        <v>7</v>
      </c>
      <c r="J16" s="1">
        <v>6</v>
      </c>
      <c r="K16" s="1">
        <v>7</v>
      </c>
      <c r="L16" s="4">
        <v>42</v>
      </c>
      <c r="M16" s="4">
        <v>108</v>
      </c>
    </row>
    <row r="17" spans="1:13" x14ac:dyDescent="0.25">
      <c r="A17" s="16" t="s">
        <v>745</v>
      </c>
      <c r="B17" s="1">
        <v>11</v>
      </c>
      <c r="C17" s="1">
        <v>12</v>
      </c>
      <c r="D17" s="1">
        <v>7</v>
      </c>
      <c r="E17" s="1">
        <v>4</v>
      </c>
      <c r="F17" s="1">
        <v>7</v>
      </c>
      <c r="G17" s="1" t="s">
        <v>2216</v>
      </c>
      <c r="H17" s="1">
        <v>7</v>
      </c>
      <c r="I17" s="1">
        <v>3</v>
      </c>
      <c r="J17" s="1" t="s">
        <v>2216</v>
      </c>
      <c r="K17" s="1" t="s">
        <v>2216</v>
      </c>
      <c r="L17" s="4">
        <v>12</v>
      </c>
      <c r="M17" s="4">
        <v>45</v>
      </c>
    </row>
    <row r="18" spans="1:13" x14ac:dyDescent="0.25">
      <c r="A18" s="16" t="s">
        <v>746</v>
      </c>
      <c r="B18" s="1">
        <v>24</v>
      </c>
      <c r="C18" s="1">
        <v>25</v>
      </c>
      <c r="D18" s="1">
        <v>37</v>
      </c>
      <c r="E18" s="1">
        <v>35</v>
      </c>
      <c r="F18" s="1">
        <v>25</v>
      </c>
      <c r="G18" s="1">
        <v>30</v>
      </c>
      <c r="H18" s="1">
        <v>30</v>
      </c>
      <c r="I18" s="1">
        <v>27</v>
      </c>
      <c r="J18" s="1">
        <v>28</v>
      </c>
      <c r="K18" s="1">
        <v>27</v>
      </c>
      <c r="L18" s="4">
        <v>113</v>
      </c>
      <c r="M18" s="4">
        <v>184</v>
      </c>
    </row>
    <row r="19" spans="1:13" x14ac:dyDescent="0.25">
      <c r="A19" s="16" t="s">
        <v>747</v>
      </c>
      <c r="B19" s="1" t="s">
        <v>2216</v>
      </c>
      <c r="C19" s="1" t="s">
        <v>2216</v>
      </c>
      <c r="D19" s="1" t="s">
        <v>2216</v>
      </c>
      <c r="E19" s="1" t="s">
        <v>2216</v>
      </c>
      <c r="F19" s="1" t="s">
        <v>2216</v>
      </c>
      <c r="G19" s="1" t="s">
        <v>2216</v>
      </c>
      <c r="H19" s="1" t="s">
        <v>2216</v>
      </c>
      <c r="I19" s="1" t="s">
        <v>2216</v>
      </c>
      <c r="J19" s="1" t="s">
        <v>2216</v>
      </c>
      <c r="K19" s="1" t="s">
        <v>2216</v>
      </c>
      <c r="L19" s="4">
        <v>0</v>
      </c>
      <c r="M19" s="4">
        <v>0</v>
      </c>
    </row>
    <row r="20" spans="1:13" x14ac:dyDescent="0.25">
      <c r="A20" s="16" t="s">
        <v>748</v>
      </c>
      <c r="B20" s="1">
        <v>495</v>
      </c>
      <c r="C20" s="1">
        <v>530</v>
      </c>
      <c r="D20" s="1">
        <v>488</v>
      </c>
      <c r="E20" s="1">
        <v>368</v>
      </c>
      <c r="F20" s="1">
        <v>305</v>
      </c>
      <c r="G20" s="1">
        <v>291</v>
      </c>
      <c r="H20" s="1">
        <v>290</v>
      </c>
      <c r="I20" s="1">
        <v>320</v>
      </c>
      <c r="J20" s="1">
        <v>244</v>
      </c>
      <c r="K20" s="1">
        <v>229</v>
      </c>
      <c r="L20" s="4">
        <v>1273</v>
      </c>
      <c r="M20" s="4">
        <v>3110</v>
      </c>
    </row>
    <row r="21" spans="1:13" x14ac:dyDescent="0.25">
      <c r="A21" s="16" t="s">
        <v>749</v>
      </c>
      <c r="B21" s="1">
        <v>107</v>
      </c>
      <c r="C21" s="1">
        <v>60</v>
      </c>
      <c r="D21" s="1">
        <v>49</v>
      </c>
      <c r="E21" s="1">
        <v>40</v>
      </c>
      <c r="F21" s="1">
        <v>45</v>
      </c>
      <c r="G21" s="1">
        <v>51</v>
      </c>
      <c r="H21" s="1">
        <v>37</v>
      </c>
      <c r="I21" s="1">
        <v>46</v>
      </c>
      <c r="J21" s="1">
        <v>43</v>
      </c>
      <c r="K21" s="1">
        <v>40</v>
      </c>
      <c r="L21" s="4">
        <v>198</v>
      </c>
      <c r="M21" s="4">
        <v>427</v>
      </c>
    </row>
    <row r="22" spans="1:13" x14ac:dyDescent="0.25">
      <c r="A22" s="16" t="s">
        <v>750</v>
      </c>
      <c r="B22" s="1">
        <v>290</v>
      </c>
      <c r="C22" s="1">
        <v>310</v>
      </c>
      <c r="D22" s="1">
        <v>337</v>
      </c>
      <c r="E22" s="1">
        <v>350</v>
      </c>
      <c r="F22" s="1">
        <v>392</v>
      </c>
      <c r="G22" s="1">
        <v>386</v>
      </c>
      <c r="H22" s="1">
        <v>344</v>
      </c>
      <c r="I22" s="1">
        <v>417</v>
      </c>
      <c r="J22" s="1">
        <v>365</v>
      </c>
      <c r="K22" s="1">
        <v>399</v>
      </c>
      <c r="L22" s="4">
        <v>1617</v>
      </c>
      <c r="M22" s="4">
        <v>2684</v>
      </c>
    </row>
    <row r="23" spans="1:13" x14ac:dyDescent="0.25">
      <c r="A23" s="16" t="s">
        <v>751</v>
      </c>
      <c r="B23" s="1" t="s">
        <v>2216</v>
      </c>
      <c r="C23" s="1" t="s">
        <v>2216</v>
      </c>
      <c r="D23" s="1" t="s">
        <v>2216</v>
      </c>
      <c r="E23" s="1" t="s">
        <v>2216</v>
      </c>
      <c r="F23" s="1" t="s">
        <v>2216</v>
      </c>
      <c r="G23" s="1" t="s">
        <v>2216</v>
      </c>
      <c r="H23" s="1" t="s">
        <v>2216</v>
      </c>
      <c r="I23" s="1" t="s">
        <v>2216</v>
      </c>
      <c r="J23" s="1" t="s">
        <v>2216</v>
      </c>
      <c r="K23" s="1" t="s">
        <v>2216</v>
      </c>
      <c r="L23" s="4">
        <v>2</v>
      </c>
      <c r="M23" s="4">
        <v>2</v>
      </c>
    </row>
    <row r="24" spans="1:13" x14ac:dyDescent="0.25">
      <c r="A24" s="16" t="s">
        <v>752</v>
      </c>
      <c r="B24" s="1">
        <v>302</v>
      </c>
      <c r="C24" s="1">
        <v>300</v>
      </c>
      <c r="D24" s="1">
        <v>232</v>
      </c>
      <c r="E24" s="1">
        <v>221</v>
      </c>
      <c r="F24" s="1">
        <v>116</v>
      </c>
      <c r="G24" s="1">
        <v>121</v>
      </c>
      <c r="H24" s="1">
        <v>116</v>
      </c>
      <c r="I24" s="1">
        <v>139</v>
      </c>
      <c r="J24" s="1">
        <v>103</v>
      </c>
      <c r="K24" s="1">
        <v>102</v>
      </c>
      <c r="L24" s="4">
        <v>556</v>
      </c>
      <c r="M24" s="4">
        <v>1653</v>
      </c>
    </row>
    <row r="25" spans="1:13" x14ac:dyDescent="0.25">
      <c r="A25" s="16" t="s">
        <v>753</v>
      </c>
      <c r="B25" s="1">
        <v>54</v>
      </c>
      <c r="C25" s="1">
        <v>37</v>
      </c>
      <c r="D25" s="1">
        <v>25</v>
      </c>
      <c r="E25" s="1">
        <v>14</v>
      </c>
      <c r="F25" s="1">
        <v>22</v>
      </c>
      <c r="G25" s="1">
        <v>28</v>
      </c>
      <c r="H25" s="1">
        <v>26</v>
      </c>
      <c r="I25" s="1">
        <v>21</v>
      </c>
      <c r="J25" s="1">
        <v>20</v>
      </c>
      <c r="K25" s="1">
        <v>25</v>
      </c>
      <c r="L25" s="4">
        <v>116</v>
      </c>
      <c r="M25" s="4">
        <v>255</v>
      </c>
    </row>
    <row r="26" spans="1:13" x14ac:dyDescent="0.25">
      <c r="A26" s="16" t="s">
        <v>754</v>
      </c>
      <c r="B26" s="1">
        <v>221</v>
      </c>
      <c r="C26" s="1">
        <v>211</v>
      </c>
      <c r="D26" s="1">
        <v>303</v>
      </c>
      <c r="E26" s="1">
        <v>231</v>
      </c>
      <c r="F26" s="1">
        <v>282</v>
      </c>
      <c r="G26" s="1">
        <v>280</v>
      </c>
      <c r="H26" s="1">
        <v>269</v>
      </c>
      <c r="I26" s="1">
        <v>270</v>
      </c>
      <c r="J26" s="1">
        <v>256</v>
      </c>
      <c r="K26" s="1">
        <v>245</v>
      </c>
      <c r="L26" s="4">
        <v>1221</v>
      </c>
      <c r="M26" s="4">
        <v>2304</v>
      </c>
    </row>
    <row r="27" spans="1:13" x14ac:dyDescent="0.25">
      <c r="A27" s="16" t="s">
        <v>755</v>
      </c>
      <c r="B27" s="1" t="s">
        <v>2216</v>
      </c>
      <c r="C27" s="1" t="s">
        <v>2216</v>
      </c>
      <c r="D27" s="1" t="s">
        <v>2216</v>
      </c>
      <c r="E27" s="1" t="s">
        <v>2216</v>
      </c>
      <c r="F27" s="1" t="s">
        <v>2216</v>
      </c>
      <c r="G27" s="1" t="s">
        <v>2216</v>
      </c>
      <c r="H27" s="1" t="s">
        <v>2216</v>
      </c>
      <c r="I27" s="1" t="s">
        <v>2216</v>
      </c>
      <c r="J27" s="1" t="s">
        <v>2216</v>
      </c>
      <c r="K27" s="1" t="s">
        <v>2216</v>
      </c>
      <c r="L27" s="4">
        <v>3</v>
      </c>
      <c r="M27" s="4">
        <v>3</v>
      </c>
    </row>
    <row r="28" spans="1:13" x14ac:dyDescent="0.25">
      <c r="A28" s="10" t="s">
        <v>14</v>
      </c>
      <c r="B28" s="4">
        <v>6403</v>
      </c>
      <c r="C28" s="4">
        <v>6749</v>
      </c>
      <c r="D28" s="4">
        <v>6571</v>
      </c>
      <c r="E28" s="4">
        <v>6356</v>
      </c>
      <c r="F28" s="4">
        <v>6213</v>
      </c>
      <c r="G28" s="4">
        <v>5622</v>
      </c>
      <c r="H28" s="4">
        <v>5402</v>
      </c>
      <c r="I28" s="4">
        <v>5378</v>
      </c>
      <c r="J28" s="4">
        <v>4957</v>
      </c>
      <c r="K28" s="4">
        <v>5484</v>
      </c>
      <c r="L28" s="4">
        <v>22959</v>
      </c>
      <c r="M28" s="4">
        <v>44771</v>
      </c>
    </row>
    <row r="29" spans="1:13" x14ac:dyDescent="0.25">
      <c r="A29" s="15"/>
    </row>
    <row r="30" spans="1:13" x14ac:dyDescent="0.25">
      <c r="A30" s="15"/>
    </row>
    <row r="31" spans="1:13" x14ac:dyDescent="0.25">
      <c r="A31" s="15"/>
      <c r="B31" s="23" t="s">
        <v>732</v>
      </c>
      <c r="C31" s="24"/>
      <c r="D31" s="24"/>
      <c r="E31" s="24"/>
      <c r="F31" s="24"/>
      <c r="G31" s="24"/>
      <c r="H31" s="24"/>
      <c r="I31" s="24"/>
      <c r="J31" s="24"/>
      <c r="K31" s="24"/>
      <c r="L31" s="6" t="s">
        <v>734</v>
      </c>
      <c r="M31" s="6" t="s">
        <v>11</v>
      </c>
    </row>
    <row r="32" spans="1:13" x14ac:dyDescent="0.25">
      <c r="A32" s="9" t="s">
        <v>34</v>
      </c>
      <c r="B32" s="5" t="s">
        <v>0</v>
      </c>
      <c r="C32" s="5" t="s">
        <v>1</v>
      </c>
      <c r="D32" s="5" t="s">
        <v>2</v>
      </c>
      <c r="E32" s="5" t="s">
        <v>3</v>
      </c>
      <c r="F32" s="5" t="s">
        <v>4</v>
      </c>
      <c r="G32" s="5" t="s">
        <v>5</v>
      </c>
      <c r="H32" s="5" t="s">
        <v>6</v>
      </c>
      <c r="I32" s="5" t="s">
        <v>7</v>
      </c>
      <c r="J32" s="5" t="s">
        <v>8</v>
      </c>
      <c r="K32" s="5" t="s">
        <v>9</v>
      </c>
      <c r="L32" s="5" t="s">
        <v>32</v>
      </c>
      <c r="M32" s="5" t="s">
        <v>33</v>
      </c>
    </row>
    <row r="33" spans="1:13" x14ac:dyDescent="0.25">
      <c r="A33" s="8" t="s">
        <v>736</v>
      </c>
      <c r="B33" s="2">
        <v>0.32392857142857101</v>
      </c>
      <c r="C33" s="2">
        <v>0.338456164862033</v>
      </c>
      <c r="D33" s="2">
        <v>0.33979885057471299</v>
      </c>
      <c r="E33" s="2">
        <v>0.27220007249003297</v>
      </c>
      <c r="F33" s="2">
        <v>0.17640532544378701</v>
      </c>
      <c r="G33" s="2">
        <v>0.175881584675664</v>
      </c>
      <c r="H33" s="2">
        <v>0.19768003866602199</v>
      </c>
      <c r="I33" s="2">
        <v>0.20242301867743601</v>
      </c>
      <c r="J33" s="2">
        <v>0.13978494623655899</v>
      </c>
      <c r="K33" s="2">
        <v>0.107531760435572</v>
      </c>
      <c r="L33" s="3">
        <v>0.180237154150198</v>
      </c>
      <c r="M33" s="3">
        <v>0.27694551983392202</v>
      </c>
    </row>
    <row r="34" spans="1:13" x14ac:dyDescent="0.25">
      <c r="A34" s="8" t="s">
        <v>737</v>
      </c>
      <c r="B34" s="2">
        <v>0.29785714285714299</v>
      </c>
      <c r="C34" s="2">
        <v>0.19804400977995101</v>
      </c>
      <c r="D34" s="2">
        <v>0.113864942528736</v>
      </c>
      <c r="E34" s="2">
        <v>0.106922798115259</v>
      </c>
      <c r="F34" s="2">
        <v>9.3934911242603503E-2</v>
      </c>
      <c r="G34" s="2">
        <v>9.0988245537657803E-2</v>
      </c>
      <c r="H34" s="2">
        <v>7.4915418076365398E-2</v>
      </c>
      <c r="I34" s="2">
        <v>7.9757698132256402E-2</v>
      </c>
      <c r="J34" s="2">
        <v>7.4731182795698903E-2</v>
      </c>
      <c r="K34" s="2">
        <v>4.7186932849364802E-2</v>
      </c>
      <c r="L34" s="3">
        <v>7.8825522303783202E-2</v>
      </c>
      <c r="M34" s="3">
        <v>0.13751893620602601</v>
      </c>
    </row>
    <row r="35" spans="1:13" x14ac:dyDescent="0.25">
      <c r="A35" s="8" t="s">
        <v>738</v>
      </c>
      <c r="B35" s="2">
        <v>0.378214285714286</v>
      </c>
      <c r="C35" s="2">
        <v>0.46349982535801598</v>
      </c>
      <c r="D35" s="2">
        <v>0.54633620689655205</v>
      </c>
      <c r="E35" s="2">
        <v>0.62087712939470796</v>
      </c>
      <c r="F35" s="2">
        <v>0.72965976331360904</v>
      </c>
      <c r="G35" s="2">
        <v>0.733130169786678</v>
      </c>
      <c r="H35" s="2">
        <v>0.72740454325761195</v>
      </c>
      <c r="I35" s="2">
        <v>0.71781928319030797</v>
      </c>
      <c r="J35" s="2">
        <v>0.78440860215053798</v>
      </c>
      <c r="K35" s="2">
        <v>0.84255898366606197</v>
      </c>
      <c r="L35" s="3">
        <v>0.74048560135516694</v>
      </c>
      <c r="M35" s="3">
        <v>0.58536722212870995</v>
      </c>
    </row>
    <row r="36" spans="1:13" x14ac:dyDescent="0.25">
      <c r="A36" s="8" t="s">
        <v>739</v>
      </c>
      <c r="B36" s="2">
        <v>0</v>
      </c>
      <c r="C36" s="2">
        <v>0</v>
      </c>
      <c r="D36" s="2">
        <v>0</v>
      </c>
      <c r="E36" s="2">
        <v>0</v>
      </c>
      <c r="F36" s="2">
        <v>0</v>
      </c>
      <c r="G36" s="2">
        <v>0</v>
      </c>
      <c r="H36" s="2">
        <v>0</v>
      </c>
      <c r="I36" s="2">
        <v>0</v>
      </c>
      <c r="J36" s="2" t="s">
        <v>2216</v>
      </c>
      <c r="K36" s="2">
        <v>2.72232304900181E-3</v>
      </c>
      <c r="L36" s="3">
        <v>4.5172219085262602E-4</v>
      </c>
      <c r="M36" s="3">
        <v>1.68321831341525E-4</v>
      </c>
    </row>
    <row r="37" spans="1:13" x14ac:dyDescent="0.25">
      <c r="A37" s="8" t="s">
        <v>740</v>
      </c>
      <c r="B37" s="2">
        <v>0.35053037608485998</v>
      </c>
      <c r="C37" s="2">
        <v>0.37866108786610903</v>
      </c>
      <c r="D37" s="2">
        <v>0.35954565312363501</v>
      </c>
      <c r="E37" s="2">
        <v>0.296296296296296</v>
      </c>
      <c r="F37" s="2">
        <v>0.18181818181818199</v>
      </c>
      <c r="G37" s="2">
        <v>0.195570216776626</v>
      </c>
      <c r="H37" s="2">
        <v>0.21823956442831199</v>
      </c>
      <c r="I37" s="2">
        <v>0.20912901723334901</v>
      </c>
      <c r="J37" s="2">
        <v>0.17142857142857101</v>
      </c>
      <c r="K37" s="2">
        <v>0.13306085376930099</v>
      </c>
      <c r="L37" s="3">
        <v>0.202100323986147</v>
      </c>
      <c r="M37" s="3">
        <v>0.29407036418722599</v>
      </c>
    </row>
    <row r="38" spans="1:13" x14ac:dyDescent="0.25">
      <c r="A38" s="8" t="s">
        <v>741</v>
      </c>
      <c r="B38" s="2">
        <v>0.14079074252651899</v>
      </c>
      <c r="C38" s="2">
        <v>0.1</v>
      </c>
      <c r="D38" s="2">
        <v>6.5967671472258599E-2</v>
      </c>
      <c r="E38" s="2">
        <v>7.3212747631352298E-2</v>
      </c>
      <c r="F38" s="2">
        <v>6.0461070030447997E-2</v>
      </c>
      <c r="G38" s="2">
        <v>7.4458058435438304E-2</v>
      </c>
      <c r="H38" s="2">
        <v>7.0780399274047195E-2</v>
      </c>
      <c r="I38" s="2">
        <v>4.6576618537494202E-2</v>
      </c>
      <c r="J38" s="2">
        <v>4.33497536945813E-2</v>
      </c>
      <c r="K38" s="2">
        <v>3.5422343324250698E-2</v>
      </c>
      <c r="L38" s="3">
        <v>5.9099541950619998E-2</v>
      </c>
      <c r="M38" s="3">
        <v>7.9020589872008898E-2</v>
      </c>
    </row>
    <row r="39" spans="1:13" x14ac:dyDescent="0.25">
      <c r="A39" s="8" t="s">
        <v>742</v>
      </c>
      <c r="B39" s="2">
        <v>0.50867888138862105</v>
      </c>
      <c r="C39" s="2">
        <v>0.52133891213389105</v>
      </c>
      <c r="D39" s="2">
        <v>0.57448667540410703</v>
      </c>
      <c r="E39" s="2">
        <v>0.63049095607235095</v>
      </c>
      <c r="F39" s="2">
        <v>0.75772074815137003</v>
      </c>
      <c r="G39" s="2">
        <v>0.72997172478793604</v>
      </c>
      <c r="H39" s="2">
        <v>0.71098003629764095</v>
      </c>
      <c r="I39" s="2">
        <v>0.74429436422915696</v>
      </c>
      <c r="J39" s="2">
        <v>0.78423645320197</v>
      </c>
      <c r="K39" s="2">
        <v>0.82425068119890998</v>
      </c>
      <c r="L39" s="3">
        <v>0.73779465981454595</v>
      </c>
      <c r="M39" s="3">
        <v>0.62647622580844597</v>
      </c>
    </row>
    <row r="40" spans="1:13" x14ac:dyDescent="0.25">
      <c r="A40" s="8" t="s">
        <v>743</v>
      </c>
      <c r="B40" s="2">
        <v>0</v>
      </c>
      <c r="C40" s="2">
        <v>0</v>
      </c>
      <c r="D40" s="2">
        <v>0</v>
      </c>
      <c r="E40" s="2">
        <v>0</v>
      </c>
      <c r="F40" s="2">
        <v>0</v>
      </c>
      <c r="G40" s="2">
        <v>0</v>
      </c>
      <c r="H40" s="2">
        <v>0</v>
      </c>
      <c r="I40" s="2">
        <v>0</v>
      </c>
      <c r="J40" s="2" t="s">
        <v>2216</v>
      </c>
      <c r="K40" s="2">
        <v>7.2661217075386001E-3</v>
      </c>
      <c r="L40" s="3">
        <v>1.0054742486873E-3</v>
      </c>
      <c r="M40" s="3">
        <v>4.3282013231929798E-4</v>
      </c>
    </row>
    <row r="41" spans="1:13" x14ac:dyDescent="0.25">
      <c r="A41" s="8" t="s">
        <v>744</v>
      </c>
      <c r="B41" s="2">
        <v>0.41666666666666702</v>
      </c>
      <c r="C41" s="2">
        <v>0.22916666666666699</v>
      </c>
      <c r="D41" s="2">
        <v>0.3125</v>
      </c>
      <c r="E41" s="2">
        <v>0.23529411764705899</v>
      </c>
      <c r="F41" s="2">
        <v>0.33333333333333298</v>
      </c>
      <c r="G41" s="2">
        <v>0.32608695652173902</v>
      </c>
      <c r="H41" s="2">
        <v>0.21276595744680901</v>
      </c>
      <c r="I41" s="2">
        <v>0.18918918918918901</v>
      </c>
      <c r="J41" s="2">
        <v>0.17142857142857101</v>
      </c>
      <c r="K41" s="2">
        <v>0.20588235294117599</v>
      </c>
      <c r="L41" s="3">
        <v>0.25149700598802399</v>
      </c>
      <c r="M41" s="3">
        <v>0.32047477744807101</v>
      </c>
    </row>
    <row r="42" spans="1:13" x14ac:dyDescent="0.25">
      <c r="A42" s="8" t="s">
        <v>745</v>
      </c>
      <c r="B42" s="2">
        <v>0.18333333333333299</v>
      </c>
      <c r="C42" s="2">
        <v>0.25</v>
      </c>
      <c r="D42" s="2">
        <v>0.109375</v>
      </c>
      <c r="E42" s="2">
        <v>7.8431372549019607E-2</v>
      </c>
      <c r="F42" s="2">
        <v>0.14583333333333301</v>
      </c>
      <c r="G42" s="2" t="s">
        <v>2216</v>
      </c>
      <c r="H42" s="2">
        <v>0.14893617021276601</v>
      </c>
      <c r="I42" s="2">
        <v>8.1081081081081099E-2</v>
      </c>
      <c r="J42" s="2" t="s">
        <v>2216</v>
      </c>
      <c r="K42" s="2">
        <v>0</v>
      </c>
      <c r="L42" s="3">
        <v>7.1856287425149698E-2</v>
      </c>
      <c r="M42" s="3">
        <v>0.13353115727003001</v>
      </c>
    </row>
    <row r="43" spans="1:13" x14ac:dyDescent="0.25">
      <c r="A43" s="8" t="s">
        <v>746</v>
      </c>
      <c r="B43" s="2">
        <v>0.4</v>
      </c>
      <c r="C43" s="2">
        <v>0.52083333333333304</v>
      </c>
      <c r="D43" s="2">
        <v>0.578125</v>
      </c>
      <c r="E43" s="2">
        <v>0.68627450980392202</v>
      </c>
      <c r="F43" s="2">
        <v>0.52083333333333304</v>
      </c>
      <c r="G43" s="2">
        <v>0.65217391304347805</v>
      </c>
      <c r="H43" s="2">
        <v>0.63829787234042601</v>
      </c>
      <c r="I43" s="2">
        <v>0.72972972972973005</v>
      </c>
      <c r="J43" s="2">
        <v>0.8</v>
      </c>
      <c r="K43" s="2">
        <v>0.79411764705882304</v>
      </c>
      <c r="L43" s="3">
        <v>0.67664670658682602</v>
      </c>
      <c r="M43" s="3">
        <v>0.54599406528189898</v>
      </c>
    </row>
    <row r="44" spans="1:13" x14ac:dyDescent="0.25">
      <c r="A44" s="8" t="s">
        <v>747</v>
      </c>
      <c r="B44" s="2">
        <v>0</v>
      </c>
      <c r="C44" s="2">
        <v>0</v>
      </c>
      <c r="D44" s="2">
        <v>0</v>
      </c>
      <c r="E44" s="2">
        <v>0</v>
      </c>
      <c r="F44" s="2">
        <v>0</v>
      </c>
      <c r="G44" s="2">
        <v>0</v>
      </c>
      <c r="H44" s="2">
        <v>0</v>
      </c>
      <c r="I44" s="2">
        <v>0</v>
      </c>
      <c r="J44" s="2">
        <v>0</v>
      </c>
      <c r="K44" s="2">
        <v>0</v>
      </c>
      <c r="L44" s="3">
        <v>0</v>
      </c>
      <c r="M44" s="3">
        <v>0</v>
      </c>
    </row>
    <row r="45" spans="1:13" x14ac:dyDescent="0.25">
      <c r="A45" s="8" t="s">
        <v>748</v>
      </c>
      <c r="B45" s="2">
        <v>0.55493273542600896</v>
      </c>
      <c r="C45" s="2">
        <v>0.58888888888888902</v>
      </c>
      <c r="D45" s="2">
        <v>0.55835240274599496</v>
      </c>
      <c r="E45" s="2">
        <v>0.48548812664907698</v>
      </c>
      <c r="F45" s="2">
        <v>0.41105121293800501</v>
      </c>
      <c r="G45" s="2">
        <v>0.39972527472527503</v>
      </c>
      <c r="H45" s="2">
        <v>0.43219076005961299</v>
      </c>
      <c r="I45" s="2">
        <v>0.40868454661558101</v>
      </c>
      <c r="J45" s="2">
        <v>0.374233128834356</v>
      </c>
      <c r="K45" s="2">
        <v>0.34179104477611899</v>
      </c>
      <c r="L45" s="3">
        <v>0.41197411003236201</v>
      </c>
      <c r="M45" s="3">
        <v>0.49975895870159098</v>
      </c>
    </row>
    <row r="46" spans="1:13" x14ac:dyDescent="0.25">
      <c r="A46" s="8" t="s">
        <v>749</v>
      </c>
      <c r="B46" s="2">
        <v>0.11995515695067301</v>
      </c>
      <c r="C46" s="2">
        <v>6.6666666666666693E-2</v>
      </c>
      <c r="D46" s="2">
        <v>5.6064073226544602E-2</v>
      </c>
      <c r="E46" s="2">
        <v>5.2770448548812701E-2</v>
      </c>
      <c r="F46" s="2">
        <v>6.0646900269541802E-2</v>
      </c>
      <c r="G46" s="2">
        <v>7.0054945054945097E-2</v>
      </c>
      <c r="H46" s="2">
        <v>5.5141579731743703E-2</v>
      </c>
      <c r="I46" s="2">
        <v>5.8748403575989802E-2</v>
      </c>
      <c r="J46" s="2">
        <v>6.5950920245398795E-2</v>
      </c>
      <c r="K46" s="2">
        <v>5.9701492537313397E-2</v>
      </c>
      <c r="L46" s="3">
        <v>6.4077669902912596E-2</v>
      </c>
      <c r="M46" s="3">
        <v>6.8616422947131606E-2</v>
      </c>
    </row>
    <row r="47" spans="1:13" x14ac:dyDescent="0.25">
      <c r="A47" s="8" t="s">
        <v>750</v>
      </c>
      <c r="B47" s="2">
        <v>0.32511210762331799</v>
      </c>
      <c r="C47" s="2">
        <v>0.344444444444444</v>
      </c>
      <c r="D47" s="2">
        <v>0.38558352402745999</v>
      </c>
      <c r="E47" s="2">
        <v>0.461741424802111</v>
      </c>
      <c r="F47" s="2">
        <v>0.52830188679245305</v>
      </c>
      <c r="G47" s="2">
        <v>0.53021978021978</v>
      </c>
      <c r="H47" s="2">
        <v>0.51266766020864396</v>
      </c>
      <c r="I47" s="2">
        <v>0.53256704980842895</v>
      </c>
      <c r="J47" s="2">
        <v>0.55981595092024505</v>
      </c>
      <c r="K47" s="2">
        <v>0.59552238805970104</v>
      </c>
      <c r="L47" s="3">
        <v>0.52330097087378602</v>
      </c>
      <c r="M47" s="3">
        <v>0.43130322995339898</v>
      </c>
    </row>
    <row r="48" spans="1:13" x14ac:dyDescent="0.25">
      <c r="A48" s="8" t="s">
        <v>751</v>
      </c>
      <c r="B48" s="2">
        <v>0</v>
      </c>
      <c r="C48" s="2">
        <v>0</v>
      </c>
      <c r="D48" s="2">
        <v>0</v>
      </c>
      <c r="E48" s="2">
        <v>0</v>
      </c>
      <c r="F48" s="2">
        <v>0</v>
      </c>
      <c r="G48" s="2">
        <v>0</v>
      </c>
      <c r="H48" s="2">
        <v>0</v>
      </c>
      <c r="I48" s="2">
        <v>0</v>
      </c>
      <c r="J48" s="2">
        <v>0</v>
      </c>
      <c r="K48" s="2" t="s">
        <v>2216</v>
      </c>
      <c r="L48" s="3" t="s">
        <v>2216</v>
      </c>
      <c r="M48" s="3" t="s">
        <v>2216</v>
      </c>
    </row>
    <row r="49" spans="1:13" x14ac:dyDescent="0.25">
      <c r="A49" s="8" t="s">
        <v>752</v>
      </c>
      <c r="B49" s="2">
        <v>0.52339688041594501</v>
      </c>
      <c r="C49" s="2">
        <v>0.547445255474453</v>
      </c>
      <c r="D49" s="2">
        <v>0.41428571428571398</v>
      </c>
      <c r="E49" s="2">
        <v>0.47424892703862698</v>
      </c>
      <c r="F49" s="2">
        <v>0.27619047619047599</v>
      </c>
      <c r="G49" s="2">
        <v>0.28205128205128199</v>
      </c>
      <c r="H49" s="2">
        <v>0.28223844282238397</v>
      </c>
      <c r="I49" s="2">
        <v>0.32325581395348801</v>
      </c>
      <c r="J49" s="2">
        <v>0.27105263157894699</v>
      </c>
      <c r="K49" s="2">
        <v>0.27272727272727298</v>
      </c>
      <c r="L49" s="3">
        <v>0.29324894514767902</v>
      </c>
      <c r="M49" s="3">
        <v>0.39217081850533803</v>
      </c>
    </row>
    <row r="50" spans="1:13" x14ac:dyDescent="0.25">
      <c r="A50" s="8" t="s">
        <v>753</v>
      </c>
      <c r="B50" s="2">
        <v>9.3587521663778206E-2</v>
      </c>
      <c r="C50" s="2">
        <v>6.7518248175182496E-2</v>
      </c>
      <c r="D50" s="2">
        <v>4.4642857142857102E-2</v>
      </c>
      <c r="E50" s="2">
        <v>3.0042918454935601E-2</v>
      </c>
      <c r="F50" s="2">
        <v>5.2380952380952403E-2</v>
      </c>
      <c r="G50" s="2">
        <v>6.5268065268065306E-2</v>
      </c>
      <c r="H50" s="2">
        <v>6.3260340632603398E-2</v>
      </c>
      <c r="I50" s="2">
        <v>4.8837209302325602E-2</v>
      </c>
      <c r="J50" s="2">
        <v>5.2631578947368397E-2</v>
      </c>
      <c r="K50" s="2">
        <v>6.6844919786096302E-2</v>
      </c>
      <c r="L50" s="3">
        <v>6.11814345991561E-2</v>
      </c>
      <c r="M50" s="3">
        <v>6.0498220640569401E-2</v>
      </c>
    </row>
    <row r="51" spans="1:13" x14ac:dyDescent="0.25">
      <c r="A51" s="8" t="s">
        <v>754</v>
      </c>
      <c r="B51" s="2">
        <v>0.38301559792027701</v>
      </c>
      <c r="C51" s="2">
        <v>0.38503649635036502</v>
      </c>
      <c r="D51" s="2">
        <v>0.54107142857142898</v>
      </c>
      <c r="E51" s="2">
        <v>0.49570815450643801</v>
      </c>
      <c r="F51" s="2">
        <v>0.67142857142857104</v>
      </c>
      <c r="G51" s="2">
        <v>0.65268065268065301</v>
      </c>
      <c r="H51" s="2">
        <v>0.65450121654501203</v>
      </c>
      <c r="I51" s="2">
        <v>0.62790697674418605</v>
      </c>
      <c r="J51" s="2">
        <v>0.673684210526316</v>
      </c>
      <c r="K51" s="2">
        <v>0.65508021390374305</v>
      </c>
      <c r="L51" s="3">
        <v>0.643987341772152</v>
      </c>
      <c r="M51" s="3">
        <v>0.54661921708185102</v>
      </c>
    </row>
    <row r="52" spans="1:13" x14ac:dyDescent="0.25">
      <c r="A52" s="8" t="s">
        <v>755</v>
      </c>
      <c r="B52" s="2">
        <v>0</v>
      </c>
      <c r="C52" s="2">
        <v>0</v>
      </c>
      <c r="D52" s="2">
        <v>0</v>
      </c>
      <c r="E52" s="2">
        <v>0</v>
      </c>
      <c r="F52" s="2">
        <v>0</v>
      </c>
      <c r="G52" s="2">
        <v>0</v>
      </c>
      <c r="H52" s="2">
        <v>0</v>
      </c>
      <c r="I52" s="2">
        <v>0</v>
      </c>
      <c r="J52" s="2" t="s">
        <v>2216</v>
      </c>
      <c r="K52" s="2" t="s">
        <v>2216</v>
      </c>
      <c r="L52" s="3">
        <v>1.5822784810126599E-3</v>
      </c>
      <c r="M52" s="3">
        <v>7.1174377224199304E-4</v>
      </c>
    </row>
    <row r="53" spans="1:13" x14ac:dyDescent="0.25">
      <c r="A53" s="15"/>
    </row>
    <row r="54" spans="1:13" x14ac:dyDescent="0.25">
      <c r="A54" s="15"/>
    </row>
    <row r="55" spans="1:13" x14ac:dyDescent="0.25">
      <c r="A55" s="15"/>
      <c r="B55" s="23" t="s">
        <v>31</v>
      </c>
      <c r="C55" s="23"/>
      <c r="D55" s="23"/>
      <c r="E55" s="23"/>
      <c r="F55" s="23"/>
      <c r="G55" s="23"/>
      <c r="H55" s="23"/>
      <c r="I55" s="23"/>
      <c r="J55" s="23"/>
      <c r="K55" s="6" t="s">
        <v>10</v>
      </c>
      <c r="L55" s="6" t="s">
        <v>11</v>
      </c>
    </row>
    <row r="56" spans="1:13" x14ac:dyDescent="0.25">
      <c r="A56" s="9" t="s">
        <v>34</v>
      </c>
      <c r="B56" s="5" t="s">
        <v>15</v>
      </c>
      <c r="C56" s="5" t="s">
        <v>16</v>
      </c>
      <c r="D56" s="5" t="s">
        <v>17</v>
      </c>
      <c r="E56" s="5" t="s">
        <v>18</v>
      </c>
      <c r="F56" s="5" t="s">
        <v>19</v>
      </c>
      <c r="G56" s="5" t="s">
        <v>20</v>
      </c>
      <c r="H56" s="5" t="s">
        <v>21</v>
      </c>
      <c r="I56" s="5" t="s">
        <v>22</v>
      </c>
      <c r="J56" s="5" t="s">
        <v>23</v>
      </c>
      <c r="K56" s="5" t="s">
        <v>24</v>
      </c>
      <c r="L56" s="5" t="s">
        <v>25</v>
      </c>
    </row>
    <row r="57" spans="1:13" x14ac:dyDescent="0.25">
      <c r="A57" s="8" t="s">
        <v>736</v>
      </c>
      <c r="B57" s="2">
        <v>6.8357221609702298E-2</v>
      </c>
      <c r="C57" s="2">
        <v>-2.37358101135191E-2</v>
      </c>
      <c r="D57" s="2">
        <v>-0.20613107822410101</v>
      </c>
      <c r="E57" s="2">
        <v>-0.36484687083888201</v>
      </c>
      <c r="F57" s="2">
        <v>-0.153039832285115</v>
      </c>
      <c r="G57" s="2">
        <v>1.2376237623762399E-2</v>
      </c>
      <c r="H57" s="2">
        <v>-1.9559902200489001E-2</v>
      </c>
      <c r="I57" s="2">
        <v>-0.351620947630923</v>
      </c>
      <c r="J57" s="2">
        <v>-8.8461538461538494E-2</v>
      </c>
      <c r="K57" s="3">
        <v>-0.41336633663366301</v>
      </c>
      <c r="L57" s="3">
        <v>-0.73869900771775099</v>
      </c>
    </row>
    <row r="58" spans="1:13" x14ac:dyDescent="0.25">
      <c r="A58" s="8" t="s">
        <v>737</v>
      </c>
      <c r="B58" s="2">
        <v>-0.32014388489208601</v>
      </c>
      <c r="C58" s="2">
        <v>-0.440917107583774</v>
      </c>
      <c r="D58" s="2">
        <v>-6.9400630914826497E-2</v>
      </c>
      <c r="E58" s="2">
        <v>-0.13898305084745799</v>
      </c>
      <c r="F58" s="2">
        <v>-0.17716535433070901</v>
      </c>
      <c r="G58" s="2">
        <v>-0.25837320574162698</v>
      </c>
      <c r="H58" s="2">
        <v>1.9354838709677399E-2</v>
      </c>
      <c r="I58" s="2">
        <v>-0.120253164556962</v>
      </c>
      <c r="J58" s="2">
        <v>-0.25179856115107901</v>
      </c>
      <c r="K58" s="3">
        <v>-0.50239234449760795</v>
      </c>
      <c r="L58" s="3">
        <v>-0.87529976019184697</v>
      </c>
    </row>
    <row r="59" spans="1:13" x14ac:dyDescent="0.25">
      <c r="A59" s="8" t="s">
        <v>738</v>
      </c>
      <c r="B59" s="2">
        <v>0.253068932955618</v>
      </c>
      <c r="C59" s="2">
        <v>0.14619442351167999</v>
      </c>
      <c r="D59" s="2">
        <v>0.12623274161735701</v>
      </c>
      <c r="E59" s="2">
        <v>0.15178050204319901</v>
      </c>
      <c r="F59" s="2">
        <v>-0.146477445514445</v>
      </c>
      <c r="G59" s="2">
        <v>-0.10629453681710201</v>
      </c>
      <c r="H59" s="2">
        <v>-5.5149501661129599E-2</v>
      </c>
      <c r="I59" s="2">
        <v>2.6019690576652599E-2</v>
      </c>
      <c r="J59" s="2">
        <v>0.27278958190541502</v>
      </c>
      <c r="K59" s="3">
        <v>0.102731591448931</v>
      </c>
      <c r="L59" s="3">
        <v>0.75354107648725199</v>
      </c>
    </row>
    <row r="60" spans="1:13" x14ac:dyDescent="0.25">
      <c r="A60" s="8" t="s">
        <v>739</v>
      </c>
      <c r="B60" s="2" t="s">
        <v>2216</v>
      </c>
      <c r="C60" s="2" t="s">
        <v>2216</v>
      </c>
      <c r="D60" s="2" t="s">
        <v>2216</v>
      </c>
      <c r="E60" s="2" t="s">
        <v>2216</v>
      </c>
      <c r="F60" s="2" t="s">
        <v>2216</v>
      </c>
      <c r="G60" s="2" t="s">
        <v>2216</v>
      </c>
      <c r="H60" s="2" t="s">
        <v>2216</v>
      </c>
      <c r="I60" s="2" t="s">
        <v>2216</v>
      </c>
      <c r="J60" s="2">
        <v>2</v>
      </c>
      <c r="K60" s="3">
        <v>0</v>
      </c>
      <c r="L60" s="3">
        <v>0</v>
      </c>
    </row>
    <row r="61" spans="1:13" x14ac:dyDescent="0.25">
      <c r="A61" s="8" t="s">
        <v>740</v>
      </c>
      <c r="B61" s="2">
        <v>0.24484181568088001</v>
      </c>
      <c r="C61" s="2">
        <v>-9.06077348066298E-2</v>
      </c>
      <c r="D61" s="2">
        <v>-0.164034021871203</v>
      </c>
      <c r="E61" s="2">
        <v>-0.39244186046511598</v>
      </c>
      <c r="F61" s="2">
        <v>-7.1770334928229701E-3</v>
      </c>
      <c r="G61" s="2">
        <v>0.159036144578313</v>
      </c>
      <c r="H61" s="2">
        <v>-6.6528066528066504E-2</v>
      </c>
      <c r="I61" s="2">
        <v>-0.22494432071269499</v>
      </c>
      <c r="J61" s="2">
        <v>-0.158045977011494</v>
      </c>
      <c r="K61" s="3">
        <v>-0.29397590361445802</v>
      </c>
      <c r="L61" s="3">
        <v>-0.59697386519944995</v>
      </c>
    </row>
    <row r="62" spans="1:13" x14ac:dyDescent="0.25">
      <c r="A62" s="8" t="s">
        <v>741</v>
      </c>
      <c r="B62" s="2">
        <v>-0.181506849315068</v>
      </c>
      <c r="C62" s="2">
        <v>-0.36820083682008398</v>
      </c>
      <c r="D62" s="2">
        <v>0.12582781456953601</v>
      </c>
      <c r="E62" s="2">
        <v>-0.182352941176471</v>
      </c>
      <c r="F62" s="2">
        <v>0.13669064748201401</v>
      </c>
      <c r="G62" s="2">
        <v>-1.26582278481013E-2</v>
      </c>
      <c r="H62" s="2">
        <v>-0.35897435897435898</v>
      </c>
      <c r="I62" s="2">
        <v>-0.12</v>
      </c>
      <c r="J62" s="2">
        <v>-0.11363636363636399</v>
      </c>
      <c r="K62" s="3">
        <v>-0.506329113924051</v>
      </c>
      <c r="L62" s="3">
        <v>-0.73287671232876705</v>
      </c>
    </row>
    <row r="63" spans="1:13" x14ac:dyDescent="0.25">
      <c r="A63" s="8" t="s">
        <v>742</v>
      </c>
      <c r="B63" s="2">
        <v>0.181042654028436</v>
      </c>
      <c r="C63" s="2">
        <v>5.5377207062600298E-2</v>
      </c>
      <c r="D63" s="2">
        <v>0.113307984790875</v>
      </c>
      <c r="E63" s="2">
        <v>0.18989071038251401</v>
      </c>
      <c r="F63" s="2">
        <v>-0.11079219288174499</v>
      </c>
      <c r="G63" s="2">
        <v>1.1620400258231099E-2</v>
      </c>
      <c r="H63" s="2">
        <v>1.97830248883216E-2</v>
      </c>
      <c r="I63" s="2">
        <v>-3.7546933667083901E-3</v>
      </c>
      <c r="J63" s="2">
        <v>0.14007537688442201</v>
      </c>
      <c r="K63" s="3">
        <v>0.17172369270497101</v>
      </c>
      <c r="L63" s="3">
        <v>0.72037914691943095</v>
      </c>
    </row>
    <row r="64" spans="1:13" x14ac:dyDescent="0.25">
      <c r="A64" s="8" t="s">
        <v>743</v>
      </c>
      <c r="B64" s="2" t="s">
        <v>2216</v>
      </c>
      <c r="C64" s="2" t="s">
        <v>2216</v>
      </c>
      <c r="D64" s="2" t="s">
        <v>2216</v>
      </c>
      <c r="E64" s="2" t="s">
        <v>2216</v>
      </c>
      <c r="F64" s="2" t="s">
        <v>2216</v>
      </c>
      <c r="G64" s="2" t="s">
        <v>2216</v>
      </c>
      <c r="H64" s="2" t="s">
        <v>2216</v>
      </c>
      <c r="I64" s="2" t="s">
        <v>2216</v>
      </c>
      <c r="J64" s="2">
        <v>7</v>
      </c>
      <c r="K64" s="3">
        <v>0</v>
      </c>
      <c r="L64" s="3">
        <v>0</v>
      </c>
    </row>
    <row r="65" spans="1:12" x14ac:dyDescent="0.25">
      <c r="A65" s="8" t="s">
        <v>744</v>
      </c>
      <c r="B65" s="2">
        <v>-0.56000000000000005</v>
      </c>
      <c r="C65" s="2">
        <v>0.81818181818181801</v>
      </c>
      <c r="D65" s="2">
        <v>-0.4</v>
      </c>
      <c r="E65" s="2">
        <v>0.33333333333333298</v>
      </c>
      <c r="F65" s="2">
        <v>-6.25E-2</v>
      </c>
      <c r="G65" s="2">
        <v>-0.33333333333333298</v>
      </c>
      <c r="H65" s="2">
        <v>-0.3</v>
      </c>
      <c r="I65" s="2">
        <v>-0.14285714285714299</v>
      </c>
      <c r="J65" s="2">
        <v>0.16666666666666699</v>
      </c>
      <c r="K65" s="3">
        <v>-0.53333333333333299</v>
      </c>
      <c r="L65" s="3">
        <v>-0.72</v>
      </c>
    </row>
    <row r="66" spans="1:12" x14ac:dyDescent="0.25">
      <c r="A66" s="8" t="s">
        <v>745</v>
      </c>
      <c r="B66" s="2">
        <v>9.0909090909090898E-2</v>
      </c>
      <c r="C66" s="2">
        <v>-0.41666666666666702</v>
      </c>
      <c r="D66" s="2">
        <v>-0.42857142857142899</v>
      </c>
      <c r="E66" s="2">
        <v>0.75</v>
      </c>
      <c r="F66" s="2" t="s">
        <v>2216</v>
      </c>
      <c r="G66" s="2">
        <v>6</v>
      </c>
      <c r="H66" s="2">
        <v>-0.57142857142857095</v>
      </c>
      <c r="I66" s="2" t="s">
        <v>2216</v>
      </c>
      <c r="J66" s="2" t="s">
        <v>2216</v>
      </c>
      <c r="K66" s="3">
        <v>-1</v>
      </c>
      <c r="L66" s="3">
        <v>-1</v>
      </c>
    </row>
    <row r="67" spans="1:12" x14ac:dyDescent="0.25">
      <c r="A67" s="8" t="s">
        <v>746</v>
      </c>
      <c r="B67" s="2">
        <v>4.1666666666666699E-2</v>
      </c>
      <c r="C67" s="2">
        <v>0.48</v>
      </c>
      <c r="D67" s="2">
        <v>-5.4054054054054099E-2</v>
      </c>
      <c r="E67" s="2">
        <v>-0.28571428571428598</v>
      </c>
      <c r="F67" s="2">
        <v>0.2</v>
      </c>
      <c r="G67" s="2">
        <v>0</v>
      </c>
      <c r="H67" s="2">
        <v>-0.1</v>
      </c>
      <c r="I67" s="2">
        <v>3.7037037037037E-2</v>
      </c>
      <c r="J67" s="2">
        <v>-3.5714285714285698E-2</v>
      </c>
      <c r="K67" s="3">
        <v>-0.1</v>
      </c>
      <c r="L67" s="3">
        <v>0.125</v>
      </c>
    </row>
    <row r="68" spans="1:12" x14ac:dyDescent="0.25">
      <c r="A68" s="8" t="s">
        <v>747</v>
      </c>
      <c r="B68" s="2" t="s">
        <v>2216</v>
      </c>
      <c r="C68" s="2" t="s">
        <v>2216</v>
      </c>
      <c r="D68" s="2" t="s">
        <v>2216</v>
      </c>
      <c r="E68" s="2" t="s">
        <v>2216</v>
      </c>
      <c r="F68" s="2" t="s">
        <v>2216</v>
      </c>
      <c r="G68" s="2" t="s">
        <v>2216</v>
      </c>
      <c r="H68" s="2" t="s">
        <v>2216</v>
      </c>
      <c r="I68" s="2" t="s">
        <v>2216</v>
      </c>
      <c r="J68" s="2" t="s">
        <v>2216</v>
      </c>
      <c r="K68" s="3">
        <v>0</v>
      </c>
      <c r="L68" s="3">
        <v>0</v>
      </c>
    </row>
    <row r="69" spans="1:12" x14ac:dyDescent="0.25">
      <c r="A69" s="8" t="s">
        <v>748</v>
      </c>
      <c r="B69" s="2">
        <v>7.0707070707070704E-2</v>
      </c>
      <c r="C69" s="2">
        <v>-7.9245283018867907E-2</v>
      </c>
      <c r="D69" s="2">
        <v>-0.24590163934426201</v>
      </c>
      <c r="E69" s="2">
        <v>-0.171195652173913</v>
      </c>
      <c r="F69" s="2">
        <v>-4.59016393442623E-2</v>
      </c>
      <c r="G69" s="2">
        <v>-3.4364261168384901E-3</v>
      </c>
      <c r="H69" s="2">
        <v>0.10344827586206901</v>
      </c>
      <c r="I69" s="2">
        <v>-0.23749999999999999</v>
      </c>
      <c r="J69" s="2">
        <v>-6.14754098360656E-2</v>
      </c>
      <c r="K69" s="3">
        <v>-0.213058419243986</v>
      </c>
      <c r="L69" s="3">
        <v>-0.53737373737373695</v>
      </c>
    </row>
    <row r="70" spans="1:12" x14ac:dyDescent="0.25">
      <c r="A70" s="8" t="s">
        <v>749</v>
      </c>
      <c r="B70" s="2">
        <v>-0.43925233644859801</v>
      </c>
      <c r="C70" s="2">
        <v>-0.18333333333333299</v>
      </c>
      <c r="D70" s="2">
        <v>-0.183673469387755</v>
      </c>
      <c r="E70" s="2">
        <v>0.125</v>
      </c>
      <c r="F70" s="2">
        <v>0.133333333333333</v>
      </c>
      <c r="G70" s="2">
        <v>-0.27450980392156898</v>
      </c>
      <c r="H70" s="2">
        <v>0.24324324324324301</v>
      </c>
      <c r="I70" s="2">
        <v>-6.5217391304347797E-2</v>
      </c>
      <c r="J70" s="2">
        <v>-6.9767441860465101E-2</v>
      </c>
      <c r="K70" s="3">
        <v>-0.21568627450980399</v>
      </c>
      <c r="L70" s="3">
        <v>-0.62616822429906505</v>
      </c>
    </row>
    <row r="71" spans="1:12" x14ac:dyDescent="0.25">
      <c r="A71" s="8" t="s">
        <v>750</v>
      </c>
      <c r="B71" s="2">
        <v>6.8965517241379296E-2</v>
      </c>
      <c r="C71" s="2">
        <v>8.7096774193548401E-2</v>
      </c>
      <c r="D71" s="2">
        <v>3.8575667655786301E-2</v>
      </c>
      <c r="E71" s="2">
        <v>0.12</v>
      </c>
      <c r="F71" s="2">
        <v>-1.53061224489796E-2</v>
      </c>
      <c r="G71" s="2">
        <v>-0.10880829015544</v>
      </c>
      <c r="H71" s="2">
        <v>0.212209302325581</v>
      </c>
      <c r="I71" s="2">
        <v>-0.12470023980815299</v>
      </c>
      <c r="J71" s="2">
        <v>9.3150684931506897E-2</v>
      </c>
      <c r="K71" s="3">
        <v>3.3678756476683898E-2</v>
      </c>
      <c r="L71" s="3">
        <v>0.37586206896551699</v>
      </c>
    </row>
    <row r="72" spans="1:12" x14ac:dyDescent="0.25">
      <c r="A72" s="8" t="s">
        <v>751</v>
      </c>
      <c r="B72" s="2" t="s">
        <v>2216</v>
      </c>
      <c r="C72" s="2" t="s">
        <v>2216</v>
      </c>
      <c r="D72" s="2" t="s">
        <v>2216</v>
      </c>
      <c r="E72" s="2" t="s">
        <v>2216</v>
      </c>
      <c r="F72" s="2" t="s">
        <v>2216</v>
      </c>
      <c r="G72" s="2" t="s">
        <v>2216</v>
      </c>
      <c r="H72" s="2" t="s">
        <v>2216</v>
      </c>
      <c r="I72" s="2" t="s">
        <v>2216</v>
      </c>
      <c r="J72" s="2" t="s">
        <v>2216</v>
      </c>
      <c r="K72" s="3">
        <v>0</v>
      </c>
      <c r="L72" s="3">
        <v>0</v>
      </c>
    </row>
    <row r="73" spans="1:12" x14ac:dyDescent="0.25">
      <c r="A73" s="8" t="s">
        <v>752</v>
      </c>
      <c r="B73" s="2">
        <v>-6.6225165562913899E-3</v>
      </c>
      <c r="C73" s="2">
        <v>-0.22666666666666699</v>
      </c>
      <c r="D73" s="2">
        <v>-4.7413793103448301E-2</v>
      </c>
      <c r="E73" s="2">
        <v>-0.47511312217194601</v>
      </c>
      <c r="F73" s="2">
        <v>4.31034482758621E-2</v>
      </c>
      <c r="G73" s="2">
        <v>-4.1322314049586799E-2</v>
      </c>
      <c r="H73" s="2">
        <v>0.198275862068966</v>
      </c>
      <c r="I73" s="2">
        <v>-0.25899280575539602</v>
      </c>
      <c r="J73" s="2">
        <v>-9.7087378640776708E-3</v>
      </c>
      <c r="K73" s="3">
        <v>-0.15702479338843001</v>
      </c>
      <c r="L73" s="3">
        <v>-0.66225165562913901</v>
      </c>
    </row>
    <row r="74" spans="1:12" x14ac:dyDescent="0.25">
      <c r="A74" s="8" t="s">
        <v>753</v>
      </c>
      <c r="B74" s="2">
        <v>-0.31481481481481499</v>
      </c>
      <c r="C74" s="2">
        <v>-0.32432432432432401</v>
      </c>
      <c r="D74" s="2">
        <v>-0.44</v>
      </c>
      <c r="E74" s="2">
        <v>0.57142857142857095</v>
      </c>
      <c r="F74" s="2">
        <v>0.27272727272727298</v>
      </c>
      <c r="G74" s="2">
        <v>-7.1428571428571397E-2</v>
      </c>
      <c r="H74" s="2">
        <v>-0.19230769230769201</v>
      </c>
      <c r="I74" s="2">
        <v>-4.7619047619047603E-2</v>
      </c>
      <c r="J74" s="2">
        <v>0.25</v>
      </c>
      <c r="K74" s="3">
        <v>-0.107142857142857</v>
      </c>
      <c r="L74" s="3">
        <v>-0.53703703703703698</v>
      </c>
    </row>
    <row r="75" spans="1:12" x14ac:dyDescent="0.25">
      <c r="A75" s="8" t="s">
        <v>754</v>
      </c>
      <c r="B75" s="2">
        <v>-4.52488687782805E-2</v>
      </c>
      <c r="C75" s="2">
        <v>0.43601895734597201</v>
      </c>
      <c r="D75" s="2">
        <v>-0.237623762376238</v>
      </c>
      <c r="E75" s="2">
        <v>0.22077922077922099</v>
      </c>
      <c r="F75" s="2">
        <v>-7.09219858156028E-3</v>
      </c>
      <c r="G75" s="2">
        <v>-3.9285714285714299E-2</v>
      </c>
      <c r="H75" s="2">
        <v>3.7174721189591098E-3</v>
      </c>
      <c r="I75" s="2">
        <v>-5.1851851851851899E-2</v>
      </c>
      <c r="J75" s="2">
        <v>-4.296875E-2</v>
      </c>
      <c r="K75" s="3">
        <v>-0.125</v>
      </c>
      <c r="L75" s="3">
        <v>0.108597285067873</v>
      </c>
    </row>
    <row r="76" spans="1:12" x14ac:dyDescent="0.25">
      <c r="A76" s="8" t="s">
        <v>755</v>
      </c>
      <c r="B76" s="2" t="s">
        <v>2216</v>
      </c>
      <c r="C76" s="2" t="s">
        <v>2216</v>
      </c>
      <c r="D76" s="2" t="s">
        <v>2216</v>
      </c>
      <c r="E76" s="2" t="s">
        <v>2216</v>
      </c>
      <c r="F76" s="2" t="s">
        <v>2216</v>
      </c>
      <c r="G76" s="2" t="s">
        <v>2216</v>
      </c>
      <c r="H76" s="2" t="s">
        <v>2216</v>
      </c>
      <c r="I76" s="2" t="s">
        <v>2216</v>
      </c>
      <c r="J76" s="2" t="s">
        <v>2216</v>
      </c>
      <c r="K76" s="3">
        <v>0</v>
      </c>
      <c r="L76" s="3">
        <v>0</v>
      </c>
    </row>
    <row r="77" spans="1:12" x14ac:dyDescent="0.25">
      <c r="A77" s="11" t="s">
        <v>14</v>
      </c>
      <c r="B77" s="3">
        <v>5.40371700765266E-2</v>
      </c>
      <c r="C77" s="3">
        <v>-2.6374277670766E-2</v>
      </c>
      <c r="D77" s="3">
        <v>-3.2719525186425201E-2</v>
      </c>
      <c r="E77" s="3">
        <v>-2.2498426683448699E-2</v>
      </c>
      <c r="F77" s="3">
        <v>-9.5123128923225497E-2</v>
      </c>
      <c r="G77" s="3">
        <v>-3.9131981501245097E-2</v>
      </c>
      <c r="H77" s="3">
        <v>-4.4427989633469096E-3</v>
      </c>
      <c r="I77" s="3">
        <v>-7.8281889178133099E-2</v>
      </c>
      <c r="J77" s="3">
        <v>0.10631430300585</v>
      </c>
      <c r="K77" s="3">
        <v>-2.4546424759871899E-2</v>
      </c>
      <c r="L77" s="3">
        <v>-0.143526471966266</v>
      </c>
    </row>
    <row r="78" spans="1:12" x14ac:dyDescent="0.25">
      <c r="A78" s="15"/>
    </row>
    <row r="79" spans="1:12" x14ac:dyDescent="0.25">
      <c r="A79" s="13" t="s">
        <v>35</v>
      </c>
    </row>
    <row r="80" spans="1:12" x14ac:dyDescent="0.25">
      <c r="A80" s="14" t="s">
        <v>36</v>
      </c>
    </row>
    <row r="81" spans="1:1" x14ac:dyDescent="0.25">
      <c r="A81" s="14" t="s">
        <v>37</v>
      </c>
    </row>
    <row r="82" spans="1:1" x14ac:dyDescent="0.25">
      <c r="A82" s="14" t="s">
        <v>68</v>
      </c>
    </row>
    <row r="83" spans="1:1" x14ac:dyDescent="0.25">
      <c r="A83" s="14" t="s">
        <v>69</v>
      </c>
    </row>
    <row r="84" spans="1:1" x14ac:dyDescent="0.25">
      <c r="A84" s="14" t="s">
        <v>39</v>
      </c>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31:K31"/>
    <mergeCell ref="B55:J5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766</v>
      </c>
    </row>
    <row r="2" spans="1:13" ht="15" x14ac:dyDescent="0.25">
      <c r="A2" s="12" t="s">
        <v>729</v>
      </c>
    </row>
    <row r="3" spans="1:13" ht="15" x14ac:dyDescent="0.25">
      <c r="A3" s="12" t="s">
        <v>767</v>
      </c>
    </row>
    <row r="4" spans="1:13" ht="15" x14ac:dyDescent="0.25">
      <c r="A4" s="12" t="s">
        <v>730</v>
      </c>
    </row>
    <row r="5" spans="1:13" x14ac:dyDescent="0.25">
      <c r="A5" s="19" t="str">
        <f>HYPERLINK("#'Table of contents'!A34",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758</v>
      </c>
      <c r="B8" s="1">
        <v>616</v>
      </c>
      <c r="C8" s="1">
        <v>646</v>
      </c>
      <c r="D8" s="1">
        <v>596</v>
      </c>
      <c r="E8" s="1">
        <v>518</v>
      </c>
      <c r="F8" s="1">
        <v>287</v>
      </c>
      <c r="G8" s="1">
        <v>294</v>
      </c>
      <c r="H8" s="1">
        <v>298</v>
      </c>
      <c r="I8" s="1">
        <v>306</v>
      </c>
      <c r="J8" s="1">
        <v>211</v>
      </c>
      <c r="K8" s="1">
        <v>179</v>
      </c>
      <c r="L8" s="4">
        <v>1217</v>
      </c>
      <c r="M8" s="4">
        <v>3592</v>
      </c>
    </row>
    <row r="9" spans="1:13" x14ac:dyDescent="0.25">
      <c r="A9" s="16" t="s">
        <v>759</v>
      </c>
      <c r="B9" s="1">
        <v>369</v>
      </c>
      <c r="C9" s="1">
        <v>270</v>
      </c>
      <c r="D9" s="1">
        <v>169</v>
      </c>
      <c r="E9" s="1">
        <v>136</v>
      </c>
      <c r="F9" s="1">
        <v>150</v>
      </c>
      <c r="G9" s="1">
        <v>138</v>
      </c>
      <c r="H9" s="1">
        <v>118</v>
      </c>
      <c r="I9" s="1">
        <v>111</v>
      </c>
      <c r="J9" s="1">
        <v>77</v>
      </c>
      <c r="K9" s="1">
        <v>83</v>
      </c>
      <c r="L9" s="4">
        <v>503</v>
      </c>
      <c r="M9" s="4">
        <v>1431</v>
      </c>
    </row>
    <row r="10" spans="1:13" x14ac:dyDescent="0.25">
      <c r="A10" s="16" t="s">
        <v>760</v>
      </c>
      <c r="B10" s="1">
        <v>729</v>
      </c>
      <c r="C10" s="1">
        <v>919</v>
      </c>
      <c r="D10" s="1">
        <v>1130</v>
      </c>
      <c r="E10" s="1">
        <v>1188</v>
      </c>
      <c r="F10" s="1">
        <v>1417</v>
      </c>
      <c r="G10" s="1">
        <v>1355</v>
      </c>
      <c r="H10" s="1">
        <v>1251</v>
      </c>
      <c r="I10" s="1">
        <v>1253</v>
      </c>
      <c r="J10" s="1">
        <v>1199</v>
      </c>
      <c r="K10" s="1">
        <v>1550</v>
      </c>
      <c r="L10" s="4">
        <v>5781</v>
      </c>
      <c r="M10" s="4">
        <v>9328</v>
      </c>
    </row>
    <row r="11" spans="1:13" x14ac:dyDescent="0.25">
      <c r="A11" s="16" t="s">
        <v>761</v>
      </c>
      <c r="B11" s="1" t="s">
        <v>2216</v>
      </c>
      <c r="C11" s="1" t="s">
        <v>2216</v>
      </c>
      <c r="D11" s="1" t="s">
        <v>2216</v>
      </c>
      <c r="E11" s="1" t="s">
        <v>2216</v>
      </c>
      <c r="F11" s="1" t="s">
        <v>2216</v>
      </c>
      <c r="G11" s="1" t="s">
        <v>2216</v>
      </c>
      <c r="H11" s="1" t="s">
        <v>2216</v>
      </c>
      <c r="I11" s="1" t="s">
        <v>2216</v>
      </c>
      <c r="J11" s="1" t="s">
        <v>2216</v>
      </c>
      <c r="K11" s="1">
        <v>5</v>
      </c>
      <c r="L11" s="4">
        <v>4</v>
      </c>
      <c r="M11" s="4">
        <v>4</v>
      </c>
    </row>
    <row r="12" spans="1:13" x14ac:dyDescent="0.25">
      <c r="A12" s="16" t="s">
        <v>762</v>
      </c>
      <c r="B12" s="1">
        <v>1840</v>
      </c>
      <c r="C12" s="1">
        <v>2069</v>
      </c>
      <c r="D12" s="1">
        <v>1913</v>
      </c>
      <c r="E12" s="1">
        <v>1522</v>
      </c>
      <c r="F12" s="1">
        <v>1045</v>
      </c>
      <c r="G12" s="1">
        <v>952</v>
      </c>
      <c r="H12" s="1">
        <v>1008</v>
      </c>
      <c r="I12" s="1">
        <v>1010</v>
      </c>
      <c r="J12" s="1">
        <v>750</v>
      </c>
      <c r="K12" s="1">
        <v>689</v>
      </c>
      <c r="L12" s="4">
        <v>4059</v>
      </c>
      <c r="M12" s="4">
        <v>10971</v>
      </c>
    </row>
    <row r="13" spans="1:13" x14ac:dyDescent="0.25">
      <c r="A13" s="16" t="s">
        <v>763</v>
      </c>
      <c r="B13" s="1">
        <v>929</v>
      </c>
      <c r="C13" s="1">
        <v>645</v>
      </c>
      <c r="D13" s="1">
        <v>380</v>
      </c>
      <c r="E13" s="1">
        <v>387</v>
      </c>
      <c r="F13" s="1">
        <v>317</v>
      </c>
      <c r="G13" s="1">
        <v>309</v>
      </c>
      <c r="H13" s="1">
        <v>263</v>
      </c>
      <c r="I13" s="1">
        <v>217</v>
      </c>
      <c r="J13" s="1">
        <v>214</v>
      </c>
      <c r="K13" s="1">
        <v>164</v>
      </c>
      <c r="L13" s="4">
        <v>1050</v>
      </c>
      <c r="M13" s="4">
        <v>3025</v>
      </c>
    </row>
    <row r="14" spans="1:13" x14ac:dyDescent="0.25">
      <c r="A14" s="16" t="s">
        <v>764</v>
      </c>
      <c r="B14" s="1">
        <v>1920</v>
      </c>
      <c r="C14" s="1">
        <v>2200</v>
      </c>
      <c r="D14" s="1">
        <v>2383</v>
      </c>
      <c r="E14" s="1">
        <v>2605</v>
      </c>
      <c r="F14" s="1">
        <v>2997</v>
      </c>
      <c r="G14" s="1">
        <v>2574</v>
      </c>
      <c r="H14" s="1">
        <v>2464</v>
      </c>
      <c r="I14" s="1">
        <v>2481</v>
      </c>
      <c r="J14" s="1">
        <v>2501</v>
      </c>
      <c r="K14" s="1">
        <v>2793</v>
      </c>
      <c r="L14" s="4">
        <v>10331</v>
      </c>
      <c r="M14" s="4">
        <v>16409</v>
      </c>
    </row>
    <row r="15" spans="1:13" x14ac:dyDescent="0.25">
      <c r="A15" s="16" t="s">
        <v>765</v>
      </c>
      <c r="B15" s="1" t="s">
        <v>2216</v>
      </c>
      <c r="C15" s="1" t="s">
        <v>2216</v>
      </c>
      <c r="D15" s="1" t="s">
        <v>2216</v>
      </c>
      <c r="E15" s="1" t="s">
        <v>2216</v>
      </c>
      <c r="F15" s="1" t="s">
        <v>2216</v>
      </c>
      <c r="G15" s="1" t="s">
        <v>2216</v>
      </c>
      <c r="H15" s="1" t="s">
        <v>2216</v>
      </c>
      <c r="I15" s="1" t="s">
        <v>2216</v>
      </c>
      <c r="J15" s="1">
        <v>5</v>
      </c>
      <c r="K15" s="1">
        <v>21</v>
      </c>
      <c r="L15" s="4">
        <v>14</v>
      </c>
      <c r="M15" s="4">
        <v>11</v>
      </c>
    </row>
    <row r="16" spans="1:13" x14ac:dyDescent="0.25">
      <c r="A16" s="10" t="s">
        <v>14</v>
      </c>
      <c r="B16" s="4">
        <v>6403</v>
      </c>
      <c r="C16" s="4">
        <v>6749</v>
      </c>
      <c r="D16" s="4">
        <v>6571</v>
      </c>
      <c r="E16" s="4">
        <v>6356</v>
      </c>
      <c r="F16" s="4">
        <v>6213</v>
      </c>
      <c r="G16" s="4">
        <v>5622</v>
      </c>
      <c r="H16" s="4">
        <v>5402</v>
      </c>
      <c r="I16" s="4">
        <v>5378</v>
      </c>
      <c r="J16" s="4">
        <v>4957</v>
      </c>
      <c r="K16" s="4">
        <v>5484</v>
      </c>
      <c r="L16" s="4">
        <v>22959</v>
      </c>
      <c r="M16" s="4">
        <v>44771</v>
      </c>
    </row>
    <row r="17" spans="1:13" x14ac:dyDescent="0.25">
      <c r="A17" s="15"/>
    </row>
    <row r="18" spans="1:13" x14ac:dyDescent="0.25">
      <c r="A18" s="15"/>
    </row>
    <row r="19" spans="1:13" x14ac:dyDescent="0.25">
      <c r="A19" s="15"/>
      <c r="B19" s="23" t="s">
        <v>732</v>
      </c>
      <c r="C19" s="24"/>
      <c r="D19" s="24"/>
      <c r="E19" s="24"/>
      <c r="F19" s="24"/>
      <c r="G19" s="24"/>
      <c r="H19" s="24"/>
      <c r="I19" s="24"/>
      <c r="J19" s="24"/>
      <c r="K19" s="24"/>
      <c r="L19" s="6" t="s">
        <v>734</v>
      </c>
      <c r="M19" s="6" t="s">
        <v>11</v>
      </c>
    </row>
    <row r="20" spans="1:13" x14ac:dyDescent="0.25">
      <c r="A20" s="9" t="s">
        <v>34</v>
      </c>
      <c r="B20" s="5" t="s">
        <v>0</v>
      </c>
      <c r="C20" s="5" t="s">
        <v>1</v>
      </c>
      <c r="D20" s="5" t="s">
        <v>2</v>
      </c>
      <c r="E20" s="5" t="s">
        <v>3</v>
      </c>
      <c r="F20" s="5" t="s">
        <v>4</v>
      </c>
      <c r="G20" s="5" t="s">
        <v>5</v>
      </c>
      <c r="H20" s="5" t="s">
        <v>6</v>
      </c>
      <c r="I20" s="5" t="s">
        <v>7</v>
      </c>
      <c r="J20" s="5" t="s">
        <v>8</v>
      </c>
      <c r="K20" s="5" t="s">
        <v>9</v>
      </c>
      <c r="L20" s="5" t="s">
        <v>32</v>
      </c>
      <c r="M20" s="5" t="s">
        <v>33</v>
      </c>
    </row>
    <row r="21" spans="1:13" x14ac:dyDescent="0.25">
      <c r="A21" s="8" t="s">
        <v>758</v>
      </c>
      <c r="B21" s="2">
        <v>0.35939323220536801</v>
      </c>
      <c r="C21" s="2">
        <v>0.35204359673024499</v>
      </c>
      <c r="D21" s="2">
        <v>0.31451187335092401</v>
      </c>
      <c r="E21" s="2">
        <v>0.28121606948968503</v>
      </c>
      <c r="F21" s="2">
        <v>0.15480043149946099</v>
      </c>
      <c r="G21" s="2">
        <v>0.16452154448796899</v>
      </c>
      <c r="H21" s="2">
        <v>0.17876424715056999</v>
      </c>
      <c r="I21" s="2">
        <v>0.183233532934132</v>
      </c>
      <c r="J21" s="2">
        <v>0.141896435776732</v>
      </c>
      <c r="K21" s="2">
        <v>9.8514034122179406E-2</v>
      </c>
      <c r="L21" s="3">
        <v>0.16215856095935999</v>
      </c>
      <c r="M21" s="3">
        <v>0.25022640195054002</v>
      </c>
    </row>
    <row r="22" spans="1:13" x14ac:dyDescent="0.25">
      <c r="A22" s="8" t="s">
        <v>759</v>
      </c>
      <c r="B22" s="2">
        <v>0.21528588098016299</v>
      </c>
      <c r="C22" s="2">
        <v>0.14713896457765699</v>
      </c>
      <c r="D22" s="2">
        <v>8.9182058047493407E-2</v>
      </c>
      <c r="E22" s="2">
        <v>7.38327904451683E-2</v>
      </c>
      <c r="F22" s="2">
        <v>8.0906148867313898E-2</v>
      </c>
      <c r="G22" s="2">
        <v>7.7224398433128102E-2</v>
      </c>
      <c r="H22" s="2">
        <v>7.0785842831433701E-2</v>
      </c>
      <c r="I22" s="2">
        <v>6.6467065868263495E-2</v>
      </c>
      <c r="J22" s="2">
        <v>5.17821116341627E-2</v>
      </c>
      <c r="K22" s="2">
        <v>4.5679691799669797E-2</v>
      </c>
      <c r="L22" s="3">
        <v>6.7021985343104606E-2</v>
      </c>
      <c r="M22" s="3">
        <v>9.9686520376175494E-2</v>
      </c>
    </row>
    <row r="23" spans="1:13" x14ac:dyDescent="0.25">
      <c r="A23" s="8" t="s">
        <v>760</v>
      </c>
      <c r="B23" s="2">
        <v>0.425320886814469</v>
      </c>
      <c r="C23" s="2">
        <v>0.50081743869209805</v>
      </c>
      <c r="D23" s="2">
        <v>0.59630606860158297</v>
      </c>
      <c r="E23" s="2">
        <v>0.64495114006514698</v>
      </c>
      <c r="F23" s="2">
        <v>0.76429341963322595</v>
      </c>
      <c r="G23" s="2">
        <v>0.75825405707890303</v>
      </c>
      <c r="H23" s="2">
        <v>0.75044991001799599</v>
      </c>
      <c r="I23" s="2">
        <v>0.75029940119760496</v>
      </c>
      <c r="J23" s="2">
        <v>0.80632145258910604</v>
      </c>
      <c r="K23" s="2">
        <v>0.85305448541551998</v>
      </c>
      <c r="L23" s="3">
        <v>0.770286475682878</v>
      </c>
      <c r="M23" s="3">
        <v>0.64980842911877401</v>
      </c>
    </row>
    <row r="24" spans="1:13" x14ac:dyDescent="0.25">
      <c r="A24" s="8" t="s">
        <v>761</v>
      </c>
      <c r="B24" s="2">
        <v>0</v>
      </c>
      <c r="C24" s="2">
        <v>0</v>
      </c>
      <c r="D24" s="2">
        <v>0</v>
      </c>
      <c r="E24" s="2">
        <v>0</v>
      </c>
      <c r="F24" s="2">
        <v>0</v>
      </c>
      <c r="G24" s="2">
        <v>0</v>
      </c>
      <c r="H24" s="2">
        <v>0</v>
      </c>
      <c r="I24" s="2">
        <v>0</v>
      </c>
      <c r="J24" s="2">
        <v>0</v>
      </c>
      <c r="K24" s="2">
        <v>2.7517886626307101E-3</v>
      </c>
      <c r="L24" s="3">
        <v>5.3297801465689498E-4</v>
      </c>
      <c r="M24" s="3">
        <v>2.7864855451062399E-4</v>
      </c>
    </row>
    <row r="25" spans="1:13" x14ac:dyDescent="0.25">
      <c r="A25" s="8" t="s">
        <v>762</v>
      </c>
      <c r="B25" s="2">
        <v>0.39240776284922202</v>
      </c>
      <c r="C25" s="2">
        <v>0.42104192104192101</v>
      </c>
      <c r="D25" s="2">
        <v>0.40911035072711699</v>
      </c>
      <c r="E25" s="2">
        <v>0.33717323881258299</v>
      </c>
      <c r="F25" s="2">
        <v>0.23973388391833</v>
      </c>
      <c r="G25" s="2">
        <v>0.248239895697523</v>
      </c>
      <c r="H25" s="2">
        <v>0.26987951807228899</v>
      </c>
      <c r="I25" s="2">
        <v>0.27238403451995702</v>
      </c>
      <c r="J25" s="2">
        <v>0.21613832853025899</v>
      </c>
      <c r="K25" s="2">
        <v>0.18789200981728901</v>
      </c>
      <c r="L25" s="3">
        <v>0.262650446486347</v>
      </c>
      <c r="M25" s="3">
        <v>0.36069831667543401</v>
      </c>
    </row>
    <row r="26" spans="1:13" x14ac:dyDescent="0.25">
      <c r="A26" s="8" t="s">
        <v>763</v>
      </c>
      <c r="B26" s="2">
        <v>0.198123267221156</v>
      </c>
      <c r="C26" s="2">
        <v>0.13125763125763101</v>
      </c>
      <c r="D26" s="2">
        <v>8.1266039349871699E-2</v>
      </c>
      <c r="E26" s="2">
        <v>8.5733274257864395E-2</v>
      </c>
      <c r="F26" s="2">
        <v>7.2723101628813902E-2</v>
      </c>
      <c r="G26" s="2">
        <v>8.0573663624511099E-2</v>
      </c>
      <c r="H26" s="2">
        <v>7.0414993306559606E-2</v>
      </c>
      <c r="I26" s="2">
        <v>5.8522114347357101E-2</v>
      </c>
      <c r="J26" s="2">
        <v>6.1671469740633998E-2</v>
      </c>
      <c r="K26" s="2">
        <v>4.4723206981183497E-2</v>
      </c>
      <c r="L26" s="3">
        <v>6.7943574479099295E-2</v>
      </c>
      <c r="M26" s="3">
        <v>9.9454234613361406E-2</v>
      </c>
    </row>
    <row r="27" spans="1:13" x14ac:dyDescent="0.25">
      <c r="A27" s="8" t="s">
        <v>764</v>
      </c>
      <c r="B27" s="2">
        <v>0.40946896992962301</v>
      </c>
      <c r="C27" s="2">
        <v>0.44770044770044798</v>
      </c>
      <c r="D27" s="2">
        <v>0.50962360992301103</v>
      </c>
      <c r="E27" s="2">
        <v>0.57709348692955298</v>
      </c>
      <c r="F27" s="2">
        <v>0.68754301445285604</v>
      </c>
      <c r="G27" s="2">
        <v>0.67118644067796596</v>
      </c>
      <c r="H27" s="2">
        <v>0.65970548862115097</v>
      </c>
      <c r="I27" s="2">
        <v>0.66909385113268605</v>
      </c>
      <c r="J27" s="2">
        <v>0.720749279538905</v>
      </c>
      <c r="K27" s="2">
        <v>0.76165803108808305</v>
      </c>
      <c r="L27" s="3">
        <v>0.66850006470816603</v>
      </c>
      <c r="M27" s="3">
        <v>0.53948579694897403</v>
      </c>
    </row>
    <row r="28" spans="1:13" x14ac:dyDescent="0.25">
      <c r="A28" s="8" t="s">
        <v>765</v>
      </c>
      <c r="B28" s="2">
        <v>0</v>
      </c>
      <c r="C28" s="2">
        <v>0</v>
      </c>
      <c r="D28" s="2">
        <v>0</v>
      </c>
      <c r="E28" s="2">
        <v>0</v>
      </c>
      <c r="F28" s="2">
        <v>0</v>
      </c>
      <c r="G28" s="2">
        <v>0</v>
      </c>
      <c r="H28" s="2">
        <v>0</v>
      </c>
      <c r="I28" s="2">
        <v>0</v>
      </c>
      <c r="J28" s="2">
        <v>1.4409221902017301E-3</v>
      </c>
      <c r="K28" s="2">
        <v>5.7267521134442296E-3</v>
      </c>
      <c r="L28" s="3">
        <v>9.0591432638799005E-4</v>
      </c>
      <c r="M28" s="3">
        <v>3.6165176223040498E-4</v>
      </c>
    </row>
    <row r="29" spans="1:13" x14ac:dyDescent="0.25">
      <c r="A29" s="15"/>
    </row>
    <row r="30" spans="1:13" x14ac:dyDescent="0.25">
      <c r="A30" s="15"/>
    </row>
    <row r="31" spans="1:13" x14ac:dyDescent="0.25">
      <c r="A31" s="15"/>
      <c r="B31" s="23" t="s">
        <v>31</v>
      </c>
      <c r="C31" s="23"/>
      <c r="D31" s="23"/>
      <c r="E31" s="23"/>
      <c r="F31" s="23"/>
      <c r="G31" s="23"/>
      <c r="H31" s="23"/>
      <c r="I31" s="23"/>
      <c r="J31" s="23"/>
      <c r="K31" s="6" t="s">
        <v>10</v>
      </c>
      <c r="L31" s="6" t="s">
        <v>11</v>
      </c>
    </row>
    <row r="32" spans="1:13" x14ac:dyDescent="0.25">
      <c r="A32" s="9" t="s">
        <v>34</v>
      </c>
      <c r="B32" s="5" t="s">
        <v>15</v>
      </c>
      <c r="C32" s="5" t="s">
        <v>16</v>
      </c>
      <c r="D32" s="5" t="s">
        <v>17</v>
      </c>
      <c r="E32" s="5" t="s">
        <v>18</v>
      </c>
      <c r="F32" s="5" t="s">
        <v>19</v>
      </c>
      <c r="G32" s="5" t="s">
        <v>20</v>
      </c>
      <c r="H32" s="5" t="s">
        <v>21</v>
      </c>
      <c r="I32" s="5" t="s">
        <v>22</v>
      </c>
      <c r="J32" s="5" t="s">
        <v>23</v>
      </c>
      <c r="K32" s="5" t="s">
        <v>24</v>
      </c>
      <c r="L32" s="5" t="s">
        <v>25</v>
      </c>
    </row>
    <row r="33" spans="1:12" x14ac:dyDescent="0.25">
      <c r="A33" s="8" t="s">
        <v>758</v>
      </c>
      <c r="B33" s="2">
        <v>4.8701298701298697E-2</v>
      </c>
      <c r="C33" s="2">
        <v>-7.7399380804953594E-2</v>
      </c>
      <c r="D33" s="2">
        <v>-0.13087248322147699</v>
      </c>
      <c r="E33" s="2">
        <v>-0.445945945945946</v>
      </c>
      <c r="F33" s="2">
        <v>2.4390243902439001E-2</v>
      </c>
      <c r="G33" s="2">
        <v>1.3605442176870699E-2</v>
      </c>
      <c r="H33" s="2">
        <v>2.68456375838926E-2</v>
      </c>
      <c r="I33" s="2">
        <v>-0.31045751633986901</v>
      </c>
      <c r="J33" s="2">
        <v>-0.151658767772512</v>
      </c>
      <c r="K33" s="3">
        <v>-0.391156462585034</v>
      </c>
      <c r="L33" s="3">
        <v>-0.70941558441558406</v>
      </c>
    </row>
    <row r="34" spans="1:12" x14ac:dyDescent="0.25">
      <c r="A34" s="8" t="s">
        <v>759</v>
      </c>
      <c r="B34" s="2">
        <v>-0.26829268292682901</v>
      </c>
      <c r="C34" s="2">
        <v>-0.374074074074074</v>
      </c>
      <c r="D34" s="2">
        <v>-0.195266272189349</v>
      </c>
      <c r="E34" s="2">
        <v>0.10294117647058799</v>
      </c>
      <c r="F34" s="2">
        <v>-0.08</v>
      </c>
      <c r="G34" s="2">
        <v>-0.14492753623188401</v>
      </c>
      <c r="H34" s="2">
        <v>-5.93220338983051E-2</v>
      </c>
      <c r="I34" s="2">
        <v>-0.30630630630630601</v>
      </c>
      <c r="J34" s="2">
        <v>7.7922077922077906E-2</v>
      </c>
      <c r="K34" s="3">
        <v>-0.39855072463768099</v>
      </c>
      <c r="L34" s="3">
        <v>-0.77506775067750699</v>
      </c>
    </row>
    <row r="35" spans="1:12" x14ac:dyDescent="0.25">
      <c r="A35" s="8" t="s">
        <v>760</v>
      </c>
      <c r="B35" s="2">
        <v>0.260631001371742</v>
      </c>
      <c r="C35" s="2">
        <v>0.229597388465724</v>
      </c>
      <c r="D35" s="2">
        <v>5.1327433628318597E-2</v>
      </c>
      <c r="E35" s="2">
        <v>0.19276094276094299</v>
      </c>
      <c r="F35" s="2">
        <v>-4.37544107268878E-2</v>
      </c>
      <c r="G35" s="2">
        <v>-7.6752767527675306E-2</v>
      </c>
      <c r="H35" s="2">
        <v>1.59872102318145E-3</v>
      </c>
      <c r="I35" s="2">
        <v>-4.3096568236233E-2</v>
      </c>
      <c r="J35" s="2">
        <v>0.292743953294412</v>
      </c>
      <c r="K35" s="3">
        <v>0.143911439114391</v>
      </c>
      <c r="L35" s="3">
        <v>1.1262002743484201</v>
      </c>
    </row>
    <row r="36" spans="1:12" x14ac:dyDescent="0.25">
      <c r="A36" s="8" t="s">
        <v>761</v>
      </c>
      <c r="B36" s="2" t="s">
        <v>2216</v>
      </c>
      <c r="C36" s="2" t="s">
        <v>2216</v>
      </c>
      <c r="D36" s="2" t="s">
        <v>2216</v>
      </c>
      <c r="E36" s="2" t="s">
        <v>2216</v>
      </c>
      <c r="F36" s="2" t="s">
        <v>2216</v>
      </c>
      <c r="G36" s="2" t="s">
        <v>2216</v>
      </c>
      <c r="H36" s="2" t="s">
        <v>2216</v>
      </c>
      <c r="I36" s="2" t="s">
        <v>2216</v>
      </c>
      <c r="J36" s="2">
        <v>0</v>
      </c>
      <c r="K36" s="3">
        <v>0</v>
      </c>
      <c r="L36" s="3">
        <v>0</v>
      </c>
    </row>
    <row r="37" spans="1:12" x14ac:dyDescent="0.25">
      <c r="A37" s="8" t="s">
        <v>762</v>
      </c>
      <c r="B37" s="2">
        <v>0.12445652173912999</v>
      </c>
      <c r="C37" s="2">
        <v>-7.5398743354277403E-2</v>
      </c>
      <c r="D37" s="2">
        <v>-0.204391008886566</v>
      </c>
      <c r="E37" s="2">
        <v>-0.31340341655716197</v>
      </c>
      <c r="F37" s="2">
        <v>-8.8995215311004794E-2</v>
      </c>
      <c r="G37" s="2">
        <v>5.8823529411764698E-2</v>
      </c>
      <c r="H37" s="2">
        <v>1.9841269841269801E-3</v>
      </c>
      <c r="I37" s="2">
        <v>-0.25742574257425699</v>
      </c>
      <c r="J37" s="2">
        <v>-8.1333333333333299E-2</v>
      </c>
      <c r="K37" s="3">
        <v>-0.27626050420168102</v>
      </c>
      <c r="L37" s="3">
        <v>-0.62554347826086998</v>
      </c>
    </row>
    <row r="38" spans="1:12" x14ac:dyDescent="0.25">
      <c r="A38" s="8" t="s">
        <v>763</v>
      </c>
      <c r="B38" s="2">
        <v>-0.30570505920344498</v>
      </c>
      <c r="C38" s="2">
        <v>-0.41085271317829503</v>
      </c>
      <c r="D38" s="2">
        <v>1.8421052631578901E-2</v>
      </c>
      <c r="E38" s="2">
        <v>-0.18087855297157601</v>
      </c>
      <c r="F38" s="2">
        <v>-2.5236593059936901E-2</v>
      </c>
      <c r="G38" s="2">
        <v>-0.148867313915858</v>
      </c>
      <c r="H38" s="2">
        <v>-0.17490494296577899</v>
      </c>
      <c r="I38" s="2">
        <v>-1.3824884792626699E-2</v>
      </c>
      <c r="J38" s="2">
        <v>-0.233644859813084</v>
      </c>
      <c r="K38" s="3">
        <v>-0.46925566343042102</v>
      </c>
      <c r="L38" s="3">
        <v>-0.82346609257265901</v>
      </c>
    </row>
    <row r="39" spans="1:12" x14ac:dyDescent="0.25">
      <c r="A39" s="8" t="s">
        <v>764</v>
      </c>
      <c r="B39" s="2">
        <v>0.14583333333333301</v>
      </c>
      <c r="C39" s="2">
        <v>8.3181818181818204E-2</v>
      </c>
      <c r="D39" s="2">
        <v>9.3159882501049104E-2</v>
      </c>
      <c r="E39" s="2">
        <v>0.15047984644913601</v>
      </c>
      <c r="F39" s="2">
        <v>-0.14114114114114101</v>
      </c>
      <c r="G39" s="2">
        <v>-4.2735042735042701E-2</v>
      </c>
      <c r="H39" s="2">
        <v>6.8993506493506499E-3</v>
      </c>
      <c r="I39" s="2">
        <v>8.0612656187021396E-3</v>
      </c>
      <c r="J39" s="2">
        <v>0.116753298680528</v>
      </c>
      <c r="K39" s="3">
        <v>8.5081585081585101E-2</v>
      </c>
      <c r="L39" s="3">
        <v>0.45468750000000002</v>
      </c>
    </row>
    <row r="40" spans="1:12" x14ac:dyDescent="0.25">
      <c r="A40" s="8" t="s">
        <v>765</v>
      </c>
      <c r="B40" s="2" t="s">
        <v>2216</v>
      </c>
      <c r="C40" s="2" t="s">
        <v>2216</v>
      </c>
      <c r="D40" s="2" t="s">
        <v>2216</v>
      </c>
      <c r="E40" s="2" t="s">
        <v>2216</v>
      </c>
      <c r="F40" s="2" t="s">
        <v>2216</v>
      </c>
      <c r="G40" s="2" t="s">
        <v>2216</v>
      </c>
      <c r="H40" s="2" t="s">
        <v>2216</v>
      </c>
      <c r="I40" s="2">
        <v>0</v>
      </c>
      <c r="J40" s="2">
        <v>3.2</v>
      </c>
      <c r="K40" s="3">
        <v>0</v>
      </c>
      <c r="L40" s="3">
        <v>0</v>
      </c>
    </row>
    <row r="41" spans="1:12" x14ac:dyDescent="0.25">
      <c r="A41" s="11" t="s">
        <v>14</v>
      </c>
      <c r="B41" s="3">
        <v>5.40371700765266E-2</v>
      </c>
      <c r="C41" s="3">
        <v>-2.6374277670766E-2</v>
      </c>
      <c r="D41" s="3">
        <v>-3.2719525186425201E-2</v>
      </c>
      <c r="E41" s="3">
        <v>-2.2498426683448699E-2</v>
      </c>
      <c r="F41" s="3">
        <v>-9.5123128923225497E-2</v>
      </c>
      <c r="G41" s="3">
        <v>-3.9131981501245097E-2</v>
      </c>
      <c r="H41" s="3">
        <v>-4.4427989633469096E-3</v>
      </c>
      <c r="I41" s="3">
        <v>-7.8281889178133099E-2</v>
      </c>
      <c r="J41" s="3">
        <v>0.10631430300585</v>
      </c>
      <c r="K41" s="3">
        <v>-2.4546424759871899E-2</v>
      </c>
      <c r="L41" s="3">
        <v>-0.143526471966266</v>
      </c>
    </row>
    <row r="42" spans="1:12" x14ac:dyDescent="0.25">
      <c r="A42" s="15"/>
    </row>
    <row r="43" spans="1:12" x14ac:dyDescent="0.25">
      <c r="A43" s="13" t="s">
        <v>35</v>
      </c>
    </row>
    <row r="44" spans="1:12" x14ac:dyDescent="0.25">
      <c r="A44" s="14" t="s">
        <v>36</v>
      </c>
    </row>
    <row r="45" spans="1:12" x14ac:dyDescent="0.25">
      <c r="A45" s="14" t="s">
        <v>37</v>
      </c>
    </row>
    <row r="46" spans="1:12" x14ac:dyDescent="0.25">
      <c r="A46" s="14" t="s">
        <v>68</v>
      </c>
    </row>
    <row r="47" spans="1:12" x14ac:dyDescent="0.25">
      <c r="A47" s="14" t="s">
        <v>69</v>
      </c>
    </row>
    <row r="48" spans="1:12" x14ac:dyDescent="0.25">
      <c r="A48" s="14" t="s">
        <v>39</v>
      </c>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19:K19"/>
    <mergeCell ref="B31:J31"/>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780</v>
      </c>
    </row>
    <row r="2" spans="1:13" ht="15" x14ac:dyDescent="0.25">
      <c r="A2" s="12" t="s">
        <v>729</v>
      </c>
    </row>
    <row r="3" spans="1:13" ht="15" x14ac:dyDescent="0.25">
      <c r="A3" s="12" t="s">
        <v>781</v>
      </c>
    </row>
    <row r="4" spans="1:13" ht="15" x14ac:dyDescent="0.25">
      <c r="A4" s="12" t="s">
        <v>730</v>
      </c>
    </row>
    <row r="5" spans="1:13" x14ac:dyDescent="0.25">
      <c r="A5" s="19" t="str">
        <f>HYPERLINK("#'Table of contents'!A35",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768</v>
      </c>
      <c r="B8" s="1">
        <v>162</v>
      </c>
      <c r="C8" s="1">
        <v>156</v>
      </c>
      <c r="D8" s="1">
        <v>125</v>
      </c>
      <c r="E8" s="1">
        <v>110</v>
      </c>
      <c r="F8" s="1">
        <v>76</v>
      </c>
      <c r="G8" s="1">
        <v>81</v>
      </c>
      <c r="H8" s="1">
        <v>69</v>
      </c>
      <c r="I8" s="1">
        <v>68</v>
      </c>
      <c r="J8" s="1">
        <v>54</v>
      </c>
      <c r="K8" s="1">
        <v>54</v>
      </c>
      <c r="L8" s="4">
        <v>317</v>
      </c>
      <c r="M8" s="4">
        <v>933</v>
      </c>
    </row>
    <row r="9" spans="1:13" x14ac:dyDescent="0.25">
      <c r="A9" s="16" t="s">
        <v>769</v>
      </c>
      <c r="B9" s="1">
        <v>29</v>
      </c>
      <c r="C9" s="1">
        <v>20</v>
      </c>
      <c r="D9" s="1">
        <v>10</v>
      </c>
      <c r="E9" s="1">
        <v>11</v>
      </c>
      <c r="F9" s="1">
        <v>11</v>
      </c>
      <c r="G9" s="1">
        <v>21</v>
      </c>
      <c r="H9" s="1">
        <v>14</v>
      </c>
      <c r="I9" s="1">
        <v>26</v>
      </c>
      <c r="J9" s="1">
        <v>14</v>
      </c>
      <c r="K9" s="1">
        <v>13</v>
      </c>
      <c r="L9" s="4">
        <v>87</v>
      </c>
      <c r="M9" s="4">
        <v>164</v>
      </c>
    </row>
    <row r="10" spans="1:13" x14ac:dyDescent="0.25">
      <c r="A10" s="16" t="s">
        <v>770</v>
      </c>
      <c r="B10" s="1">
        <v>121</v>
      </c>
      <c r="C10" s="1">
        <v>120</v>
      </c>
      <c r="D10" s="1">
        <v>192</v>
      </c>
      <c r="E10" s="1">
        <v>135</v>
      </c>
      <c r="F10" s="1">
        <v>148</v>
      </c>
      <c r="G10" s="1">
        <v>167</v>
      </c>
      <c r="H10" s="1">
        <v>148</v>
      </c>
      <c r="I10" s="1">
        <v>168</v>
      </c>
      <c r="J10" s="1">
        <v>154</v>
      </c>
      <c r="K10" s="1">
        <v>135</v>
      </c>
      <c r="L10" s="4">
        <v>738</v>
      </c>
      <c r="M10" s="4">
        <v>1396</v>
      </c>
    </row>
    <row r="11" spans="1:13" x14ac:dyDescent="0.25">
      <c r="A11" s="16" t="s">
        <v>771</v>
      </c>
      <c r="B11" s="1" t="s">
        <v>2216</v>
      </c>
      <c r="C11" s="1" t="s">
        <v>2216</v>
      </c>
      <c r="D11" s="1" t="s">
        <v>2216</v>
      </c>
      <c r="E11" s="1" t="s">
        <v>2216</v>
      </c>
      <c r="F11" s="1" t="s">
        <v>2216</v>
      </c>
      <c r="G11" s="1" t="s">
        <v>2216</v>
      </c>
      <c r="H11" s="1" t="s">
        <v>2216</v>
      </c>
      <c r="I11" s="1" t="s">
        <v>2216</v>
      </c>
      <c r="J11" s="1" t="s">
        <v>2216</v>
      </c>
      <c r="K11" s="1" t="s">
        <v>2216</v>
      </c>
      <c r="L11" s="4">
        <v>3</v>
      </c>
      <c r="M11" s="4">
        <v>3</v>
      </c>
    </row>
    <row r="12" spans="1:13" x14ac:dyDescent="0.25">
      <c r="A12" s="16" t="s">
        <v>772</v>
      </c>
      <c r="B12" s="1">
        <v>1166</v>
      </c>
      <c r="C12" s="1">
        <v>1333</v>
      </c>
      <c r="D12" s="1">
        <v>1242</v>
      </c>
      <c r="E12" s="1">
        <v>997</v>
      </c>
      <c r="F12" s="1">
        <v>641</v>
      </c>
      <c r="G12" s="1">
        <v>590</v>
      </c>
      <c r="H12" s="1">
        <v>619</v>
      </c>
      <c r="I12" s="1">
        <v>647</v>
      </c>
      <c r="J12" s="1">
        <v>465</v>
      </c>
      <c r="K12" s="1">
        <v>426</v>
      </c>
      <c r="L12" s="4">
        <v>2578</v>
      </c>
      <c r="M12" s="4">
        <v>7269</v>
      </c>
    </row>
    <row r="13" spans="1:13" x14ac:dyDescent="0.25">
      <c r="A13" s="16" t="s">
        <v>773</v>
      </c>
      <c r="B13" s="1">
        <v>638</v>
      </c>
      <c r="C13" s="1">
        <v>444</v>
      </c>
      <c r="D13" s="1">
        <v>261</v>
      </c>
      <c r="E13" s="1">
        <v>245</v>
      </c>
      <c r="F13" s="1">
        <v>212</v>
      </c>
      <c r="G13" s="1">
        <v>212</v>
      </c>
      <c r="H13" s="1">
        <v>185</v>
      </c>
      <c r="I13" s="1">
        <v>153</v>
      </c>
      <c r="J13" s="1">
        <v>134</v>
      </c>
      <c r="K13" s="1">
        <v>117</v>
      </c>
      <c r="L13" s="4">
        <v>757</v>
      </c>
      <c r="M13" s="4">
        <v>2236</v>
      </c>
    </row>
    <row r="14" spans="1:13" x14ac:dyDescent="0.25">
      <c r="A14" s="16" t="s">
        <v>774</v>
      </c>
      <c r="B14" s="1">
        <v>1266</v>
      </c>
      <c r="C14" s="1">
        <v>1502</v>
      </c>
      <c r="D14" s="1">
        <v>1741</v>
      </c>
      <c r="E14" s="1">
        <v>1843</v>
      </c>
      <c r="F14" s="1">
        <v>2160</v>
      </c>
      <c r="G14" s="1">
        <v>2005</v>
      </c>
      <c r="H14" s="1">
        <v>1820</v>
      </c>
      <c r="I14" s="1">
        <v>1858</v>
      </c>
      <c r="J14" s="1">
        <v>1750</v>
      </c>
      <c r="K14" s="1">
        <v>2114</v>
      </c>
      <c r="L14" s="4">
        <v>8146</v>
      </c>
      <c r="M14" s="4">
        <v>13588</v>
      </c>
    </row>
    <row r="15" spans="1:13" x14ac:dyDescent="0.25">
      <c r="A15" s="16" t="s">
        <v>775</v>
      </c>
      <c r="B15" s="1" t="s">
        <v>2216</v>
      </c>
      <c r="C15" s="1" t="s">
        <v>2216</v>
      </c>
      <c r="D15" s="1" t="s">
        <v>2216</v>
      </c>
      <c r="E15" s="1" t="s">
        <v>2216</v>
      </c>
      <c r="F15" s="1" t="s">
        <v>2216</v>
      </c>
      <c r="G15" s="1" t="s">
        <v>2216</v>
      </c>
      <c r="H15" s="1" t="s">
        <v>2216</v>
      </c>
      <c r="I15" s="1" t="s">
        <v>2216</v>
      </c>
      <c r="J15" s="1">
        <v>3</v>
      </c>
      <c r="K15" s="1">
        <v>7</v>
      </c>
      <c r="L15" s="4">
        <v>5</v>
      </c>
      <c r="M15" s="4">
        <v>4</v>
      </c>
    </row>
    <row r="16" spans="1:13" x14ac:dyDescent="0.25">
      <c r="A16" s="16" t="s">
        <v>776</v>
      </c>
      <c r="B16" s="1">
        <v>1128</v>
      </c>
      <c r="C16" s="1">
        <v>1226</v>
      </c>
      <c r="D16" s="1">
        <v>1142</v>
      </c>
      <c r="E16" s="1">
        <v>933</v>
      </c>
      <c r="F16" s="1">
        <v>615</v>
      </c>
      <c r="G16" s="1">
        <v>575</v>
      </c>
      <c r="H16" s="1">
        <v>618</v>
      </c>
      <c r="I16" s="1">
        <v>601</v>
      </c>
      <c r="J16" s="1">
        <v>442</v>
      </c>
      <c r="K16" s="1">
        <v>388</v>
      </c>
      <c r="L16" s="4">
        <v>2381</v>
      </c>
      <c r="M16" s="4">
        <v>6361</v>
      </c>
    </row>
    <row r="17" spans="1:13" x14ac:dyDescent="0.25">
      <c r="A17" s="16" t="s">
        <v>777</v>
      </c>
      <c r="B17" s="1">
        <v>631</v>
      </c>
      <c r="C17" s="1">
        <v>451</v>
      </c>
      <c r="D17" s="1">
        <v>278</v>
      </c>
      <c r="E17" s="1">
        <v>267</v>
      </c>
      <c r="F17" s="1">
        <v>244</v>
      </c>
      <c r="G17" s="1">
        <v>214</v>
      </c>
      <c r="H17" s="1">
        <v>182</v>
      </c>
      <c r="I17" s="1">
        <v>149</v>
      </c>
      <c r="J17" s="1">
        <v>143</v>
      </c>
      <c r="K17" s="1">
        <v>117</v>
      </c>
      <c r="L17" s="4">
        <v>709</v>
      </c>
      <c r="M17" s="4">
        <v>2056</v>
      </c>
    </row>
    <row r="18" spans="1:13" x14ac:dyDescent="0.25">
      <c r="A18" s="16" t="s">
        <v>778</v>
      </c>
      <c r="B18" s="1">
        <v>1262</v>
      </c>
      <c r="C18" s="1">
        <v>1497</v>
      </c>
      <c r="D18" s="1">
        <v>1580</v>
      </c>
      <c r="E18" s="1">
        <v>1815</v>
      </c>
      <c r="F18" s="1">
        <v>2106</v>
      </c>
      <c r="G18" s="1">
        <v>1757</v>
      </c>
      <c r="H18" s="1">
        <v>1747</v>
      </c>
      <c r="I18" s="1">
        <v>1708</v>
      </c>
      <c r="J18" s="1">
        <v>1796</v>
      </c>
      <c r="K18" s="1">
        <v>2094</v>
      </c>
      <c r="L18" s="4">
        <v>7228</v>
      </c>
      <c r="M18" s="4">
        <v>10753</v>
      </c>
    </row>
    <row r="19" spans="1:13" x14ac:dyDescent="0.25">
      <c r="A19" s="16" t="s">
        <v>779</v>
      </c>
      <c r="B19" s="1" t="s">
        <v>2216</v>
      </c>
      <c r="C19" s="1" t="s">
        <v>2216</v>
      </c>
      <c r="D19" s="1" t="s">
        <v>2216</v>
      </c>
      <c r="E19" s="1" t="s">
        <v>2216</v>
      </c>
      <c r="F19" s="1" t="s">
        <v>2216</v>
      </c>
      <c r="G19" s="1" t="s">
        <v>2216</v>
      </c>
      <c r="H19" s="1" t="s">
        <v>2216</v>
      </c>
      <c r="I19" s="1" t="s">
        <v>2216</v>
      </c>
      <c r="J19" s="1" t="s">
        <v>2216</v>
      </c>
      <c r="K19" s="1">
        <v>17</v>
      </c>
      <c r="L19" s="4">
        <v>10</v>
      </c>
      <c r="M19" s="4">
        <v>8</v>
      </c>
    </row>
    <row r="20" spans="1:13" x14ac:dyDescent="0.25">
      <c r="A20" s="10" t="s">
        <v>14</v>
      </c>
      <c r="B20" s="4">
        <v>6403</v>
      </c>
      <c r="C20" s="4">
        <v>6749</v>
      </c>
      <c r="D20" s="4">
        <v>6571</v>
      </c>
      <c r="E20" s="4">
        <v>6356</v>
      </c>
      <c r="F20" s="4">
        <v>6213</v>
      </c>
      <c r="G20" s="4">
        <v>5622</v>
      </c>
      <c r="H20" s="4">
        <v>5402</v>
      </c>
      <c r="I20" s="4">
        <v>5378</v>
      </c>
      <c r="J20" s="4">
        <v>4957</v>
      </c>
      <c r="K20" s="4">
        <v>5484</v>
      </c>
      <c r="L20" s="4">
        <v>22959</v>
      </c>
      <c r="M20" s="4">
        <v>44771</v>
      </c>
    </row>
    <row r="21" spans="1:13" x14ac:dyDescent="0.25">
      <c r="A21" s="15"/>
    </row>
    <row r="22" spans="1:13" x14ac:dyDescent="0.25">
      <c r="A22" s="15"/>
    </row>
    <row r="23" spans="1:13" x14ac:dyDescent="0.25">
      <c r="A23" s="15"/>
      <c r="B23" s="23" t="s">
        <v>732</v>
      </c>
      <c r="C23" s="24"/>
      <c r="D23" s="24"/>
      <c r="E23" s="24"/>
      <c r="F23" s="24"/>
      <c r="G23" s="24"/>
      <c r="H23" s="24"/>
      <c r="I23" s="24"/>
      <c r="J23" s="24"/>
      <c r="K23" s="24"/>
      <c r="L23" s="6" t="s">
        <v>734</v>
      </c>
      <c r="M23" s="6" t="s">
        <v>11</v>
      </c>
    </row>
    <row r="24" spans="1:13" x14ac:dyDescent="0.25">
      <c r="A24" s="9" t="s">
        <v>34</v>
      </c>
      <c r="B24" s="5" t="s">
        <v>0</v>
      </c>
      <c r="C24" s="5" t="s">
        <v>1</v>
      </c>
      <c r="D24" s="5" t="s">
        <v>2</v>
      </c>
      <c r="E24" s="5" t="s">
        <v>3</v>
      </c>
      <c r="F24" s="5" t="s">
        <v>4</v>
      </c>
      <c r="G24" s="5" t="s">
        <v>5</v>
      </c>
      <c r="H24" s="5" t="s">
        <v>6</v>
      </c>
      <c r="I24" s="5" t="s">
        <v>7</v>
      </c>
      <c r="J24" s="5" t="s">
        <v>8</v>
      </c>
      <c r="K24" s="5" t="s">
        <v>9</v>
      </c>
      <c r="L24" s="5" t="s">
        <v>32</v>
      </c>
      <c r="M24" s="5" t="s">
        <v>33</v>
      </c>
    </row>
    <row r="25" spans="1:13" x14ac:dyDescent="0.25">
      <c r="A25" s="8" t="s">
        <v>768</v>
      </c>
      <c r="B25" s="2">
        <v>0.51923076923076905</v>
      </c>
      <c r="C25" s="2">
        <v>0.52702702702702697</v>
      </c>
      <c r="D25" s="2">
        <v>0.38226299694189603</v>
      </c>
      <c r="E25" s="2">
        <v>0.4296875</v>
      </c>
      <c r="F25" s="2">
        <v>0.32340425531914901</v>
      </c>
      <c r="G25" s="2">
        <v>0.30111524163568798</v>
      </c>
      <c r="H25" s="2">
        <v>0.29870129870129902</v>
      </c>
      <c r="I25" s="2">
        <v>0.25954198473282403</v>
      </c>
      <c r="J25" s="2">
        <v>0.24215246636771301</v>
      </c>
      <c r="K25" s="2">
        <v>0.26470588235294101</v>
      </c>
      <c r="L25" s="3">
        <v>0.276855895196507</v>
      </c>
      <c r="M25" s="3">
        <v>0.37379807692307698</v>
      </c>
    </row>
    <row r="26" spans="1:13" x14ac:dyDescent="0.25">
      <c r="A26" s="8" t="s">
        <v>769</v>
      </c>
      <c r="B26" s="2">
        <v>9.2948717948717993E-2</v>
      </c>
      <c r="C26" s="2">
        <v>6.7567567567567599E-2</v>
      </c>
      <c r="D26" s="2">
        <v>3.0581039755351699E-2</v>
      </c>
      <c r="E26" s="2">
        <v>4.296875E-2</v>
      </c>
      <c r="F26" s="2">
        <v>4.6808510638297898E-2</v>
      </c>
      <c r="G26" s="2">
        <v>7.8066914498141293E-2</v>
      </c>
      <c r="H26" s="2">
        <v>6.0606060606060601E-2</v>
      </c>
      <c r="I26" s="2">
        <v>9.9236641221374003E-2</v>
      </c>
      <c r="J26" s="2">
        <v>6.2780269058296007E-2</v>
      </c>
      <c r="K26" s="2">
        <v>6.3725490196078399E-2</v>
      </c>
      <c r="L26" s="3">
        <v>7.5982532751091694E-2</v>
      </c>
      <c r="M26" s="3">
        <v>6.5705128205128194E-2</v>
      </c>
    </row>
    <row r="27" spans="1:13" x14ac:dyDescent="0.25">
      <c r="A27" s="8" t="s">
        <v>770</v>
      </c>
      <c r="B27" s="2">
        <v>0.387820512820513</v>
      </c>
      <c r="C27" s="2">
        <v>0.40540540540540498</v>
      </c>
      <c r="D27" s="2">
        <v>0.58715596330275199</v>
      </c>
      <c r="E27" s="2">
        <v>0.52734375</v>
      </c>
      <c r="F27" s="2">
        <v>0.62978723404255299</v>
      </c>
      <c r="G27" s="2">
        <v>0.620817843866171</v>
      </c>
      <c r="H27" s="2">
        <v>0.64069264069264098</v>
      </c>
      <c r="I27" s="2">
        <v>0.64122137404580104</v>
      </c>
      <c r="J27" s="2">
        <v>0.69058295964125604</v>
      </c>
      <c r="K27" s="2">
        <v>0.66176470588235303</v>
      </c>
      <c r="L27" s="3">
        <v>0.64454148471615702</v>
      </c>
      <c r="M27" s="3">
        <v>0.55929487179487203</v>
      </c>
    </row>
    <row r="28" spans="1:13" x14ac:dyDescent="0.25">
      <c r="A28" s="8" t="s">
        <v>771</v>
      </c>
      <c r="B28" s="2">
        <v>0</v>
      </c>
      <c r="C28" s="2">
        <v>0</v>
      </c>
      <c r="D28" s="2">
        <v>0</v>
      </c>
      <c r="E28" s="2">
        <v>0</v>
      </c>
      <c r="F28" s="2">
        <v>0</v>
      </c>
      <c r="G28" s="2">
        <v>0</v>
      </c>
      <c r="H28" s="2">
        <v>0</v>
      </c>
      <c r="I28" s="2">
        <v>0</v>
      </c>
      <c r="J28" s="2" t="s">
        <v>2216</v>
      </c>
      <c r="K28" s="2" t="s">
        <v>2216</v>
      </c>
      <c r="L28" s="3">
        <v>2.6200873362445401E-3</v>
      </c>
      <c r="M28" s="3">
        <v>1.20192307692308E-3</v>
      </c>
    </row>
    <row r="29" spans="1:13" x14ac:dyDescent="0.25">
      <c r="A29" s="8" t="s">
        <v>772</v>
      </c>
      <c r="B29" s="2">
        <v>0.37980456026058601</v>
      </c>
      <c r="C29" s="2">
        <v>0.40652637999390101</v>
      </c>
      <c r="D29" s="2">
        <v>0.38286066584463602</v>
      </c>
      <c r="E29" s="2">
        <v>0.32317666126418199</v>
      </c>
      <c r="F29" s="2">
        <v>0.212744772651842</v>
      </c>
      <c r="G29" s="2">
        <v>0.21018881368008499</v>
      </c>
      <c r="H29" s="2">
        <v>0.235899390243902</v>
      </c>
      <c r="I29" s="2">
        <v>0.24341610233258101</v>
      </c>
      <c r="J29" s="2">
        <v>0.19770408163265299</v>
      </c>
      <c r="K29" s="2">
        <v>0.15990990990991</v>
      </c>
      <c r="L29" s="3">
        <v>0.22444715305589399</v>
      </c>
      <c r="M29" s="3">
        <v>0.31471619690868902</v>
      </c>
    </row>
    <row r="30" spans="1:13" x14ac:dyDescent="0.25">
      <c r="A30" s="8" t="s">
        <v>773</v>
      </c>
      <c r="B30" s="2">
        <v>0.207817589576547</v>
      </c>
      <c r="C30" s="2">
        <v>0.13540713632204901</v>
      </c>
      <c r="D30" s="2">
        <v>8.0456226880394596E-2</v>
      </c>
      <c r="E30" s="2">
        <v>7.9416531604538099E-2</v>
      </c>
      <c r="F30" s="2">
        <v>7.0361765682044497E-2</v>
      </c>
      <c r="G30" s="2">
        <v>7.5525472034200195E-2</v>
      </c>
      <c r="H30" s="2">
        <v>7.0503048780487798E-2</v>
      </c>
      <c r="I30" s="2">
        <v>5.7562076749435698E-2</v>
      </c>
      <c r="J30" s="2">
        <v>5.6972789115646301E-2</v>
      </c>
      <c r="K30" s="2">
        <v>4.3918918918918901E-2</v>
      </c>
      <c r="L30" s="3">
        <v>6.59063207382901E-2</v>
      </c>
      <c r="M30" s="3">
        <v>9.68091094081482E-2</v>
      </c>
    </row>
    <row r="31" spans="1:13" x14ac:dyDescent="0.25">
      <c r="A31" s="8" t="s">
        <v>774</v>
      </c>
      <c r="B31" s="2">
        <v>0.41237785016286599</v>
      </c>
      <c r="C31" s="2">
        <v>0.45806648368405001</v>
      </c>
      <c r="D31" s="2">
        <v>0.53668310727496904</v>
      </c>
      <c r="E31" s="2">
        <v>0.59740680713128003</v>
      </c>
      <c r="F31" s="2">
        <v>0.71689346166611401</v>
      </c>
      <c r="G31" s="2">
        <v>0.71428571428571397</v>
      </c>
      <c r="H31" s="2">
        <v>0.69359756097560998</v>
      </c>
      <c r="I31" s="2">
        <v>0.69902182091798304</v>
      </c>
      <c r="J31" s="2">
        <v>0.74404761904761896</v>
      </c>
      <c r="K31" s="2">
        <v>0.79354354354354395</v>
      </c>
      <c r="L31" s="3">
        <v>0.70921121365140205</v>
      </c>
      <c r="M31" s="3">
        <v>0.58830151101874695</v>
      </c>
    </row>
    <row r="32" spans="1:13" x14ac:dyDescent="0.25">
      <c r="A32" s="8" t="s">
        <v>775</v>
      </c>
      <c r="B32" s="2">
        <v>0</v>
      </c>
      <c r="C32" s="2">
        <v>0</v>
      </c>
      <c r="D32" s="2">
        <v>0</v>
      </c>
      <c r="E32" s="2">
        <v>0</v>
      </c>
      <c r="F32" s="2">
        <v>0</v>
      </c>
      <c r="G32" s="2">
        <v>0</v>
      </c>
      <c r="H32" s="2">
        <v>0</v>
      </c>
      <c r="I32" s="2">
        <v>0</v>
      </c>
      <c r="J32" s="2">
        <v>1.2755102040816299E-3</v>
      </c>
      <c r="K32" s="2">
        <v>2.62762762762763E-3</v>
      </c>
      <c r="L32" s="3">
        <v>4.35312554414069E-4</v>
      </c>
      <c r="M32" s="3">
        <v>1.7318266441529201E-4</v>
      </c>
    </row>
    <row r="33" spans="1:13" x14ac:dyDescent="0.25">
      <c r="A33" s="8" t="s">
        <v>776</v>
      </c>
      <c r="B33" s="2">
        <v>0.37338629592849998</v>
      </c>
      <c r="C33" s="2">
        <v>0.38626339004410798</v>
      </c>
      <c r="D33" s="2">
        <v>0.38066666666666699</v>
      </c>
      <c r="E33" s="2">
        <v>0.30945273631840797</v>
      </c>
      <c r="F33" s="2">
        <v>0.20741989881956199</v>
      </c>
      <c r="G33" s="2">
        <v>0.225844461901021</v>
      </c>
      <c r="H33" s="2">
        <v>0.24263839811543</v>
      </c>
      <c r="I33" s="2">
        <v>0.24450772986167599</v>
      </c>
      <c r="J33" s="2">
        <v>0.18555835432409701</v>
      </c>
      <c r="K33" s="2">
        <v>0.14831804281345601</v>
      </c>
      <c r="L33" s="3">
        <v>0.230538342370256</v>
      </c>
      <c r="M33" s="3">
        <v>0.33168213578058198</v>
      </c>
    </row>
    <row r="34" spans="1:13" x14ac:dyDescent="0.25">
      <c r="A34" s="8" t="s">
        <v>777</v>
      </c>
      <c r="B34" s="2">
        <v>0.20887123469050001</v>
      </c>
      <c r="C34" s="2">
        <v>0.142091997479521</v>
      </c>
      <c r="D34" s="2">
        <v>9.2666666666666703E-2</v>
      </c>
      <c r="E34" s="2">
        <v>8.8557213930348294E-2</v>
      </c>
      <c r="F34" s="2">
        <v>8.2293423271500798E-2</v>
      </c>
      <c r="G34" s="2">
        <v>8.4053417124901803E-2</v>
      </c>
      <c r="H34" s="2">
        <v>7.1456615626226905E-2</v>
      </c>
      <c r="I34" s="2">
        <v>6.0618388934092798E-2</v>
      </c>
      <c r="J34" s="2">
        <v>6.00335852225021E-2</v>
      </c>
      <c r="K34" s="2">
        <v>4.4724770642201803E-2</v>
      </c>
      <c r="L34" s="3">
        <v>6.8648334624322196E-2</v>
      </c>
      <c r="M34" s="3">
        <v>0.10720617374074499</v>
      </c>
    </row>
    <row r="35" spans="1:13" x14ac:dyDescent="0.25">
      <c r="A35" s="8" t="s">
        <v>778</v>
      </c>
      <c r="B35" s="2">
        <v>0.41774246938100001</v>
      </c>
      <c r="C35" s="2">
        <v>0.47164461247637102</v>
      </c>
      <c r="D35" s="2">
        <v>0.52666666666666695</v>
      </c>
      <c r="E35" s="2">
        <v>0.60199004975124404</v>
      </c>
      <c r="F35" s="2">
        <v>0.71028667790893796</v>
      </c>
      <c r="G35" s="2">
        <v>0.69010212097407697</v>
      </c>
      <c r="H35" s="2">
        <v>0.68590498625834295</v>
      </c>
      <c r="I35" s="2">
        <v>0.69487388120423099</v>
      </c>
      <c r="J35" s="2">
        <v>0.75398824517212404</v>
      </c>
      <c r="K35" s="2">
        <v>0.80045871559632997</v>
      </c>
      <c r="L35" s="3">
        <v>0.69984508133230094</v>
      </c>
      <c r="M35" s="3">
        <v>0.56069454583376799</v>
      </c>
    </row>
    <row r="36" spans="1:13" x14ac:dyDescent="0.25">
      <c r="A36" s="8" t="s">
        <v>779</v>
      </c>
      <c r="B36" s="2">
        <v>0</v>
      </c>
      <c r="C36" s="2">
        <v>0</v>
      </c>
      <c r="D36" s="2">
        <v>0</v>
      </c>
      <c r="E36" s="2">
        <v>0</v>
      </c>
      <c r="F36" s="2">
        <v>0</v>
      </c>
      <c r="G36" s="2">
        <v>0</v>
      </c>
      <c r="H36" s="2">
        <v>0</v>
      </c>
      <c r="I36" s="2">
        <v>0</v>
      </c>
      <c r="J36" s="2" t="s">
        <v>2216</v>
      </c>
      <c r="K36" s="2">
        <v>6.4984709480122296E-3</v>
      </c>
      <c r="L36" s="3">
        <v>9.6824167312161097E-4</v>
      </c>
      <c r="M36" s="3">
        <v>4.1714464490562097E-4</v>
      </c>
    </row>
    <row r="37" spans="1:13" x14ac:dyDescent="0.25">
      <c r="A37" s="15"/>
    </row>
    <row r="38" spans="1:13" x14ac:dyDescent="0.25">
      <c r="A38" s="15"/>
    </row>
    <row r="39" spans="1:13" x14ac:dyDescent="0.25">
      <c r="A39" s="15"/>
      <c r="B39" s="23" t="s">
        <v>31</v>
      </c>
      <c r="C39" s="23"/>
      <c r="D39" s="23"/>
      <c r="E39" s="23"/>
      <c r="F39" s="23"/>
      <c r="G39" s="23"/>
      <c r="H39" s="23"/>
      <c r="I39" s="23"/>
      <c r="J39" s="23"/>
      <c r="K39" s="6" t="s">
        <v>10</v>
      </c>
      <c r="L39" s="6" t="s">
        <v>11</v>
      </c>
    </row>
    <row r="40" spans="1:13" x14ac:dyDescent="0.25">
      <c r="A40" s="9" t="s">
        <v>34</v>
      </c>
      <c r="B40" s="5" t="s">
        <v>15</v>
      </c>
      <c r="C40" s="5" t="s">
        <v>16</v>
      </c>
      <c r="D40" s="5" t="s">
        <v>17</v>
      </c>
      <c r="E40" s="5" t="s">
        <v>18</v>
      </c>
      <c r="F40" s="5" t="s">
        <v>19</v>
      </c>
      <c r="G40" s="5" t="s">
        <v>20</v>
      </c>
      <c r="H40" s="5" t="s">
        <v>21</v>
      </c>
      <c r="I40" s="5" t="s">
        <v>22</v>
      </c>
      <c r="J40" s="5" t="s">
        <v>23</v>
      </c>
      <c r="K40" s="5" t="s">
        <v>24</v>
      </c>
      <c r="L40" s="5" t="s">
        <v>25</v>
      </c>
    </row>
    <row r="41" spans="1:13" x14ac:dyDescent="0.25">
      <c r="A41" s="8" t="s">
        <v>768</v>
      </c>
      <c r="B41" s="2">
        <v>-3.7037037037037E-2</v>
      </c>
      <c r="C41" s="2">
        <v>-0.19871794871794901</v>
      </c>
      <c r="D41" s="2">
        <v>-0.12</v>
      </c>
      <c r="E41" s="2">
        <v>-0.30909090909090903</v>
      </c>
      <c r="F41" s="2">
        <v>6.5789473684210495E-2</v>
      </c>
      <c r="G41" s="2">
        <v>-0.148148148148148</v>
      </c>
      <c r="H41" s="2">
        <v>-1.4492753623188401E-2</v>
      </c>
      <c r="I41" s="2">
        <v>-0.20588235294117599</v>
      </c>
      <c r="J41" s="2">
        <v>0</v>
      </c>
      <c r="K41" s="3">
        <v>-0.33333333333333298</v>
      </c>
      <c r="L41" s="3">
        <v>-0.66666666666666696</v>
      </c>
    </row>
    <row r="42" spans="1:13" x14ac:dyDescent="0.25">
      <c r="A42" s="8" t="s">
        <v>769</v>
      </c>
      <c r="B42" s="2">
        <v>-0.31034482758620702</v>
      </c>
      <c r="C42" s="2">
        <v>-0.5</v>
      </c>
      <c r="D42" s="2">
        <v>0.1</v>
      </c>
      <c r="E42" s="2">
        <v>0</v>
      </c>
      <c r="F42" s="2">
        <v>0.90909090909090895</v>
      </c>
      <c r="G42" s="2">
        <v>-0.33333333333333298</v>
      </c>
      <c r="H42" s="2">
        <v>0.85714285714285698</v>
      </c>
      <c r="I42" s="2">
        <v>-0.46153846153846201</v>
      </c>
      <c r="J42" s="2">
        <v>-7.1428571428571397E-2</v>
      </c>
      <c r="K42" s="3">
        <v>-0.38095238095238099</v>
      </c>
      <c r="L42" s="3">
        <v>-0.55172413793103403</v>
      </c>
    </row>
    <row r="43" spans="1:13" x14ac:dyDescent="0.25">
      <c r="A43" s="8" t="s">
        <v>770</v>
      </c>
      <c r="B43" s="2">
        <v>-8.2644628099173608E-3</v>
      </c>
      <c r="C43" s="2">
        <v>0.6</v>
      </c>
      <c r="D43" s="2">
        <v>-0.296875</v>
      </c>
      <c r="E43" s="2">
        <v>9.6296296296296297E-2</v>
      </c>
      <c r="F43" s="2">
        <v>0.12837837837837801</v>
      </c>
      <c r="G43" s="2">
        <v>-0.11377245508981999</v>
      </c>
      <c r="H43" s="2">
        <v>0.135135135135135</v>
      </c>
      <c r="I43" s="2">
        <v>-8.3333333333333301E-2</v>
      </c>
      <c r="J43" s="2">
        <v>-0.123376623376623</v>
      </c>
      <c r="K43" s="3">
        <v>-0.19161676646706599</v>
      </c>
      <c r="L43" s="3">
        <v>0.11570247933884301</v>
      </c>
    </row>
    <row r="44" spans="1:13" x14ac:dyDescent="0.25">
      <c r="A44" s="8" t="s">
        <v>771</v>
      </c>
      <c r="B44" s="2" t="s">
        <v>2216</v>
      </c>
      <c r="C44" s="2" t="s">
        <v>2216</v>
      </c>
      <c r="D44" s="2" t="s">
        <v>2216</v>
      </c>
      <c r="E44" s="2" t="s">
        <v>2216</v>
      </c>
      <c r="F44" s="2" t="s">
        <v>2216</v>
      </c>
      <c r="G44" s="2" t="s">
        <v>2216</v>
      </c>
      <c r="H44" s="2" t="s">
        <v>2216</v>
      </c>
      <c r="I44" s="2" t="s">
        <v>2216</v>
      </c>
      <c r="J44" s="2" t="s">
        <v>2216</v>
      </c>
      <c r="K44" s="3">
        <v>0</v>
      </c>
      <c r="L44" s="3">
        <v>0</v>
      </c>
    </row>
    <row r="45" spans="1:13" x14ac:dyDescent="0.25">
      <c r="A45" s="8" t="s">
        <v>772</v>
      </c>
      <c r="B45" s="2">
        <v>0.143224699828473</v>
      </c>
      <c r="C45" s="2">
        <v>-6.8267066766691697E-2</v>
      </c>
      <c r="D45" s="2">
        <v>-0.19726247987117601</v>
      </c>
      <c r="E45" s="2">
        <v>-0.35707121364092298</v>
      </c>
      <c r="F45" s="2">
        <v>-7.9563182527301102E-2</v>
      </c>
      <c r="G45" s="2">
        <v>4.91525423728814E-2</v>
      </c>
      <c r="H45" s="2">
        <v>4.5234248788368299E-2</v>
      </c>
      <c r="I45" s="2">
        <v>-0.28129829984544003</v>
      </c>
      <c r="J45" s="2">
        <v>-8.3870967741935504E-2</v>
      </c>
      <c r="K45" s="3">
        <v>-0.27796610169491498</v>
      </c>
      <c r="L45" s="3">
        <v>-0.63464837049742695</v>
      </c>
    </row>
    <row r="46" spans="1:13" x14ac:dyDescent="0.25">
      <c r="A46" s="8" t="s">
        <v>773</v>
      </c>
      <c r="B46" s="2">
        <v>-0.30407523510971801</v>
      </c>
      <c r="C46" s="2">
        <v>-0.412162162162162</v>
      </c>
      <c r="D46" s="2">
        <v>-6.1302681992337203E-2</v>
      </c>
      <c r="E46" s="2">
        <v>-0.13469387755102</v>
      </c>
      <c r="F46" s="2">
        <v>0</v>
      </c>
      <c r="G46" s="2">
        <v>-0.12735849056603801</v>
      </c>
      <c r="H46" s="2">
        <v>-0.17297297297297301</v>
      </c>
      <c r="I46" s="2">
        <v>-0.12418300653594801</v>
      </c>
      <c r="J46" s="2">
        <v>-0.12686567164179099</v>
      </c>
      <c r="K46" s="3">
        <v>-0.44811320754716999</v>
      </c>
      <c r="L46" s="3">
        <v>-0.81661442006269602</v>
      </c>
    </row>
    <row r="47" spans="1:13" x14ac:dyDescent="0.25">
      <c r="A47" s="8" t="s">
        <v>774</v>
      </c>
      <c r="B47" s="2">
        <v>0.186413902053712</v>
      </c>
      <c r="C47" s="2">
        <v>0.15912117177097199</v>
      </c>
      <c r="D47" s="2">
        <v>5.8587018954623801E-2</v>
      </c>
      <c r="E47" s="2">
        <v>0.17200217037439</v>
      </c>
      <c r="F47" s="2">
        <v>-7.17592592592593E-2</v>
      </c>
      <c r="G47" s="2">
        <v>-9.2269326683291797E-2</v>
      </c>
      <c r="H47" s="2">
        <v>2.0879120879120899E-2</v>
      </c>
      <c r="I47" s="2">
        <v>-5.8127018299246498E-2</v>
      </c>
      <c r="J47" s="2">
        <v>0.20799999999999999</v>
      </c>
      <c r="K47" s="3">
        <v>5.4364089775561099E-2</v>
      </c>
      <c r="L47" s="3">
        <v>0.66982622432859396</v>
      </c>
    </row>
    <row r="48" spans="1:13" x14ac:dyDescent="0.25">
      <c r="A48" s="8" t="s">
        <v>775</v>
      </c>
      <c r="B48" s="2" t="s">
        <v>2216</v>
      </c>
      <c r="C48" s="2" t="s">
        <v>2216</v>
      </c>
      <c r="D48" s="2" t="s">
        <v>2216</v>
      </c>
      <c r="E48" s="2" t="s">
        <v>2216</v>
      </c>
      <c r="F48" s="2" t="s">
        <v>2216</v>
      </c>
      <c r="G48" s="2" t="s">
        <v>2216</v>
      </c>
      <c r="H48" s="2" t="s">
        <v>2216</v>
      </c>
      <c r="I48" s="2">
        <v>0</v>
      </c>
      <c r="J48" s="2">
        <v>1.3333333333333299</v>
      </c>
      <c r="K48" s="3">
        <v>0</v>
      </c>
      <c r="L48" s="3">
        <v>0</v>
      </c>
    </row>
    <row r="49" spans="1:12" x14ac:dyDescent="0.25">
      <c r="A49" s="8" t="s">
        <v>776</v>
      </c>
      <c r="B49" s="2">
        <v>8.6879432624113503E-2</v>
      </c>
      <c r="C49" s="2">
        <v>-6.8515497553017904E-2</v>
      </c>
      <c r="D49" s="2">
        <v>-0.18301225919439601</v>
      </c>
      <c r="E49" s="2">
        <v>-0.34083601286173598</v>
      </c>
      <c r="F49" s="2">
        <v>-6.50406504065041E-2</v>
      </c>
      <c r="G49" s="2">
        <v>7.4782608695652203E-2</v>
      </c>
      <c r="H49" s="2">
        <v>-2.75080906148867E-2</v>
      </c>
      <c r="I49" s="2">
        <v>-0.26455906821963399</v>
      </c>
      <c r="J49" s="2">
        <v>-0.122171945701357</v>
      </c>
      <c r="K49" s="3">
        <v>-0.32521739130434801</v>
      </c>
      <c r="L49" s="3">
        <v>-0.65602836879432602</v>
      </c>
    </row>
    <row r="50" spans="1:12" x14ac:dyDescent="0.25">
      <c r="A50" s="8" t="s">
        <v>777</v>
      </c>
      <c r="B50" s="2">
        <v>-0.28526148969889098</v>
      </c>
      <c r="C50" s="2">
        <v>-0.38359201773835899</v>
      </c>
      <c r="D50" s="2">
        <v>-3.9568345323740997E-2</v>
      </c>
      <c r="E50" s="2">
        <v>-8.6142322097378293E-2</v>
      </c>
      <c r="F50" s="2">
        <v>-0.12295081967213101</v>
      </c>
      <c r="G50" s="2">
        <v>-0.14953271028037399</v>
      </c>
      <c r="H50" s="2">
        <v>-0.18131868131868101</v>
      </c>
      <c r="I50" s="2">
        <v>-4.0268456375838903E-2</v>
      </c>
      <c r="J50" s="2">
        <v>-0.18181818181818199</v>
      </c>
      <c r="K50" s="3">
        <v>-0.45327102803738301</v>
      </c>
      <c r="L50" s="3">
        <v>-0.81458003169572102</v>
      </c>
    </row>
    <row r="51" spans="1:12" x14ac:dyDescent="0.25">
      <c r="A51" s="8" t="s">
        <v>778</v>
      </c>
      <c r="B51" s="2">
        <v>0.18621236133121999</v>
      </c>
      <c r="C51" s="2">
        <v>5.5444221776887098E-2</v>
      </c>
      <c r="D51" s="2">
        <v>0.14873417721519</v>
      </c>
      <c r="E51" s="2">
        <v>0.16033057851239699</v>
      </c>
      <c r="F51" s="2">
        <v>-0.16571699905033199</v>
      </c>
      <c r="G51" s="2">
        <v>-5.6915196357427396E-3</v>
      </c>
      <c r="H51" s="2">
        <v>-2.2323983972524299E-2</v>
      </c>
      <c r="I51" s="2">
        <v>5.15222482435597E-2</v>
      </c>
      <c r="J51" s="2">
        <v>0.165924276169265</v>
      </c>
      <c r="K51" s="3">
        <v>0.19180421172452999</v>
      </c>
      <c r="L51" s="3">
        <v>0.65927099841521397</v>
      </c>
    </row>
    <row r="52" spans="1:12" x14ac:dyDescent="0.25">
      <c r="A52" s="8" t="s">
        <v>779</v>
      </c>
      <c r="B52" s="2" t="s">
        <v>2216</v>
      </c>
      <c r="C52" s="2" t="s">
        <v>2216</v>
      </c>
      <c r="D52" s="2" t="s">
        <v>2216</v>
      </c>
      <c r="E52" s="2" t="s">
        <v>2216</v>
      </c>
      <c r="F52" s="2" t="s">
        <v>2216</v>
      </c>
      <c r="G52" s="2" t="s">
        <v>2216</v>
      </c>
      <c r="H52" s="2" t="s">
        <v>2216</v>
      </c>
      <c r="I52" s="2" t="s">
        <v>2216</v>
      </c>
      <c r="J52" s="2">
        <v>16</v>
      </c>
      <c r="K52" s="3">
        <v>0</v>
      </c>
      <c r="L52" s="3">
        <v>0</v>
      </c>
    </row>
    <row r="53" spans="1:12" x14ac:dyDescent="0.25">
      <c r="A53" s="11" t="s">
        <v>14</v>
      </c>
      <c r="B53" s="3">
        <v>5.40371700765266E-2</v>
      </c>
      <c r="C53" s="3">
        <v>-2.6374277670766E-2</v>
      </c>
      <c r="D53" s="3">
        <v>-3.2719525186425201E-2</v>
      </c>
      <c r="E53" s="3">
        <v>-2.2498426683448699E-2</v>
      </c>
      <c r="F53" s="3">
        <v>-9.5123128923225497E-2</v>
      </c>
      <c r="G53" s="3">
        <v>-3.9131981501245097E-2</v>
      </c>
      <c r="H53" s="3">
        <v>-4.4427989633469096E-3</v>
      </c>
      <c r="I53" s="3">
        <v>-7.8281889178133099E-2</v>
      </c>
      <c r="J53" s="3">
        <v>0.10631430300585</v>
      </c>
      <c r="K53" s="3">
        <v>-2.4546424759871899E-2</v>
      </c>
      <c r="L53" s="3">
        <v>-0.143526471966266</v>
      </c>
    </row>
    <row r="54" spans="1:12" x14ac:dyDescent="0.25">
      <c r="A54" s="15"/>
    </row>
    <row r="55" spans="1:12" x14ac:dyDescent="0.25">
      <c r="A55" s="13" t="s">
        <v>35</v>
      </c>
    </row>
    <row r="56" spans="1:12" x14ac:dyDescent="0.25">
      <c r="A56" s="14" t="s">
        <v>36</v>
      </c>
    </row>
    <row r="57" spans="1:12" x14ac:dyDescent="0.25">
      <c r="A57" s="14" t="s">
        <v>37</v>
      </c>
    </row>
    <row r="58" spans="1:12" x14ac:dyDescent="0.25">
      <c r="A58" s="14" t="s">
        <v>68</v>
      </c>
    </row>
    <row r="59" spans="1:12" x14ac:dyDescent="0.25">
      <c r="A59" s="14" t="s">
        <v>69</v>
      </c>
    </row>
    <row r="60" spans="1:12" x14ac:dyDescent="0.25">
      <c r="A60" s="14" t="s">
        <v>39</v>
      </c>
    </row>
    <row r="61" spans="1:12" x14ac:dyDescent="0.25">
      <c r="A61" s="15"/>
    </row>
    <row r="62" spans="1:12" x14ac:dyDescent="0.25">
      <c r="A62" s="15"/>
    </row>
    <row r="63" spans="1:12" x14ac:dyDescent="0.25">
      <c r="A63" s="15"/>
    </row>
    <row r="64" spans="1:12"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3:K23"/>
    <mergeCell ref="B39:J3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794</v>
      </c>
    </row>
    <row r="2" spans="1:13" ht="15" x14ac:dyDescent="0.25">
      <c r="A2" s="12" t="s">
        <v>729</v>
      </c>
    </row>
    <row r="3" spans="1:13" ht="15" x14ac:dyDescent="0.25">
      <c r="A3" s="12" t="s">
        <v>795</v>
      </c>
    </row>
    <row r="4" spans="1:13" ht="15" x14ac:dyDescent="0.25">
      <c r="A4" s="12" t="s">
        <v>730</v>
      </c>
    </row>
    <row r="5" spans="1:13" x14ac:dyDescent="0.25">
      <c r="A5" s="19" t="str">
        <f>HYPERLINK("#'Table of contents'!A36",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782</v>
      </c>
      <c r="B8" s="1">
        <v>1302</v>
      </c>
      <c r="C8" s="1">
        <v>1438</v>
      </c>
      <c r="D8" s="1">
        <v>1347</v>
      </c>
      <c r="E8" s="1">
        <v>1096</v>
      </c>
      <c r="F8" s="1">
        <v>637</v>
      </c>
      <c r="G8" s="1">
        <v>593</v>
      </c>
      <c r="H8" s="1">
        <v>680</v>
      </c>
      <c r="I8" s="1">
        <v>678</v>
      </c>
      <c r="J8" s="1">
        <v>519</v>
      </c>
      <c r="K8" s="1">
        <v>415</v>
      </c>
      <c r="L8" s="4">
        <v>2675</v>
      </c>
      <c r="M8" s="4">
        <v>7676</v>
      </c>
    </row>
    <row r="9" spans="1:13" x14ac:dyDescent="0.25">
      <c r="A9" s="16" t="s">
        <v>783</v>
      </c>
      <c r="B9" s="1">
        <v>830</v>
      </c>
      <c r="C9" s="1">
        <v>573</v>
      </c>
      <c r="D9" s="1">
        <v>344</v>
      </c>
      <c r="E9" s="1">
        <v>314</v>
      </c>
      <c r="F9" s="1">
        <v>269</v>
      </c>
      <c r="G9" s="1">
        <v>284</v>
      </c>
      <c r="H9" s="1">
        <v>241</v>
      </c>
      <c r="I9" s="1">
        <v>200</v>
      </c>
      <c r="J9" s="1">
        <v>183</v>
      </c>
      <c r="K9" s="1">
        <v>151</v>
      </c>
      <c r="L9" s="4">
        <v>970</v>
      </c>
      <c r="M9" s="4">
        <v>2833</v>
      </c>
    </row>
    <row r="10" spans="1:13" x14ac:dyDescent="0.25">
      <c r="A10" s="16" t="s">
        <v>784</v>
      </c>
      <c r="B10" s="1">
        <v>1864</v>
      </c>
      <c r="C10" s="1">
        <v>2135</v>
      </c>
      <c r="D10" s="1">
        <v>2426</v>
      </c>
      <c r="E10" s="1">
        <v>2553</v>
      </c>
      <c r="F10" s="1">
        <v>2897</v>
      </c>
      <c r="G10" s="1">
        <v>2638</v>
      </c>
      <c r="H10" s="1">
        <v>2517</v>
      </c>
      <c r="I10" s="1">
        <v>2520</v>
      </c>
      <c r="J10" s="1">
        <v>2451</v>
      </c>
      <c r="K10" s="1">
        <v>2856</v>
      </c>
      <c r="L10" s="4">
        <v>10865</v>
      </c>
      <c r="M10" s="4">
        <v>17767</v>
      </c>
    </row>
    <row r="11" spans="1:13" x14ac:dyDescent="0.25">
      <c r="A11" s="16" t="s">
        <v>785</v>
      </c>
      <c r="B11" s="1" t="s">
        <v>2216</v>
      </c>
      <c r="C11" s="1" t="s">
        <v>2216</v>
      </c>
      <c r="D11" s="1" t="s">
        <v>2216</v>
      </c>
      <c r="E11" s="1" t="s">
        <v>2216</v>
      </c>
      <c r="F11" s="1" t="s">
        <v>2216</v>
      </c>
      <c r="G11" s="1" t="s">
        <v>2216</v>
      </c>
      <c r="H11" s="1" t="s">
        <v>2216</v>
      </c>
      <c r="I11" s="1" t="s">
        <v>2216</v>
      </c>
      <c r="J11" s="1">
        <v>4</v>
      </c>
      <c r="K11" s="1">
        <v>12</v>
      </c>
      <c r="L11" s="4">
        <v>8</v>
      </c>
      <c r="M11" s="4">
        <v>6</v>
      </c>
    </row>
    <row r="12" spans="1:13" x14ac:dyDescent="0.25">
      <c r="A12" s="16" t="s">
        <v>786</v>
      </c>
      <c r="B12" s="1">
        <v>240</v>
      </c>
      <c r="C12" s="1">
        <v>289</v>
      </c>
      <c r="D12" s="1">
        <v>268</v>
      </c>
      <c r="E12" s="1">
        <v>233</v>
      </c>
      <c r="F12" s="1">
        <v>177</v>
      </c>
      <c r="G12" s="1">
        <v>148</v>
      </c>
      <c r="H12" s="1">
        <v>156</v>
      </c>
      <c r="I12" s="1">
        <v>157</v>
      </c>
      <c r="J12" s="1">
        <v>102</v>
      </c>
      <c r="K12" s="1">
        <v>101</v>
      </c>
      <c r="L12" s="4">
        <v>614</v>
      </c>
      <c r="M12" s="4">
        <v>1617</v>
      </c>
    </row>
    <row r="13" spans="1:13" x14ac:dyDescent="0.25">
      <c r="A13" s="16" t="s">
        <v>787</v>
      </c>
      <c r="B13" s="1">
        <v>97</v>
      </c>
      <c r="C13" s="1">
        <v>70</v>
      </c>
      <c r="D13" s="1">
        <v>32</v>
      </c>
      <c r="E13" s="1">
        <v>40</v>
      </c>
      <c r="F13" s="1">
        <v>52</v>
      </c>
      <c r="G13" s="1">
        <v>38</v>
      </c>
      <c r="H13" s="1">
        <v>28</v>
      </c>
      <c r="I13" s="1">
        <v>36</v>
      </c>
      <c r="J13" s="1">
        <v>25</v>
      </c>
      <c r="K13" s="1">
        <v>22</v>
      </c>
      <c r="L13" s="4">
        <v>134</v>
      </c>
      <c r="M13" s="4">
        <v>351</v>
      </c>
    </row>
    <row r="14" spans="1:13" x14ac:dyDescent="0.25">
      <c r="A14" s="16" t="s">
        <v>788</v>
      </c>
      <c r="B14" s="1">
        <v>190</v>
      </c>
      <c r="C14" s="1">
        <v>229</v>
      </c>
      <c r="D14" s="1">
        <v>255</v>
      </c>
      <c r="E14" s="1">
        <v>305</v>
      </c>
      <c r="F14" s="1">
        <v>345</v>
      </c>
      <c r="G14" s="1">
        <v>340</v>
      </c>
      <c r="H14" s="1">
        <v>321</v>
      </c>
      <c r="I14" s="1">
        <v>290</v>
      </c>
      <c r="J14" s="1">
        <v>301</v>
      </c>
      <c r="K14" s="1">
        <v>342</v>
      </c>
      <c r="L14" s="4">
        <v>1302</v>
      </c>
      <c r="M14" s="4">
        <v>1935</v>
      </c>
    </row>
    <row r="15" spans="1:13" x14ac:dyDescent="0.25">
      <c r="A15" s="16" t="s">
        <v>789</v>
      </c>
      <c r="B15" s="1" t="s">
        <v>2216</v>
      </c>
      <c r="C15" s="1" t="s">
        <v>2216</v>
      </c>
      <c r="D15" s="1" t="s">
        <v>2216</v>
      </c>
      <c r="E15" s="1" t="s">
        <v>2216</v>
      </c>
      <c r="F15" s="1" t="s">
        <v>2216</v>
      </c>
      <c r="G15" s="1" t="s">
        <v>2216</v>
      </c>
      <c r="H15" s="1" t="s">
        <v>2216</v>
      </c>
      <c r="I15" s="1" t="s">
        <v>2216</v>
      </c>
      <c r="J15" s="1" t="s">
        <v>2216</v>
      </c>
      <c r="K15" s="1" t="s">
        <v>2216</v>
      </c>
      <c r="L15" s="4">
        <v>1</v>
      </c>
      <c r="M15" s="4">
        <v>1</v>
      </c>
    </row>
    <row r="16" spans="1:13" x14ac:dyDescent="0.25">
      <c r="A16" s="16" t="s">
        <v>790</v>
      </c>
      <c r="B16" s="1">
        <v>914</v>
      </c>
      <c r="C16" s="1">
        <v>988</v>
      </c>
      <c r="D16" s="1">
        <v>894</v>
      </c>
      <c r="E16" s="1">
        <v>711</v>
      </c>
      <c r="F16" s="1">
        <v>518</v>
      </c>
      <c r="G16" s="1">
        <v>505</v>
      </c>
      <c r="H16" s="1">
        <v>470</v>
      </c>
      <c r="I16" s="1">
        <v>481</v>
      </c>
      <c r="J16" s="1">
        <v>340</v>
      </c>
      <c r="K16" s="1">
        <v>352</v>
      </c>
      <c r="L16" s="4">
        <v>1987</v>
      </c>
      <c r="M16" s="4">
        <v>5270</v>
      </c>
    </row>
    <row r="17" spans="1:13" x14ac:dyDescent="0.25">
      <c r="A17" s="16" t="s">
        <v>791</v>
      </c>
      <c r="B17" s="1">
        <v>371</v>
      </c>
      <c r="C17" s="1">
        <v>272</v>
      </c>
      <c r="D17" s="1">
        <v>173</v>
      </c>
      <c r="E17" s="1">
        <v>169</v>
      </c>
      <c r="F17" s="1">
        <v>146</v>
      </c>
      <c r="G17" s="1">
        <v>125</v>
      </c>
      <c r="H17" s="1">
        <v>112</v>
      </c>
      <c r="I17" s="1">
        <v>92</v>
      </c>
      <c r="J17" s="1">
        <v>83</v>
      </c>
      <c r="K17" s="1">
        <v>74</v>
      </c>
      <c r="L17" s="4">
        <v>449</v>
      </c>
      <c r="M17" s="4">
        <v>1272</v>
      </c>
    </row>
    <row r="18" spans="1:13" x14ac:dyDescent="0.25">
      <c r="A18" s="16" t="s">
        <v>792</v>
      </c>
      <c r="B18" s="1">
        <v>595</v>
      </c>
      <c r="C18" s="1">
        <v>755</v>
      </c>
      <c r="D18" s="1">
        <v>832</v>
      </c>
      <c r="E18" s="1">
        <v>935</v>
      </c>
      <c r="F18" s="1">
        <v>1172</v>
      </c>
      <c r="G18" s="1">
        <v>951</v>
      </c>
      <c r="H18" s="1">
        <v>877</v>
      </c>
      <c r="I18" s="1">
        <v>924</v>
      </c>
      <c r="J18" s="1">
        <v>948</v>
      </c>
      <c r="K18" s="1">
        <v>1145</v>
      </c>
      <c r="L18" s="4">
        <v>3945</v>
      </c>
      <c r="M18" s="4">
        <v>6035</v>
      </c>
    </row>
    <row r="19" spans="1:13" x14ac:dyDescent="0.25">
      <c r="A19" s="16" t="s">
        <v>793</v>
      </c>
      <c r="B19" s="1" t="s">
        <v>2216</v>
      </c>
      <c r="C19" s="1" t="s">
        <v>2216</v>
      </c>
      <c r="D19" s="1" t="s">
        <v>2216</v>
      </c>
      <c r="E19" s="1" t="s">
        <v>2216</v>
      </c>
      <c r="F19" s="1" t="s">
        <v>2216</v>
      </c>
      <c r="G19" s="1" t="s">
        <v>2216</v>
      </c>
      <c r="H19" s="1" t="s">
        <v>2216</v>
      </c>
      <c r="I19" s="1" t="s">
        <v>2216</v>
      </c>
      <c r="J19" s="1" t="s">
        <v>2216</v>
      </c>
      <c r="K19" s="1">
        <v>12</v>
      </c>
      <c r="L19" s="4">
        <v>9</v>
      </c>
      <c r="M19" s="4">
        <v>8</v>
      </c>
    </row>
    <row r="20" spans="1:13" x14ac:dyDescent="0.25">
      <c r="A20" s="10" t="s">
        <v>14</v>
      </c>
      <c r="B20" s="4">
        <v>6403</v>
      </c>
      <c r="C20" s="4">
        <v>6749</v>
      </c>
      <c r="D20" s="4">
        <v>6571</v>
      </c>
      <c r="E20" s="4">
        <v>6356</v>
      </c>
      <c r="F20" s="4">
        <v>6213</v>
      </c>
      <c r="G20" s="4">
        <v>5622</v>
      </c>
      <c r="H20" s="4">
        <v>5402</v>
      </c>
      <c r="I20" s="4">
        <v>5378</v>
      </c>
      <c r="J20" s="4">
        <v>4957</v>
      </c>
      <c r="K20" s="4">
        <v>5484</v>
      </c>
      <c r="L20" s="4">
        <v>22959</v>
      </c>
      <c r="M20" s="4">
        <v>44771</v>
      </c>
    </row>
    <row r="21" spans="1:13" x14ac:dyDescent="0.25">
      <c r="A21" s="15"/>
    </row>
    <row r="22" spans="1:13" x14ac:dyDescent="0.25">
      <c r="A22" s="15"/>
    </row>
    <row r="23" spans="1:13" x14ac:dyDescent="0.25">
      <c r="A23" s="15"/>
      <c r="B23" s="23" t="s">
        <v>732</v>
      </c>
      <c r="C23" s="24"/>
      <c r="D23" s="24"/>
      <c r="E23" s="24"/>
      <c r="F23" s="24"/>
      <c r="G23" s="24"/>
      <c r="H23" s="24"/>
      <c r="I23" s="24"/>
      <c r="J23" s="24"/>
      <c r="K23" s="24"/>
      <c r="L23" s="6" t="s">
        <v>734</v>
      </c>
      <c r="M23" s="6" t="s">
        <v>11</v>
      </c>
    </row>
    <row r="24" spans="1:13" x14ac:dyDescent="0.25">
      <c r="A24" s="9" t="s">
        <v>34</v>
      </c>
      <c r="B24" s="5" t="s">
        <v>0</v>
      </c>
      <c r="C24" s="5" t="s">
        <v>1</v>
      </c>
      <c r="D24" s="5" t="s">
        <v>2</v>
      </c>
      <c r="E24" s="5" t="s">
        <v>3</v>
      </c>
      <c r="F24" s="5" t="s">
        <v>4</v>
      </c>
      <c r="G24" s="5" t="s">
        <v>5</v>
      </c>
      <c r="H24" s="5" t="s">
        <v>6</v>
      </c>
      <c r="I24" s="5" t="s">
        <v>7</v>
      </c>
      <c r="J24" s="5" t="s">
        <v>8</v>
      </c>
      <c r="K24" s="5" t="s">
        <v>9</v>
      </c>
      <c r="L24" s="5" t="s">
        <v>32</v>
      </c>
      <c r="M24" s="5" t="s">
        <v>33</v>
      </c>
    </row>
    <row r="25" spans="1:13" x14ac:dyDescent="0.25">
      <c r="A25" s="8" t="s">
        <v>782</v>
      </c>
      <c r="B25" s="2">
        <v>0.32582582582582598</v>
      </c>
      <c r="C25" s="2">
        <v>0.34684032802701398</v>
      </c>
      <c r="D25" s="2">
        <v>0.32717998542628102</v>
      </c>
      <c r="E25" s="2">
        <v>0.27655816300782199</v>
      </c>
      <c r="F25" s="2">
        <v>0.16749934262424401</v>
      </c>
      <c r="G25" s="2">
        <v>0.16870554765291601</v>
      </c>
      <c r="H25" s="2">
        <v>0.19778941244909801</v>
      </c>
      <c r="I25" s="2">
        <v>0.19952913478516801</v>
      </c>
      <c r="J25" s="2">
        <v>0.16439657903072499</v>
      </c>
      <c r="K25" s="2">
        <v>0.12085032032614999</v>
      </c>
      <c r="L25" s="3">
        <v>0.18425402948064501</v>
      </c>
      <c r="M25" s="3">
        <v>0.271409376988898</v>
      </c>
    </row>
    <row r="26" spans="1:13" x14ac:dyDescent="0.25">
      <c r="A26" s="8" t="s">
        <v>783</v>
      </c>
      <c r="B26" s="2">
        <v>0.20770770770770799</v>
      </c>
      <c r="C26" s="2">
        <v>0.13820549927641099</v>
      </c>
      <c r="D26" s="2">
        <v>8.3555987369443793E-2</v>
      </c>
      <c r="E26" s="2">
        <v>7.9232904365379803E-2</v>
      </c>
      <c r="F26" s="2">
        <v>7.0733631343676107E-2</v>
      </c>
      <c r="G26" s="2">
        <v>8.0796586059743894E-2</v>
      </c>
      <c r="H26" s="2">
        <v>7.0098894706224504E-2</v>
      </c>
      <c r="I26" s="2">
        <v>5.8858151854031801E-2</v>
      </c>
      <c r="J26" s="2">
        <v>5.7966423820082401E-2</v>
      </c>
      <c r="K26" s="2">
        <v>4.3972044263249903E-2</v>
      </c>
      <c r="L26" s="3">
        <v>6.6813610690177702E-2</v>
      </c>
      <c r="M26" s="3">
        <v>0.10016971925606399</v>
      </c>
    </row>
    <row r="27" spans="1:13" x14ac:dyDescent="0.25">
      <c r="A27" s="8" t="s">
        <v>784</v>
      </c>
      <c r="B27" s="2">
        <v>0.466466466466466</v>
      </c>
      <c r="C27" s="2">
        <v>0.51495417269657495</v>
      </c>
      <c r="D27" s="2">
        <v>0.58926402720427495</v>
      </c>
      <c r="E27" s="2">
        <v>0.64420893262679801</v>
      </c>
      <c r="F27" s="2">
        <v>0.76176702603208002</v>
      </c>
      <c r="G27" s="2">
        <v>0.75049786628734005</v>
      </c>
      <c r="H27" s="2">
        <v>0.73211169284467703</v>
      </c>
      <c r="I27" s="2">
        <v>0.74161271336080004</v>
      </c>
      <c r="J27" s="2">
        <v>0.77636997149192299</v>
      </c>
      <c r="K27" s="2">
        <v>0.83168316831683198</v>
      </c>
      <c r="L27" s="3">
        <v>0.74838131974101096</v>
      </c>
      <c r="M27" s="3">
        <v>0.62820875468495896</v>
      </c>
    </row>
    <row r="28" spans="1:13" x14ac:dyDescent="0.25">
      <c r="A28" s="8" t="s">
        <v>785</v>
      </c>
      <c r="B28" s="2">
        <v>0</v>
      </c>
      <c r="C28" s="2">
        <v>0</v>
      </c>
      <c r="D28" s="2">
        <v>0</v>
      </c>
      <c r="E28" s="2">
        <v>0</v>
      </c>
      <c r="F28" s="2">
        <v>0</v>
      </c>
      <c r="G28" s="2">
        <v>0</v>
      </c>
      <c r="H28" s="2">
        <v>0</v>
      </c>
      <c r="I28" s="2">
        <v>0</v>
      </c>
      <c r="J28" s="2">
        <v>1.2670256572695599E-3</v>
      </c>
      <c r="K28" s="2">
        <v>3.4944670937682E-3</v>
      </c>
      <c r="L28" s="3">
        <v>5.5104008816641398E-4</v>
      </c>
      <c r="M28" s="3">
        <v>2.1214907007990899E-4</v>
      </c>
    </row>
    <row r="29" spans="1:13" x14ac:dyDescent="0.25">
      <c r="A29" s="8" t="s">
        <v>786</v>
      </c>
      <c r="B29" s="2">
        <v>0.455407969639469</v>
      </c>
      <c r="C29" s="2">
        <v>0.49149659863945599</v>
      </c>
      <c r="D29" s="2">
        <v>0.482882882882883</v>
      </c>
      <c r="E29" s="2">
        <v>0.40311418685121098</v>
      </c>
      <c r="F29" s="2">
        <v>0.308362369337979</v>
      </c>
      <c r="G29" s="2">
        <v>0.28136882129277602</v>
      </c>
      <c r="H29" s="2">
        <v>0.30891089108910902</v>
      </c>
      <c r="I29" s="2">
        <v>0.32505175983436901</v>
      </c>
      <c r="J29" s="2">
        <v>0.23831775700934599</v>
      </c>
      <c r="K29" s="2">
        <v>0.21627408993576</v>
      </c>
      <c r="L29" s="3">
        <v>0.29936616284739198</v>
      </c>
      <c r="M29" s="3">
        <v>0.41419057377049201</v>
      </c>
    </row>
    <row r="30" spans="1:13" x14ac:dyDescent="0.25">
      <c r="A30" s="8" t="s">
        <v>787</v>
      </c>
      <c r="B30" s="2">
        <v>0.184060721062619</v>
      </c>
      <c r="C30" s="2">
        <v>0.119047619047619</v>
      </c>
      <c r="D30" s="2">
        <v>5.76576576576577E-2</v>
      </c>
      <c r="E30" s="2">
        <v>6.9204152249134995E-2</v>
      </c>
      <c r="F30" s="2">
        <v>9.0592334494773497E-2</v>
      </c>
      <c r="G30" s="2">
        <v>7.2243346007604597E-2</v>
      </c>
      <c r="H30" s="2">
        <v>5.5445544554455398E-2</v>
      </c>
      <c r="I30" s="2">
        <v>7.4534161490683204E-2</v>
      </c>
      <c r="J30" s="2">
        <v>5.8411214953271E-2</v>
      </c>
      <c r="K30" s="2">
        <v>4.7109207708779403E-2</v>
      </c>
      <c r="L30" s="3">
        <v>6.5333983422720607E-2</v>
      </c>
      <c r="M30" s="3">
        <v>8.9907786885245894E-2</v>
      </c>
    </row>
    <row r="31" spans="1:13" x14ac:dyDescent="0.25">
      <c r="A31" s="8" t="s">
        <v>788</v>
      </c>
      <c r="B31" s="2">
        <v>0.36053130929791299</v>
      </c>
      <c r="C31" s="2">
        <v>0.38945578231292499</v>
      </c>
      <c r="D31" s="2">
        <v>0.45945945945945899</v>
      </c>
      <c r="E31" s="2">
        <v>0.52768166089965396</v>
      </c>
      <c r="F31" s="2">
        <v>0.601045296167247</v>
      </c>
      <c r="G31" s="2">
        <v>0.64638783269961997</v>
      </c>
      <c r="H31" s="2">
        <v>0.63564356435643599</v>
      </c>
      <c r="I31" s="2">
        <v>0.600414078674948</v>
      </c>
      <c r="J31" s="2">
        <v>0.70327102803738295</v>
      </c>
      <c r="K31" s="2">
        <v>0.73233404710920802</v>
      </c>
      <c r="L31" s="3">
        <v>0.63481228668942002</v>
      </c>
      <c r="M31" s="3">
        <v>0.49564549180327899</v>
      </c>
    </row>
    <row r="32" spans="1:13" x14ac:dyDescent="0.25">
      <c r="A32" s="8" t="s">
        <v>789</v>
      </c>
      <c r="B32" s="2">
        <v>0</v>
      </c>
      <c r="C32" s="2">
        <v>0</v>
      </c>
      <c r="D32" s="2">
        <v>0</v>
      </c>
      <c r="E32" s="2">
        <v>0</v>
      </c>
      <c r="F32" s="2">
        <v>0</v>
      </c>
      <c r="G32" s="2">
        <v>0</v>
      </c>
      <c r="H32" s="2">
        <v>0</v>
      </c>
      <c r="I32" s="2">
        <v>0</v>
      </c>
      <c r="J32" s="2">
        <v>0</v>
      </c>
      <c r="K32" s="2" t="s">
        <v>2216</v>
      </c>
      <c r="L32" s="3" t="s">
        <v>2216</v>
      </c>
      <c r="M32" s="3" t="s">
        <v>2216</v>
      </c>
    </row>
    <row r="33" spans="1:13" x14ac:dyDescent="0.25">
      <c r="A33" s="8" t="s">
        <v>790</v>
      </c>
      <c r="B33" s="2">
        <v>0.48617021276595701</v>
      </c>
      <c r="C33" s="2">
        <v>0.49032258064516099</v>
      </c>
      <c r="D33" s="2">
        <v>0.47077409162717199</v>
      </c>
      <c r="E33" s="2">
        <v>0.39173553719008303</v>
      </c>
      <c r="F33" s="2">
        <v>0.28213507625272299</v>
      </c>
      <c r="G33" s="2">
        <v>0.31941808981657199</v>
      </c>
      <c r="H33" s="2">
        <v>0.32213845099383098</v>
      </c>
      <c r="I33" s="2">
        <v>0.32130928523714097</v>
      </c>
      <c r="J33" s="2">
        <v>0.24781341107871699</v>
      </c>
      <c r="K33" s="2">
        <v>0.22236260265318999</v>
      </c>
      <c r="L33" s="3">
        <v>0.310954616588419</v>
      </c>
      <c r="M33" s="3">
        <v>0.418752483114819</v>
      </c>
    </row>
    <row r="34" spans="1:13" x14ac:dyDescent="0.25">
      <c r="A34" s="8" t="s">
        <v>791</v>
      </c>
      <c r="B34" s="2">
        <v>0.197340425531915</v>
      </c>
      <c r="C34" s="2">
        <v>0.134987593052109</v>
      </c>
      <c r="D34" s="2">
        <v>9.1100579252237995E-2</v>
      </c>
      <c r="E34" s="2">
        <v>9.3112947658402195E-2</v>
      </c>
      <c r="F34" s="2">
        <v>7.9520697167756005E-2</v>
      </c>
      <c r="G34" s="2">
        <v>7.9063883617963293E-2</v>
      </c>
      <c r="H34" s="2">
        <v>7.6764907470870503E-2</v>
      </c>
      <c r="I34" s="2">
        <v>6.1456245824983297E-2</v>
      </c>
      <c r="J34" s="2">
        <v>6.0495626822157401E-2</v>
      </c>
      <c r="K34" s="2">
        <v>4.67466835123184E-2</v>
      </c>
      <c r="L34" s="3">
        <v>7.0266040688575906E-2</v>
      </c>
      <c r="M34" s="3">
        <v>0.101072705601907</v>
      </c>
    </row>
    <row r="35" spans="1:13" x14ac:dyDescent="0.25">
      <c r="A35" s="8" t="s">
        <v>792</v>
      </c>
      <c r="B35" s="2">
        <v>0.31648936170212799</v>
      </c>
      <c r="C35" s="2">
        <v>0.37468982630273001</v>
      </c>
      <c r="D35" s="2">
        <v>0.43812532912058999</v>
      </c>
      <c r="E35" s="2">
        <v>0.51515151515151503</v>
      </c>
      <c r="F35" s="2">
        <v>0.63834422657952095</v>
      </c>
      <c r="G35" s="2">
        <v>0.60151802656546505</v>
      </c>
      <c r="H35" s="2">
        <v>0.60109664153529796</v>
      </c>
      <c r="I35" s="2">
        <v>0.61723446893787604</v>
      </c>
      <c r="J35" s="2">
        <v>0.69096209912536399</v>
      </c>
      <c r="K35" s="2">
        <v>0.72331017056222402</v>
      </c>
      <c r="L35" s="3">
        <v>0.61737089201877904</v>
      </c>
      <c r="M35" s="3">
        <v>0.47953913388955099</v>
      </c>
    </row>
    <row r="36" spans="1:13" x14ac:dyDescent="0.25">
      <c r="A36" s="8" t="s">
        <v>793</v>
      </c>
      <c r="B36" s="2">
        <v>0</v>
      </c>
      <c r="C36" s="2">
        <v>0</v>
      </c>
      <c r="D36" s="2">
        <v>0</v>
      </c>
      <c r="E36" s="2">
        <v>0</v>
      </c>
      <c r="F36" s="2">
        <v>0</v>
      </c>
      <c r="G36" s="2">
        <v>0</v>
      </c>
      <c r="H36" s="2">
        <v>0</v>
      </c>
      <c r="I36" s="2">
        <v>0</v>
      </c>
      <c r="J36" s="2" t="s">
        <v>2216</v>
      </c>
      <c r="K36" s="2">
        <v>7.5805432722678501E-3</v>
      </c>
      <c r="L36" s="3">
        <v>1.40845070422535E-3</v>
      </c>
      <c r="M36" s="3">
        <v>6.3567739372268604E-4</v>
      </c>
    </row>
    <row r="37" spans="1:13" x14ac:dyDescent="0.25">
      <c r="A37" s="15"/>
    </row>
    <row r="38" spans="1:13" x14ac:dyDescent="0.25">
      <c r="A38" s="15"/>
    </row>
    <row r="39" spans="1:13" x14ac:dyDescent="0.25">
      <c r="A39" s="15"/>
      <c r="B39" s="23" t="s">
        <v>31</v>
      </c>
      <c r="C39" s="23"/>
      <c r="D39" s="23"/>
      <c r="E39" s="23"/>
      <c r="F39" s="23"/>
      <c r="G39" s="23"/>
      <c r="H39" s="23"/>
      <c r="I39" s="23"/>
      <c r="J39" s="23"/>
      <c r="K39" s="6" t="s">
        <v>10</v>
      </c>
      <c r="L39" s="6" t="s">
        <v>11</v>
      </c>
    </row>
    <row r="40" spans="1:13" x14ac:dyDescent="0.25">
      <c r="A40" s="9" t="s">
        <v>34</v>
      </c>
      <c r="B40" s="5" t="s">
        <v>15</v>
      </c>
      <c r="C40" s="5" t="s">
        <v>16</v>
      </c>
      <c r="D40" s="5" t="s">
        <v>17</v>
      </c>
      <c r="E40" s="5" t="s">
        <v>18</v>
      </c>
      <c r="F40" s="5" t="s">
        <v>19</v>
      </c>
      <c r="G40" s="5" t="s">
        <v>20</v>
      </c>
      <c r="H40" s="5" t="s">
        <v>21</v>
      </c>
      <c r="I40" s="5" t="s">
        <v>22</v>
      </c>
      <c r="J40" s="5" t="s">
        <v>23</v>
      </c>
      <c r="K40" s="5" t="s">
        <v>24</v>
      </c>
      <c r="L40" s="5" t="s">
        <v>25</v>
      </c>
    </row>
    <row r="41" spans="1:13" x14ac:dyDescent="0.25">
      <c r="A41" s="8" t="s">
        <v>782</v>
      </c>
      <c r="B41" s="2">
        <v>0.104454685099846</v>
      </c>
      <c r="C41" s="2">
        <v>-6.32823365785814E-2</v>
      </c>
      <c r="D41" s="2">
        <v>-0.18634001484780999</v>
      </c>
      <c r="E41" s="2">
        <v>-0.41879562043795598</v>
      </c>
      <c r="F41" s="2">
        <v>-6.9073783359497598E-2</v>
      </c>
      <c r="G41" s="2">
        <v>0.14671163575042201</v>
      </c>
      <c r="H41" s="2">
        <v>-2.94117647058824E-3</v>
      </c>
      <c r="I41" s="2">
        <v>-0.234513274336283</v>
      </c>
      <c r="J41" s="2">
        <v>-0.200385356454721</v>
      </c>
      <c r="K41" s="3">
        <v>-0.30016863406408101</v>
      </c>
      <c r="L41" s="3">
        <v>-0.68125960061443902</v>
      </c>
    </row>
    <row r="42" spans="1:13" x14ac:dyDescent="0.25">
      <c r="A42" s="8" t="s">
        <v>783</v>
      </c>
      <c r="B42" s="2">
        <v>-0.30963855421686698</v>
      </c>
      <c r="C42" s="2">
        <v>-0.39965095986038401</v>
      </c>
      <c r="D42" s="2">
        <v>-8.7209302325581398E-2</v>
      </c>
      <c r="E42" s="2">
        <v>-0.14331210191082799</v>
      </c>
      <c r="F42" s="2">
        <v>5.5762081784386602E-2</v>
      </c>
      <c r="G42" s="2">
        <v>-0.15140845070422501</v>
      </c>
      <c r="H42" s="2">
        <v>-0.170124481327801</v>
      </c>
      <c r="I42" s="2">
        <v>-8.5000000000000006E-2</v>
      </c>
      <c r="J42" s="2">
        <v>-0.17486338797814199</v>
      </c>
      <c r="K42" s="3">
        <v>-0.46830985915493001</v>
      </c>
      <c r="L42" s="3">
        <v>-0.818072289156627</v>
      </c>
    </row>
    <row r="43" spans="1:13" x14ac:dyDescent="0.25">
      <c r="A43" s="8" t="s">
        <v>784</v>
      </c>
      <c r="B43" s="2">
        <v>0.14538626609442101</v>
      </c>
      <c r="C43" s="2">
        <v>0.13629976580796299</v>
      </c>
      <c r="D43" s="2">
        <v>5.2349546578730401E-2</v>
      </c>
      <c r="E43" s="2">
        <v>0.13474343909126499</v>
      </c>
      <c r="F43" s="2">
        <v>-8.9402830514325196E-2</v>
      </c>
      <c r="G43" s="2">
        <v>-4.5868081880212297E-2</v>
      </c>
      <c r="H43" s="2">
        <v>1.19189511323004E-3</v>
      </c>
      <c r="I43" s="2">
        <v>-2.7380952380952402E-2</v>
      </c>
      <c r="J43" s="2">
        <v>0.16523867809057499</v>
      </c>
      <c r="K43" s="3">
        <v>8.2638362395754394E-2</v>
      </c>
      <c r="L43" s="3">
        <v>0.53218884120171694</v>
      </c>
    </row>
    <row r="44" spans="1:13" x14ac:dyDescent="0.25">
      <c r="A44" s="8" t="s">
        <v>785</v>
      </c>
      <c r="B44" s="2" t="s">
        <v>2216</v>
      </c>
      <c r="C44" s="2" t="s">
        <v>2216</v>
      </c>
      <c r="D44" s="2" t="s">
        <v>2216</v>
      </c>
      <c r="E44" s="2" t="s">
        <v>2216</v>
      </c>
      <c r="F44" s="2" t="s">
        <v>2216</v>
      </c>
      <c r="G44" s="2" t="s">
        <v>2216</v>
      </c>
      <c r="H44" s="2" t="s">
        <v>2216</v>
      </c>
      <c r="I44" s="2">
        <v>0</v>
      </c>
      <c r="J44" s="2">
        <v>2</v>
      </c>
      <c r="K44" s="3">
        <v>0</v>
      </c>
      <c r="L44" s="3">
        <v>0</v>
      </c>
    </row>
    <row r="45" spans="1:13" x14ac:dyDescent="0.25">
      <c r="A45" s="8" t="s">
        <v>786</v>
      </c>
      <c r="B45" s="2">
        <v>0.204166666666667</v>
      </c>
      <c r="C45" s="2">
        <v>-7.2664359861591699E-2</v>
      </c>
      <c r="D45" s="2">
        <v>-0.13059701492537301</v>
      </c>
      <c r="E45" s="2">
        <v>-0.24034334763948501</v>
      </c>
      <c r="F45" s="2">
        <v>-0.16384180790960501</v>
      </c>
      <c r="G45" s="2">
        <v>5.4054054054054099E-2</v>
      </c>
      <c r="H45" s="2">
        <v>6.41025641025641E-3</v>
      </c>
      <c r="I45" s="2">
        <v>-0.35031847133757998</v>
      </c>
      <c r="J45" s="2">
        <v>-9.8039215686274508E-3</v>
      </c>
      <c r="K45" s="3">
        <v>-0.31756756756756799</v>
      </c>
      <c r="L45" s="3">
        <v>-0.57916666666666705</v>
      </c>
    </row>
    <row r="46" spans="1:13" x14ac:dyDescent="0.25">
      <c r="A46" s="8" t="s">
        <v>787</v>
      </c>
      <c r="B46" s="2">
        <v>-0.27835051546391798</v>
      </c>
      <c r="C46" s="2">
        <v>-0.54285714285714304</v>
      </c>
      <c r="D46" s="2">
        <v>0.25</v>
      </c>
      <c r="E46" s="2">
        <v>0.3</v>
      </c>
      <c r="F46" s="2">
        <v>-0.269230769230769</v>
      </c>
      <c r="G46" s="2">
        <v>-0.26315789473684198</v>
      </c>
      <c r="H46" s="2">
        <v>0.28571428571428598</v>
      </c>
      <c r="I46" s="2">
        <v>-0.30555555555555602</v>
      </c>
      <c r="J46" s="2">
        <v>-0.12</v>
      </c>
      <c r="K46" s="3">
        <v>-0.42105263157894701</v>
      </c>
      <c r="L46" s="3">
        <v>-0.77319587628866004</v>
      </c>
    </row>
    <row r="47" spans="1:13" x14ac:dyDescent="0.25">
      <c r="A47" s="8" t="s">
        <v>788</v>
      </c>
      <c r="B47" s="2">
        <v>0.20526315789473701</v>
      </c>
      <c r="C47" s="2">
        <v>0.11353711790392999</v>
      </c>
      <c r="D47" s="2">
        <v>0.19607843137254899</v>
      </c>
      <c r="E47" s="2">
        <v>0.13114754098360701</v>
      </c>
      <c r="F47" s="2">
        <v>-1.4492753623188401E-2</v>
      </c>
      <c r="G47" s="2">
        <v>-5.5882352941176501E-2</v>
      </c>
      <c r="H47" s="2">
        <v>-9.6573208722741402E-2</v>
      </c>
      <c r="I47" s="2">
        <v>3.7931034482758599E-2</v>
      </c>
      <c r="J47" s="2">
        <v>0.136212624584718</v>
      </c>
      <c r="K47" s="3">
        <v>5.8823529411764696E-3</v>
      </c>
      <c r="L47" s="3">
        <v>0.8</v>
      </c>
    </row>
    <row r="48" spans="1:13" x14ac:dyDescent="0.25">
      <c r="A48" s="8" t="s">
        <v>789</v>
      </c>
      <c r="B48" s="2" t="s">
        <v>2216</v>
      </c>
      <c r="C48" s="2" t="s">
        <v>2216</v>
      </c>
      <c r="D48" s="2" t="s">
        <v>2216</v>
      </c>
      <c r="E48" s="2" t="s">
        <v>2216</v>
      </c>
      <c r="F48" s="2" t="s">
        <v>2216</v>
      </c>
      <c r="G48" s="2" t="s">
        <v>2216</v>
      </c>
      <c r="H48" s="2" t="s">
        <v>2216</v>
      </c>
      <c r="I48" s="2" t="s">
        <v>2216</v>
      </c>
      <c r="J48" s="2" t="s">
        <v>2216</v>
      </c>
      <c r="K48" s="3">
        <v>0</v>
      </c>
      <c r="L48" s="3">
        <v>0</v>
      </c>
    </row>
    <row r="49" spans="1:12" x14ac:dyDescent="0.25">
      <c r="A49" s="8" t="s">
        <v>790</v>
      </c>
      <c r="B49" s="2">
        <v>8.0962800875273494E-2</v>
      </c>
      <c r="C49" s="2">
        <v>-9.5141700404858295E-2</v>
      </c>
      <c r="D49" s="2">
        <v>-0.204697986577181</v>
      </c>
      <c r="E49" s="2">
        <v>-0.27144866385372701</v>
      </c>
      <c r="F49" s="2">
        <v>-2.5096525096525098E-2</v>
      </c>
      <c r="G49" s="2">
        <v>-6.9306930693069299E-2</v>
      </c>
      <c r="H49" s="2">
        <v>2.3404255319148901E-2</v>
      </c>
      <c r="I49" s="2">
        <v>-0.29313929313929299</v>
      </c>
      <c r="J49" s="2">
        <v>3.5294117647058802E-2</v>
      </c>
      <c r="K49" s="3">
        <v>-0.30297029702970302</v>
      </c>
      <c r="L49" s="3">
        <v>-0.61487964989059096</v>
      </c>
    </row>
    <row r="50" spans="1:12" x14ac:dyDescent="0.25">
      <c r="A50" s="8" t="s">
        <v>791</v>
      </c>
      <c r="B50" s="2">
        <v>-0.26684636118598398</v>
      </c>
      <c r="C50" s="2">
        <v>-0.36397058823529399</v>
      </c>
      <c r="D50" s="2">
        <v>-2.3121387283237E-2</v>
      </c>
      <c r="E50" s="2">
        <v>-0.13609467455621299</v>
      </c>
      <c r="F50" s="2">
        <v>-0.14383561643835599</v>
      </c>
      <c r="G50" s="2">
        <v>-0.104</v>
      </c>
      <c r="H50" s="2">
        <v>-0.17857142857142899</v>
      </c>
      <c r="I50" s="2">
        <v>-9.7826086956521702E-2</v>
      </c>
      <c r="J50" s="2">
        <v>-0.108433734939759</v>
      </c>
      <c r="K50" s="3">
        <v>-0.40799999999999997</v>
      </c>
      <c r="L50" s="3">
        <v>-0.800539083557951</v>
      </c>
    </row>
    <row r="51" spans="1:12" x14ac:dyDescent="0.25">
      <c r="A51" s="8" t="s">
        <v>792</v>
      </c>
      <c r="B51" s="2">
        <v>0.26890756302521002</v>
      </c>
      <c r="C51" s="2">
        <v>0.101986754966887</v>
      </c>
      <c r="D51" s="2">
        <v>0.123798076923077</v>
      </c>
      <c r="E51" s="2">
        <v>0.25347593582887701</v>
      </c>
      <c r="F51" s="2">
        <v>-0.188566552901024</v>
      </c>
      <c r="G51" s="2">
        <v>-7.7812828601472095E-2</v>
      </c>
      <c r="H51" s="2">
        <v>5.3591790193842602E-2</v>
      </c>
      <c r="I51" s="2">
        <v>2.5974025974026E-2</v>
      </c>
      <c r="J51" s="2">
        <v>0.20780590717299599</v>
      </c>
      <c r="K51" s="3">
        <v>0.20399579390115699</v>
      </c>
      <c r="L51" s="3">
        <v>0.92436974789916004</v>
      </c>
    </row>
    <row r="52" spans="1:12" x14ac:dyDescent="0.25">
      <c r="A52" s="8" t="s">
        <v>793</v>
      </c>
      <c r="B52" s="2" t="s">
        <v>2216</v>
      </c>
      <c r="C52" s="2" t="s">
        <v>2216</v>
      </c>
      <c r="D52" s="2" t="s">
        <v>2216</v>
      </c>
      <c r="E52" s="2" t="s">
        <v>2216</v>
      </c>
      <c r="F52" s="2" t="s">
        <v>2216</v>
      </c>
      <c r="G52" s="2" t="s">
        <v>2216</v>
      </c>
      <c r="H52" s="2" t="s">
        <v>2216</v>
      </c>
      <c r="I52" s="2" t="s">
        <v>2216</v>
      </c>
      <c r="J52" s="2">
        <v>11</v>
      </c>
      <c r="K52" s="3">
        <v>0</v>
      </c>
      <c r="L52" s="3">
        <v>0</v>
      </c>
    </row>
    <row r="53" spans="1:12" x14ac:dyDescent="0.25">
      <c r="A53" s="11" t="s">
        <v>14</v>
      </c>
      <c r="B53" s="3">
        <v>5.40371700765266E-2</v>
      </c>
      <c r="C53" s="3">
        <v>-2.6374277670766E-2</v>
      </c>
      <c r="D53" s="3">
        <v>-3.2719525186425201E-2</v>
      </c>
      <c r="E53" s="3">
        <v>-2.2498426683448699E-2</v>
      </c>
      <c r="F53" s="3">
        <v>-9.5123128923225497E-2</v>
      </c>
      <c r="G53" s="3">
        <v>-3.9131981501245097E-2</v>
      </c>
      <c r="H53" s="3">
        <v>-4.4427989633469096E-3</v>
      </c>
      <c r="I53" s="3">
        <v>-7.8281889178133099E-2</v>
      </c>
      <c r="J53" s="3">
        <v>0.10631430300585</v>
      </c>
      <c r="K53" s="3">
        <v>-2.4546424759871899E-2</v>
      </c>
      <c r="L53" s="3">
        <v>-0.143526471966266</v>
      </c>
    </row>
    <row r="54" spans="1:12" x14ac:dyDescent="0.25">
      <c r="A54" s="15"/>
    </row>
    <row r="55" spans="1:12" x14ac:dyDescent="0.25">
      <c r="A55" s="13" t="s">
        <v>35</v>
      </c>
    </row>
    <row r="56" spans="1:12" x14ac:dyDescent="0.25">
      <c r="A56" s="14" t="s">
        <v>36</v>
      </c>
    </row>
    <row r="57" spans="1:12" x14ac:dyDescent="0.25">
      <c r="A57" s="14" t="s">
        <v>37</v>
      </c>
    </row>
    <row r="58" spans="1:12" x14ac:dyDescent="0.25">
      <c r="A58" s="14" t="s">
        <v>68</v>
      </c>
    </row>
    <row r="59" spans="1:12" x14ac:dyDescent="0.25">
      <c r="A59" s="14" t="s">
        <v>69</v>
      </c>
    </row>
    <row r="60" spans="1:12" x14ac:dyDescent="0.25">
      <c r="A60" s="14" t="s">
        <v>39</v>
      </c>
    </row>
    <row r="61" spans="1:12" x14ac:dyDescent="0.25">
      <c r="A61" s="15"/>
    </row>
    <row r="62" spans="1:12" x14ac:dyDescent="0.25">
      <c r="A62" s="15"/>
    </row>
    <row r="63" spans="1:12" x14ac:dyDescent="0.25">
      <c r="A63" s="15"/>
    </row>
    <row r="64" spans="1:12"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3:K23"/>
    <mergeCell ref="B39:J3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808</v>
      </c>
    </row>
    <row r="2" spans="1:13" ht="15" x14ac:dyDescent="0.25">
      <c r="A2" s="12" t="s">
        <v>729</v>
      </c>
    </row>
    <row r="3" spans="1:13" ht="15" x14ac:dyDescent="0.25">
      <c r="A3" s="12" t="s">
        <v>809</v>
      </c>
    </row>
    <row r="4" spans="1:13" ht="15" x14ac:dyDescent="0.25">
      <c r="A4" s="12" t="s">
        <v>730</v>
      </c>
    </row>
    <row r="5" spans="1:13" x14ac:dyDescent="0.25">
      <c r="A5" s="19" t="str">
        <f>HYPERLINK("#'Table of contents'!A37",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796</v>
      </c>
      <c r="B8" s="1">
        <v>1017</v>
      </c>
      <c r="C8" s="1">
        <v>1131</v>
      </c>
      <c r="D8" s="1">
        <v>1067</v>
      </c>
      <c r="E8" s="1">
        <v>859</v>
      </c>
      <c r="F8" s="1">
        <v>614</v>
      </c>
      <c r="G8" s="1">
        <v>583</v>
      </c>
      <c r="H8" s="1">
        <v>592</v>
      </c>
      <c r="I8" s="1">
        <v>615</v>
      </c>
      <c r="J8" s="1">
        <v>463</v>
      </c>
      <c r="K8" s="1">
        <v>453</v>
      </c>
      <c r="L8" s="4">
        <v>2510</v>
      </c>
      <c r="M8" s="4">
        <v>6357</v>
      </c>
    </row>
    <row r="9" spans="1:13" x14ac:dyDescent="0.25">
      <c r="A9" s="16" t="s">
        <v>797</v>
      </c>
      <c r="B9" s="1">
        <v>464</v>
      </c>
      <c r="C9" s="1">
        <v>322</v>
      </c>
      <c r="D9" s="1">
        <v>219</v>
      </c>
      <c r="E9" s="1">
        <v>203</v>
      </c>
      <c r="F9" s="1">
        <v>187</v>
      </c>
      <c r="G9" s="1">
        <v>171</v>
      </c>
      <c r="H9" s="1">
        <v>151</v>
      </c>
      <c r="I9" s="1">
        <v>137</v>
      </c>
      <c r="J9" s="1">
        <v>135</v>
      </c>
      <c r="K9" s="1">
        <v>103</v>
      </c>
      <c r="L9" s="4">
        <v>642</v>
      </c>
      <c r="M9" s="4">
        <v>1694</v>
      </c>
    </row>
    <row r="10" spans="1:13" x14ac:dyDescent="0.25">
      <c r="A10" s="16" t="s">
        <v>798</v>
      </c>
      <c r="B10" s="1">
        <v>771</v>
      </c>
      <c r="C10" s="1">
        <v>938</v>
      </c>
      <c r="D10" s="1">
        <v>1083</v>
      </c>
      <c r="E10" s="1">
        <v>1199</v>
      </c>
      <c r="F10" s="1">
        <v>1524</v>
      </c>
      <c r="G10" s="1">
        <v>1333</v>
      </c>
      <c r="H10" s="1">
        <v>1265</v>
      </c>
      <c r="I10" s="1">
        <v>1322</v>
      </c>
      <c r="J10" s="1">
        <v>1358</v>
      </c>
      <c r="K10" s="1">
        <v>1645</v>
      </c>
      <c r="L10" s="4">
        <v>5700</v>
      </c>
      <c r="M10" s="4">
        <v>8452</v>
      </c>
    </row>
    <row r="11" spans="1:13" x14ac:dyDescent="0.25">
      <c r="A11" s="16" t="s">
        <v>799</v>
      </c>
      <c r="B11" s="1" t="s">
        <v>2216</v>
      </c>
      <c r="C11" s="1" t="s">
        <v>2216</v>
      </c>
      <c r="D11" s="1" t="s">
        <v>2216</v>
      </c>
      <c r="E11" s="1" t="s">
        <v>2216</v>
      </c>
      <c r="F11" s="1" t="s">
        <v>2216</v>
      </c>
      <c r="G11" s="1" t="s">
        <v>2216</v>
      </c>
      <c r="H11" s="1" t="s">
        <v>2216</v>
      </c>
      <c r="I11" s="1" t="s">
        <v>2216</v>
      </c>
      <c r="J11" s="1" t="s">
        <v>2216</v>
      </c>
      <c r="K11" s="1">
        <v>18</v>
      </c>
      <c r="L11" s="4">
        <v>12</v>
      </c>
      <c r="M11" s="4">
        <v>10</v>
      </c>
    </row>
    <row r="12" spans="1:13" x14ac:dyDescent="0.25">
      <c r="A12" s="16" t="s">
        <v>800</v>
      </c>
      <c r="B12" s="1">
        <v>1065</v>
      </c>
      <c r="C12" s="1">
        <v>1247</v>
      </c>
      <c r="D12" s="1">
        <v>1122</v>
      </c>
      <c r="E12" s="1">
        <v>904</v>
      </c>
      <c r="F12" s="1">
        <v>566</v>
      </c>
      <c r="G12" s="1">
        <v>512</v>
      </c>
      <c r="H12" s="1">
        <v>564</v>
      </c>
      <c r="I12" s="1">
        <v>566</v>
      </c>
      <c r="J12" s="1">
        <v>406</v>
      </c>
      <c r="K12" s="1">
        <v>353</v>
      </c>
      <c r="L12" s="4">
        <v>2227</v>
      </c>
      <c r="M12" s="4">
        <v>6468</v>
      </c>
    </row>
    <row r="13" spans="1:13" x14ac:dyDescent="0.25">
      <c r="A13" s="16" t="s">
        <v>801</v>
      </c>
      <c r="B13" s="1">
        <v>650</v>
      </c>
      <c r="C13" s="1">
        <v>481</v>
      </c>
      <c r="D13" s="1">
        <v>266</v>
      </c>
      <c r="E13" s="1">
        <v>259</v>
      </c>
      <c r="F13" s="1">
        <v>209</v>
      </c>
      <c r="G13" s="1">
        <v>231</v>
      </c>
      <c r="H13" s="1">
        <v>191</v>
      </c>
      <c r="I13" s="1">
        <v>155</v>
      </c>
      <c r="J13" s="1">
        <v>127</v>
      </c>
      <c r="K13" s="1">
        <v>112</v>
      </c>
      <c r="L13" s="4">
        <v>749</v>
      </c>
      <c r="M13" s="4">
        <v>2242</v>
      </c>
    </row>
    <row r="14" spans="1:13" x14ac:dyDescent="0.25">
      <c r="A14" s="16" t="s">
        <v>802</v>
      </c>
      <c r="B14" s="1">
        <v>1579</v>
      </c>
      <c r="C14" s="1">
        <v>1845</v>
      </c>
      <c r="D14" s="1">
        <v>2053</v>
      </c>
      <c r="E14" s="1">
        <v>2164</v>
      </c>
      <c r="F14" s="1">
        <v>2418</v>
      </c>
      <c r="G14" s="1">
        <v>2209</v>
      </c>
      <c r="H14" s="1">
        <v>2092</v>
      </c>
      <c r="I14" s="1">
        <v>2071</v>
      </c>
      <c r="J14" s="1">
        <v>1982</v>
      </c>
      <c r="K14" s="1">
        <v>2291</v>
      </c>
      <c r="L14" s="4">
        <v>8919</v>
      </c>
      <c r="M14" s="4">
        <v>14840</v>
      </c>
    </row>
    <row r="15" spans="1:13" x14ac:dyDescent="0.25">
      <c r="A15" s="16" t="s">
        <v>803</v>
      </c>
      <c r="B15" s="1" t="s">
        <v>2216</v>
      </c>
      <c r="C15" s="1" t="s">
        <v>2216</v>
      </c>
      <c r="D15" s="1" t="s">
        <v>2216</v>
      </c>
      <c r="E15" s="1" t="s">
        <v>2216</v>
      </c>
      <c r="F15" s="1" t="s">
        <v>2216</v>
      </c>
      <c r="G15" s="1" t="s">
        <v>2216</v>
      </c>
      <c r="H15" s="1" t="s">
        <v>2216</v>
      </c>
      <c r="I15" s="1" t="s">
        <v>2216</v>
      </c>
      <c r="J15" s="1">
        <v>3</v>
      </c>
      <c r="K15" s="1">
        <v>8</v>
      </c>
      <c r="L15" s="4">
        <v>6</v>
      </c>
      <c r="M15" s="4">
        <v>5</v>
      </c>
    </row>
    <row r="16" spans="1:13" x14ac:dyDescent="0.25">
      <c r="A16" s="16" t="s">
        <v>804</v>
      </c>
      <c r="B16" s="1">
        <v>374</v>
      </c>
      <c r="C16" s="1">
        <v>337</v>
      </c>
      <c r="D16" s="1">
        <v>320</v>
      </c>
      <c r="E16" s="1">
        <v>277</v>
      </c>
      <c r="F16" s="1">
        <v>152</v>
      </c>
      <c r="G16" s="1">
        <v>151</v>
      </c>
      <c r="H16" s="1">
        <v>150</v>
      </c>
      <c r="I16" s="1">
        <v>135</v>
      </c>
      <c r="J16" s="1">
        <v>92</v>
      </c>
      <c r="K16" s="1">
        <v>62</v>
      </c>
      <c r="L16" s="4">
        <v>539</v>
      </c>
      <c r="M16" s="4">
        <v>1738</v>
      </c>
    </row>
    <row r="17" spans="1:13" x14ac:dyDescent="0.25">
      <c r="A17" s="16" t="s">
        <v>805</v>
      </c>
      <c r="B17" s="1">
        <v>184</v>
      </c>
      <c r="C17" s="1">
        <v>112</v>
      </c>
      <c r="D17" s="1">
        <v>64</v>
      </c>
      <c r="E17" s="1">
        <v>61</v>
      </c>
      <c r="F17" s="1">
        <v>71</v>
      </c>
      <c r="G17" s="1">
        <v>45</v>
      </c>
      <c r="H17" s="1">
        <v>39</v>
      </c>
      <c r="I17" s="1">
        <v>36</v>
      </c>
      <c r="J17" s="1">
        <v>29</v>
      </c>
      <c r="K17" s="1">
        <v>32</v>
      </c>
      <c r="L17" s="4">
        <v>162</v>
      </c>
      <c r="M17" s="4">
        <v>520</v>
      </c>
    </row>
    <row r="18" spans="1:13" x14ac:dyDescent="0.25">
      <c r="A18" s="16" t="s">
        <v>806</v>
      </c>
      <c r="B18" s="1">
        <v>299</v>
      </c>
      <c r="C18" s="1">
        <v>336</v>
      </c>
      <c r="D18" s="1">
        <v>377</v>
      </c>
      <c r="E18" s="1">
        <v>430</v>
      </c>
      <c r="F18" s="1">
        <v>472</v>
      </c>
      <c r="G18" s="1">
        <v>387</v>
      </c>
      <c r="H18" s="1">
        <v>358</v>
      </c>
      <c r="I18" s="1">
        <v>341</v>
      </c>
      <c r="J18" s="1">
        <v>360</v>
      </c>
      <c r="K18" s="1">
        <v>407</v>
      </c>
      <c r="L18" s="4">
        <v>1493</v>
      </c>
      <c r="M18" s="4">
        <v>2445</v>
      </c>
    </row>
    <row r="19" spans="1:13" x14ac:dyDescent="0.25">
      <c r="A19" s="16" t="s">
        <v>807</v>
      </c>
      <c r="B19" s="1" t="s">
        <v>2216</v>
      </c>
      <c r="C19" s="1" t="s">
        <v>2216</v>
      </c>
      <c r="D19" s="1" t="s">
        <v>2216</v>
      </c>
      <c r="E19" s="1" t="s">
        <v>2216</v>
      </c>
      <c r="F19" s="1" t="s">
        <v>2216</v>
      </c>
      <c r="G19" s="1" t="s">
        <v>2216</v>
      </c>
      <c r="H19" s="1" t="s">
        <v>2216</v>
      </c>
      <c r="I19" s="1" t="s">
        <v>2216</v>
      </c>
      <c r="J19" s="1" t="s">
        <v>2216</v>
      </c>
      <c r="K19" s="1" t="s">
        <v>2216</v>
      </c>
      <c r="L19" s="4">
        <v>0</v>
      </c>
      <c r="M19" s="4">
        <v>0</v>
      </c>
    </row>
    <row r="20" spans="1:13" x14ac:dyDescent="0.25">
      <c r="A20" s="10" t="s">
        <v>14</v>
      </c>
      <c r="B20" s="4">
        <v>6403</v>
      </c>
      <c r="C20" s="4">
        <v>6749</v>
      </c>
      <c r="D20" s="4">
        <v>6571</v>
      </c>
      <c r="E20" s="4">
        <v>6356</v>
      </c>
      <c r="F20" s="4">
        <v>6213</v>
      </c>
      <c r="G20" s="4">
        <v>5622</v>
      </c>
      <c r="H20" s="4">
        <v>5402</v>
      </c>
      <c r="I20" s="4">
        <v>5378</v>
      </c>
      <c r="J20" s="4">
        <v>4957</v>
      </c>
      <c r="K20" s="4">
        <v>5484</v>
      </c>
      <c r="L20" s="4">
        <v>22959</v>
      </c>
      <c r="M20" s="4">
        <v>44771</v>
      </c>
    </row>
    <row r="21" spans="1:13" x14ac:dyDescent="0.25">
      <c r="A21" s="15"/>
    </row>
    <row r="22" spans="1:13" x14ac:dyDescent="0.25">
      <c r="A22" s="15"/>
    </row>
    <row r="23" spans="1:13" x14ac:dyDescent="0.25">
      <c r="A23" s="15"/>
      <c r="B23" s="23" t="s">
        <v>732</v>
      </c>
      <c r="C23" s="24"/>
      <c r="D23" s="24"/>
      <c r="E23" s="24"/>
      <c r="F23" s="24"/>
      <c r="G23" s="24"/>
      <c r="H23" s="24"/>
      <c r="I23" s="24"/>
      <c r="J23" s="24"/>
      <c r="K23" s="24"/>
      <c r="L23" s="6" t="s">
        <v>734</v>
      </c>
      <c r="M23" s="6" t="s">
        <v>11</v>
      </c>
    </row>
    <row r="24" spans="1:13" x14ac:dyDescent="0.25">
      <c r="A24" s="9" t="s">
        <v>34</v>
      </c>
      <c r="B24" s="5" t="s">
        <v>0</v>
      </c>
      <c r="C24" s="5" t="s">
        <v>1</v>
      </c>
      <c r="D24" s="5" t="s">
        <v>2</v>
      </c>
      <c r="E24" s="5" t="s">
        <v>3</v>
      </c>
      <c r="F24" s="5" t="s">
        <v>4</v>
      </c>
      <c r="G24" s="5" t="s">
        <v>5</v>
      </c>
      <c r="H24" s="5" t="s">
        <v>6</v>
      </c>
      <c r="I24" s="5" t="s">
        <v>7</v>
      </c>
      <c r="J24" s="5" t="s">
        <v>8</v>
      </c>
      <c r="K24" s="5" t="s">
        <v>9</v>
      </c>
      <c r="L24" s="5" t="s">
        <v>32</v>
      </c>
      <c r="M24" s="5" t="s">
        <v>33</v>
      </c>
    </row>
    <row r="25" spans="1:13" x14ac:dyDescent="0.25">
      <c r="A25" s="8" t="s">
        <v>796</v>
      </c>
      <c r="B25" s="2">
        <v>0.45159857904085299</v>
      </c>
      <c r="C25" s="2">
        <v>0.47302383939774201</v>
      </c>
      <c r="D25" s="2">
        <v>0.45040101308569003</v>
      </c>
      <c r="E25" s="2">
        <v>0.379920389208315</v>
      </c>
      <c r="F25" s="2">
        <v>0.26408602150537602</v>
      </c>
      <c r="G25" s="2">
        <v>0.27934834690943899</v>
      </c>
      <c r="H25" s="2">
        <v>0.29482071713147401</v>
      </c>
      <c r="I25" s="2">
        <v>0.29652844744455198</v>
      </c>
      <c r="J25" s="2">
        <v>0.236586612161472</v>
      </c>
      <c r="K25" s="2">
        <v>0.20414601171699001</v>
      </c>
      <c r="L25" s="3">
        <v>0.283167870036101</v>
      </c>
      <c r="M25" s="3">
        <v>0.38496941803427598</v>
      </c>
    </row>
    <row r="26" spans="1:13" x14ac:dyDescent="0.25">
      <c r="A26" s="8" t="s">
        <v>797</v>
      </c>
      <c r="B26" s="2">
        <v>0.206039076376554</v>
      </c>
      <c r="C26" s="2">
        <v>0.13467168548724401</v>
      </c>
      <c r="D26" s="2">
        <v>9.2444069227522199E-2</v>
      </c>
      <c r="E26" s="2">
        <v>8.9783281733746098E-2</v>
      </c>
      <c r="F26" s="2">
        <v>8.0430107526881706E-2</v>
      </c>
      <c r="G26" s="2">
        <v>8.1935793004312404E-2</v>
      </c>
      <c r="H26" s="2">
        <v>7.5199203187250999E-2</v>
      </c>
      <c r="I26" s="2">
        <v>6.6055930568948901E-2</v>
      </c>
      <c r="J26" s="2">
        <v>6.8983137455288696E-2</v>
      </c>
      <c r="K26" s="2">
        <v>4.6417305092384002E-2</v>
      </c>
      <c r="L26" s="3">
        <v>7.2427797833935006E-2</v>
      </c>
      <c r="M26" s="3">
        <v>0.10258584145824499</v>
      </c>
    </row>
    <row r="27" spans="1:13" x14ac:dyDescent="0.25">
      <c r="A27" s="8" t="s">
        <v>798</v>
      </c>
      <c r="B27" s="2">
        <v>0.34236234458259301</v>
      </c>
      <c r="C27" s="2">
        <v>0.39230447511501498</v>
      </c>
      <c r="D27" s="2">
        <v>0.45715491768678801</v>
      </c>
      <c r="E27" s="2">
        <v>0.530296329057939</v>
      </c>
      <c r="F27" s="2">
        <v>0.65548387096774197</v>
      </c>
      <c r="G27" s="2">
        <v>0.63871586008624803</v>
      </c>
      <c r="H27" s="2">
        <v>0.62998007968127501</v>
      </c>
      <c r="I27" s="2">
        <v>0.63741562198649904</v>
      </c>
      <c r="J27" s="2">
        <v>0.69391926417986705</v>
      </c>
      <c r="K27" s="2">
        <v>0.74132492113564696</v>
      </c>
      <c r="L27" s="3">
        <v>0.64305054151624597</v>
      </c>
      <c r="M27" s="3">
        <v>0.51183915702779603</v>
      </c>
    </row>
    <row r="28" spans="1:13" x14ac:dyDescent="0.25">
      <c r="A28" s="8" t="s">
        <v>799</v>
      </c>
      <c r="B28" s="2">
        <v>0</v>
      </c>
      <c r="C28" s="2">
        <v>0</v>
      </c>
      <c r="D28" s="2">
        <v>0</v>
      </c>
      <c r="E28" s="2">
        <v>0</v>
      </c>
      <c r="F28" s="2">
        <v>0</v>
      </c>
      <c r="G28" s="2">
        <v>0</v>
      </c>
      <c r="H28" s="2">
        <v>0</v>
      </c>
      <c r="I28" s="2">
        <v>0</v>
      </c>
      <c r="J28" s="2" t="s">
        <v>2216</v>
      </c>
      <c r="K28" s="2">
        <v>8.1117620549797202E-3</v>
      </c>
      <c r="L28" s="3">
        <v>1.35379061371841E-3</v>
      </c>
      <c r="M28" s="3">
        <v>6.0558347968267404E-4</v>
      </c>
    </row>
    <row r="29" spans="1:13" x14ac:dyDescent="0.25">
      <c r="A29" s="8" t="s">
        <v>800</v>
      </c>
      <c r="B29" s="2">
        <v>0.32331511839708599</v>
      </c>
      <c r="C29" s="2">
        <v>0.34900643716764601</v>
      </c>
      <c r="D29" s="2">
        <v>0.32606800348735798</v>
      </c>
      <c r="E29" s="2">
        <v>0.271716260895702</v>
      </c>
      <c r="F29" s="2">
        <v>0.177262762292515</v>
      </c>
      <c r="G29" s="2">
        <v>0.17344173441734401</v>
      </c>
      <c r="H29" s="2">
        <v>0.198103266596417</v>
      </c>
      <c r="I29" s="2">
        <v>0.20272206303724899</v>
      </c>
      <c r="J29" s="2">
        <v>0.16123907863383599</v>
      </c>
      <c r="K29" s="2">
        <v>0.127713458755427</v>
      </c>
      <c r="L29" s="3">
        <v>0.187127132173767</v>
      </c>
      <c r="M29" s="3">
        <v>0.27459138187221399</v>
      </c>
    </row>
    <row r="30" spans="1:13" x14ac:dyDescent="0.25">
      <c r="A30" s="8" t="s">
        <v>801</v>
      </c>
      <c r="B30" s="2">
        <v>0.19732847601700099</v>
      </c>
      <c r="C30" s="2">
        <v>0.13462076686258001</v>
      </c>
      <c r="D30" s="2">
        <v>7.7303109561174102E-2</v>
      </c>
      <c r="E30" s="2">
        <v>7.7847911030958797E-2</v>
      </c>
      <c r="F30" s="2">
        <v>6.5455684309426901E-2</v>
      </c>
      <c r="G30" s="2">
        <v>7.8252032520325199E-2</v>
      </c>
      <c r="H30" s="2">
        <v>6.7088162978573895E-2</v>
      </c>
      <c r="I30" s="2">
        <v>5.5515759312320903E-2</v>
      </c>
      <c r="J30" s="2">
        <v>5.0436854646544897E-2</v>
      </c>
      <c r="K30" s="2">
        <v>4.0520984081042002E-2</v>
      </c>
      <c r="L30" s="3">
        <v>6.2935887740525998E-2</v>
      </c>
      <c r="M30" s="3">
        <v>9.5181490129484195E-2</v>
      </c>
    </row>
    <row r="31" spans="1:13" x14ac:dyDescent="0.25">
      <c r="A31" s="8" t="s">
        <v>802</v>
      </c>
      <c r="B31" s="2">
        <v>0.47935640558591402</v>
      </c>
      <c r="C31" s="2">
        <v>0.51637279596977304</v>
      </c>
      <c r="D31" s="2">
        <v>0.59662888695146798</v>
      </c>
      <c r="E31" s="2">
        <v>0.650435828073339</v>
      </c>
      <c r="F31" s="2">
        <v>0.75728155339805803</v>
      </c>
      <c r="G31" s="2">
        <v>0.74830623306233102</v>
      </c>
      <c r="H31" s="2">
        <v>0.73480857042500902</v>
      </c>
      <c r="I31" s="2">
        <v>0.74176217765042995</v>
      </c>
      <c r="J31" s="2">
        <v>0.78713264495631496</v>
      </c>
      <c r="K31" s="2">
        <v>0.82887120115774204</v>
      </c>
      <c r="L31" s="3">
        <v>0.74943282077136397</v>
      </c>
      <c r="M31" s="3">
        <v>0.63001485884101005</v>
      </c>
    </row>
    <row r="32" spans="1:13" x14ac:dyDescent="0.25">
      <c r="A32" s="8" t="s">
        <v>803</v>
      </c>
      <c r="B32" s="2">
        <v>0</v>
      </c>
      <c r="C32" s="2">
        <v>0</v>
      </c>
      <c r="D32" s="2">
        <v>0</v>
      </c>
      <c r="E32" s="2">
        <v>0</v>
      </c>
      <c r="F32" s="2">
        <v>0</v>
      </c>
      <c r="G32" s="2">
        <v>0</v>
      </c>
      <c r="H32" s="2">
        <v>0</v>
      </c>
      <c r="I32" s="2">
        <v>0</v>
      </c>
      <c r="J32" s="2">
        <v>1.19142176330421E-3</v>
      </c>
      <c r="K32" s="2">
        <v>2.8943560057887101E-3</v>
      </c>
      <c r="L32" s="3">
        <v>5.0415931434333295E-4</v>
      </c>
      <c r="M32" s="3">
        <v>2.1226915729144599E-4</v>
      </c>
    </row>
    <row r="33" spans="1:13" x14ac:dyDescent="0.25">
      <c r="A33" s="8" t="s">
        <v>804</v>
      </c>
      <c r="B33" s="2">
        <v>0.43640606767794599</v>
      </c>
      <c r="C33" s="2">
        <v>0.42929936305732502</v>
      </c>
      <c r="D33" s="2">
        <v>0.42049934296977698</v>
      </c>
      <c r="E33" s="2">
        <v>0.36067708333333298</v>
      </c>
      <c r="F33" s="2">
        <v>0.21870503597122301</v>
      </c>
      <c r="G33" s="2">
        <v>0.25900514579759898</v>
      </c>
      <c r="H33" s="2">
        <v>0.27422303473491799</v>
      </c>
      <c r="I33" s="2">
        <v>0.263671875</v>
      </c>
      <c r="J33" s="2">
        <v>0.19087136929460599</v>
      </c>
      <c r="K33" s="2">
        <v>0.12375249500997999</v>
      </c>
      <c r="L33" s="3">
        <v>0.24567000911577</v>
      </c>
      <c r="M33" s="3">
        <v>0.36955135020199897</v>
      </c>
    </row>
    <row r="34" spans="1:13" x14ac:dyDescent="0.25">
      <c r="A34" s="8" t="s">
        <v>805</v>
      </c>
      <c r="B34" s="2">
        <v>0.214702450408401</v>
      </c>
      <c r="C34" s="2">
        <v>0.14267515923566901</v>
      </c>
      <c r="D34" s="2">
        <v>8.4099868593955296E-2</v>
      </c>
      <c r="E34" s="2">
        <v>7.9427083333333301E-2</v>
      </c>
      <c r="F34" s="2">
        <v>0.102158273381295</v>
      </c>
      <c r="G34" s="2">
        <v>7.7186963979416795E-2</v>
      </c>
      <c r="H34" s="2">
        <v>7.1297989031078604E-2</v>
      </c>
      <c r="I34" s="2">
        <v>7.03125E-2</v>
      </c>
      <c r="J34" s="2">
        <v>6.01659751037344E-2</v>
      </c>
      <c r="K34" s="2">
        <v>6.3872255489022006E-2</v>
      </c>
      <c r="L34" s="3">
        <v>7.3837739288969903E-2</v>
      </c>
      <c r="M34" s="3">
        <v>0.110567722730172</v>
      </c>
    </row>
    <row r="35" spans="1:13" x14ac:dyDescent="0.25">
      <c r="A35" s="8" t="s">
        <v>806</v>
      </c>
      <c r="B35" s="2">
        <v>0.34889148191365199</v>
      </c>
      <c r="C35" s="2">
        <v>0.428025477707006</v>
      </c>
      <c r="D35" s="2">
        <v>0.495400788436268</v>
      </c>
      <c r="E35" s="2">
        <v>0.55989583333333304</v>
      </c>
      <c r="F35" s="2">
        <v>0.67913669064748206</v>
      </c>
      <c r="G35" s="2">
        <v>0.66380789022298503</v>
      </c>
      <c r="H35" s="2">
        <v>0.65447897623400397</v>
      </c>
      <c r="I35" s="2">
        <v>0.666015625</v>
      </c>
      <c r="J35" s="2">
        <v>0.74688796680497904</v>
      </c>
      <c r="K35" s="2">
        <v>0.81237524950099804</v>
      </c>
      <c r="L35" s="3">
        <v>0.68049225159525994</v>
      </c>
      <c r="M35" s="3">
        <v>0.51988092706782896</v>
      </c>
    </row>
    <row r="36" spans="1:13" x14ac:dyDescent="0.25">
      <c r="A36" s="8" t="s">
        <v>807</v>
      </c>
      <c r="B36" s="2">
        <v>0</v>
      </c>
      <c r="C36" s="2">
        <v>0</v>
      </c>
      <c r="D36" s="2">
        <v>0</v>
      </c>
      <c r="E36" s="2">
        <v>0</v>
      </c>
      <c r="F36" s="2">
        <v>0</v>
      </c>
      <c r="G36" s="2">
        <v>0</v>
      </c>
      <c r="H36" s="2">
        <v>0</v>
      </c>
      <c r="I36" s="2">
        <v>0</v>
      </c>
      <c r="J36" s="2" t="s">
        <v>2216</v>
      </c>
      <c r="K36" s="2">
        <v>0</v>
      </c>
      <c r="L36" s="3">
        <v>0</v>
      </c>
      <c r="M36" s="3">
        <v>0</v>
      </c>
    </row>
    <row r="37" spans="1:13" x14ac:dyDescent="0.25">
      <c r="A37" s="15"/>
    </row>
    <row r="38" spans="1:13" x14ac:dyDescent="0.25">
      <c r="A38" s="15"/>
    </row>
    <row r="39" spans="1:13" x14ac:dyDescent="0.25">
      <c r="A39" s="15"/>
      <c r="B39" s="23" t="s">
        <v>31</v>
      </c>
      <c r="C39" s="23"/>
      <c r="D39" s="23"/>
      <c r="E39" s="23"/>
      <c r="F39" s="23"/>
      <c r="G39" s="23"/>
      <c r="H39" s="23"/>
      <c r="I39" s="23"/>
      <c r="J39" s="23"/>
      <c r="K39" s="6" t="s">
        <v>10</v>
      </c>
      <c r="L39" s="6" t="s">
        <v>11</v>
      </c>
    </row>
    <row r="40" spans="1:13" x14ac:dyDescent="0.25">
      <c r="A40" s="9" t="s">
        <v>34</v>
      </c>
      <c r="B40" s="5" t="s">
        <v>15</v>
      </c>
      <c r="C40" s="5" t="s">
        <v>16</v>
      </c>
      <c r="D40" s="5" t="s">
        <v>17</v>
      </c>
      <c r="E40" s="5" t="s">
        <v>18</v>
      </c>
      <c r="F40" s="5" t="s">
        <v>19</v>
      </c>
      <c r="G40" s="5" t="s">
        <v>20</v>
      </c>
      <c r="H40" s="5" t="s">
        <v>21</v>
      </c>
      <c r="I40" s="5" t="s">
        <v>22</v>
      </c>
      <c r="J40" s="5" t="s">
        <v>23</v>
      </c>
      <c r="K40" s="5" t="s">
        <v>24</v>
      </c>
      <c r="L40" s="5" t="s">
        <v>25</v>
      </c>
    </row>
    <row r="41" spans="1:13" x14ac:dyDescent="0.25">
      <c r="A41" s="8" t="s">
        <v>796</v>
      </c>
      <c r="B41" s="2">
        <v>0.112094395280236</v>
      </c>
      <c r="C41" s="2">
        <v>-5.6587091069849701E-2</v>
      </c>
      <c r="D41" s="2">
        <v>-0.19493908153702</v>
      </c>
      <c r="E41" s="2">
        <v>-0.28521536670547099</v>
      </c>
      <c r="F41" s="2">
        <v>-5.0488599348534197E-2</v>
      </c>
      <c r="G41" s="2">
        <v>1.54373927958834E-2</v>
      </c>
      <c r="H41" s="2">
        <v>3.8851351351351399E-2</v>
      </c>
      <c r="I41" s="2">
        <v>-0.24715447154471501</v>
      </c>
      <c r="J41" s="2">
        <v>-2.1598272138228899E-2</v>
      </c>
      <c r="K41" s="3">
        <v>-0.22298456260720401</v>
      </c>
      <c r="L41" s="3">
        <v>-0.55457227138643095</v>
      </c>
    </row>
    <row r="42" spans="1:13" x14ac:dyDescent="0.25">
      <c r="A42" s="8" t="s">
        <v>797</v>
      </c>
      <c r="B42" s="2">
        <v>-0.306034482758621</v>
      </c>
      <c r="C42" s="2">
        <v>-0.31987577639751602</v>
      </c>
      <c r="D42" s="2">
        <v>-7.3059360730593603E-2</v>
      </c>
      <c r="E42" s="2">
        <v>-7.8817733990147798E-2</v>
      </c>
      <c r="F42" s="2">
        <v>-8.5561497326203204E-2</v>
      </c>
      <c r="G42" s="2">
        <v>-0.116959064327485</v>
      </c>
      <c r="H42" s="2">
        <v>-9.27152317880795E-2</v>
      </c>
      <c r="I42" s="2">
        <v>-1.4598540145985399E-2</v>
      </c>
      <c r="J42" s="2">
        <v>-0.23703703703703699</v>
      </c>
      <c r="K42" s="3">
        <v>-0.39766081871344999</v>
      </c>
      <c r="L42" s="3">
        <v>-0.77801724137931005</v>
      </c>
    </row>
    <row r="43" spans="1:13" x14ac:dyDescent="0.25">
      <c r="A43" s="8" t="s">
        <v>798</v>
      </c>
      <c r="B43" s="2">
        <v>0.21660181582360599</v>
      </c>
      <c r="C43" s="2">
        <v>0.154584221748401</v>
      </c>
      <c r="D43" s="2">
        <v>0.10710987996306599</v>
      </c>
      <c r="E43" s="2">
        <v>0.27105921601334398</v>
      </c>
      <c r="F43" s="2">
        <v>-0.12532808398950099</v>
      </c>
      <c r="G43" s="2">
        <v>-5.1012753188297101E-2</v>
      </c>
      <c r="H43" s="2">
        <v>4.5059288537549397E-2</v>
      </c>
      <c r="I43" s="2">
        <v>2.7231467473524999E-2</v>
      </c>
      <c r="J43" s="2">
        <v>0.21134020618556701</v>
      </c>
      <c r="K43" s="3">
        <v>0.23405851462865701</v>
      </c>
      <c r="L43" s="3">
        <v>1.13359273670558</v>
      </c>
    </row>
    <row r="44" spans="1:13" x14ac:dyDescent="0.25">
      <c r="A44" s="8" t="s">
        <v>799</v>
      </c>
      <c r="B44" s="2" t="s">
        <v>2216</v>
      </c>
      <c r="C44" s="2" t="s">
        <v>2216</v>
      </c>
      <c r="D44" s="2" t="s">
        <v>2216</v>
      </c>
      <c r="E44" s="2" t="s">
        <v>2216</v>
      </c>
      <c r="F44" s="2" t="s">
        <v>2216</v>
      </c>
      <c r="G44" s="2" t="s">
        <v>2216</v>
      </c>
      <c r="H44" s="2" t="s">
        <v>2216</v>
      </c>
      <c r="I44" s="2" t="s">
        <v>2216</v>
      </c>
      <c r="J44" s="2">
        <v>17</v>
      </c>
      <c r="K44" s="3">
        <v>0</v>
      </c>
      <c r="L44" s="3">
        <v>0</v>
      </c>
    </row>
    <row r="45" spans="1:13" x14ac:dyDescent="0.25">
      <c r="A45" s="8" t="s">
        <v>800</v>
      </c>
      <c r="B45" s="2">
        <v>0.17089201877934301</v>
      </c>
      <c r="C45" s="2">
        <v>-0.100240577385726</v>
      </c>
      <c r="D45" s="2">
        <v>-0.19429590017825299</v>
      </c>
      <c r="E45" s="2">
        <v>-0.37389380530973498</v>
      </c>
      <c r="F45" s="2">
        <v>-9.5406360424028294E-2</v>
      </c>
      <c r="G45" s="2">
        <v>0.1015625</v>
      </c>
      <c r="H45" s="2">
        <v>3.54609929078014E-3</v>
      </c>
      <c r="I45" s="2">
        <v>-0.28268551236749101</v>
      </c>
      <c r="J45" s="2">
        <v>-0.130541871921182</v>
      </c>
      <c r="K45" s="3">
        <v>-0.310546875</v>
      </c>
      <c r="L45" s="3">
        <v>-0.66854460093896695</v>
      </c>
    </row>
    <row r="46" spans="1:13" x14ac:dyDescent="0.25">
      <c r="A46" s="8" t="s">
        <v>801</v>
      </c>
      <c r="B46" s="2">
        <v>-0.26</v>
      </c>
      <c r="C46" s="2">
        <v>-0.44698544698544701</v>
      </c>
      <c r="D46" s="2">
        <v>-2.6315789473684199E-2</v>
      </c>
      <c r="E46" s="2">
        <v>-0.193050193050193</v>
      </c>
      <c r="F46" s="2">
        <v>0.105263157894737</v>
      </c>
      <c r="G46" s="2">
        <v>-0.17316017316017299</v>
      </c>
      <c r="H46" s="2">
        <v>-0.18848167539267</v>
      </c>
      <c r="I46" s="2">
        <v>-0.18064516129032299</v>
      </c>
      <c r="J46" s="2">
        <v>-0.118110236220472</v>
      </c>
      <c r="K46" s="3">
        <v>-0.51515151515151503</v>
      </c>
      <c r="L46" s="3">
        <v>-0.82769230769230795</v>
      </c>
    </row>
    <row r="47" spans="1:13" x14ac:dyDescent="0.25">
      <c r="A47" s="8" t="s">
        <v>802</v>
      </c>
      <c r="B47" s="2">
        <v>0.16846105129829</v>
      </c>
      <c r="C47" s="2">
        <v>0.112737127371274</v>
      </c>
      <c r="D47" s="2">
        <v>5.4067218704335097E-2</v>
      </c>
      <c r="E47" s="2">
        <v>0.11737523105360401</v>
      </c>
      <c r="F47" s="2">
        <v>-8.6435070306038003E-2</v>
      </c>
      <c r="G47" s="2">
        <v>-5.2965142598460802E-2</v>
      </c>
      <c r="H47" s="2">
        <v>-1.0038240917782E-2</v>
      </c>
      <c r="I47" s="2">
        <v>-4.2974408498310003E-2</v>
      </c>
      <c r="J47" s="2">
        <v>0.15590312815338001</v>
      </c>
      <c r="K47" s="3">
        <v>3.71208691715708E-2</v>
      </c>
      <c r="L47" s="3">
        <v>0.45091830272324301</v>
      </c>
    </row>
    <row r="48" spans="1:13" x14ac:dyDescent="0.25">
      <c r="A48" s="8" t="s">
        <v>803</v>
      </c>
      <c r="B48" s="2" t="s">
        <v>2216</v>
      </c>
      <c r="C48" s="2" t="s">
        <v>2216</v>
      </c>
      <c r="D48" s="2" t="s">
        <v>2216</v>
      </c>
      <c r="E48" s="2" t="s">
        <v>2216</v>
      </c>
      <c r="F48" s="2" t="s">
        <v>2216</v>
      </c>
      <c r="G48" s="2" t="s">
        <v>2216</v>
      </c>
      <c r="H48" s="2" t="s">
        <v>2216</v>
      </c>
      <c r="I48" s="2">
        <v>0</v>
      </c>
      <c r="J48" s="2">
        <v>1.6666666666666701</v>
      </c>
      <c r="K48" s="3">
        <v>0</v>
      </c>
      <c r="L48" s="3">
        <v>0</v>
      </c>
    </row>
    <row r="49" spans="1:12" x14ac:dyDescent="0.25">
      <c r="A49" s="8" t="s">
        <v>804</v>
      </c>
      <c r="B49" s="2">
        <v>-9.8930481283422494E-2</v>
      </c>
      <c r="C49" s="2">
        <v>-5.04451038575668E-2</v>
      </c>
      <c r="D49" s="2">
        <v>-0.13437499999999999</v>
      </c>
      <c r="E49" s="2">
        <v>-0.45126353790613699</v>
      </c>
      <c r="F49" s="2">
        <v>-6.5789473684210497E-3</v>
      </c>
      <c r="G49" s="2">
        <v>-6.6225165562913899E-3</v>
      </c>
      <c r="H49" s="2">
        <v>-0.1</v>
      </c>
      <c r="I49" s="2">
        <v>-0.31851851851851898</v>
      </c>
      <c r="J49" s="2">
        <v>-0.32608695652173902</v>
      </c>
      <c r="K49" s="3">
        <v>-0.58940397350993401</v>
      </c>
      <c r="L49" s="3">
        <v>-0.83422459893048095</v>
      </c>
    </row>
    <row r="50" spans="1:12" x14ac:dyDescent="0.25">
      <c r="A50" s="8" t="s">
        <v>805</v>
      </c>
      <c r="B50" s="2">
        <v>-0.39130434782608697</v>
      </c>
      <c r="C50" s="2">
        <v>-0.42857142857142899</v>
      </c>
      <c r="D50" s="2">
        <v>-4.6875E-2</v>
      </c>
      <c r="E50" s="2">
        <v>0.16393442622950799</v>
      </c>
      <c r="F50" s="2">
        <v>-0.36619718309859201</v>
      </c>
      <c r="G50" s="2">
        <v>-0.133333333333333</v>
      </c>
      <c r="H50" s="2">
        <v>-7.69230769230769E-2</v>
      </c>
      <c r="I50" s="2">
        <v>-0.194444444444444</v>
      </c>
      <c r="J50" s="2">
        <v>0.10344827586206901</v>
      </c>
      <c r="K50" s="3">
        <v>-0.28888888888888897</v>
      </c>
      <c r="L50" s="3">
        <v>-0.82608695652173902</v>
      </c>
    </row>
    <row r="51" spans="1:12" x14ac:dyDescent="0.25">
      <c r="A51" s="8" t="s">
        <v>806</v>
      </c>
      <c r="B51" s="2">
        <v>0.12374581939799301</v>
      </c>
      <c r="C51" s="2">
        <v>0.12202380952381001</v>
      </c>
      <c r="D51" s="2">
        <v>0.14058355437665801</v>
      </c>
      <c r="E51" s="2">
        <v>9.7674418604651203E-2</v>
      </c>
      <c r="F51" s="2">
        <v>-0.180084745762712</v>
      </c>
      <c r="G51" s="2">
        <v>-7.4935400516795897E-2</v>
      </c>
      <c r="H51" s="2">
        <v>-4.7486033519553099E-2</v>
      </c>
      <c r="I51" s="2">
        <v>5.5718475073313803E-2</v>
      </c>
      <c r="J51" s="2">
        <v>0.13055555555555601</v>
      </c>
      <c r="K51" s="3">
        <v>5.1679586563307497E-2</v>
      </c>
      <c r="L51" s="3">
        <v>0.36120401337792601</v>
      </c>
    </row>
    <row r="52" spans="1:12" x14ac:dyDescent="0.25">
      <c r="A52" s="8" t="s">
        <v>807</v>
      </c>
      <c r="B52" s="2" t="s">
        <v>2216</v>
      </c>
      <c r="C52" s="2" t="s">
        <v>2216</v>
      </c>
      <c r="D52" s="2" t="s">
        <v>2216</v>
      </c>
      <c r="E52" s="2" t="s">
        <v>2216</v>
      </c>
      <c r="F52" s="2" t="s">
        <v>2216</v>
      </c>
      <c r="G52" s="2" t="s">
        <v>2216</v>
      </c>
      <c r="H52" s="2" t="s">
        <v>2216</v>
      </c>
      <c r="I52" s="2" t="s">
        <v>2216</v>
      </c>
      <c r="J52" s="2" t="s">
        <v>2216</v>
      </c>
      <c r="K52" s="3">
        <v>0</v>
      </c>
      <c r="L52" s="3">
        <v>0</v>
      </c>
    </row>
    <row r="53" spans="1:12" x14ac:dyDescent="0.25">
      <c r="A53" s="11" t="s">
        <v>14</v>
      </c>
      <c r="B53" s="3">
        <v>5.40371700765266E-2</v>
      </c>
      <c r="C53" s="3">
        <v>-2.6374277670766E-2</v>
      </c>
      <c r="D53" s="3">
        <v>-3.2719525186425201E-2</v>
      </c>
      <c r="E53" s="3">
        <v>-2.2498426683448699E-2</v>
      </c>
      <c r="F53" s="3">
        <v>-9.5123128923225497E-2</v>
      </c>
      <c r="G53" s="3">
        <v>-3.9131981501245097E-2</v>
      </c>
      <c r="H53" s="3">
        <v>-4.4427989633469096E-3</v>
      </c>
      <c r="I53" s="3">
        <v>-7.8281889178133099E-2</v>
      </c>
      <c r="J53" s="3">
        <v>0.10631430300585</v>
      </c>
      <c r="K53" s="3">
        <v>-2.4546424759871899E-2</v>
      </c>
      <c r="L53" s="3">
        <v>-0.143526471966266</v>
      </c>
    </row>
    <row r="54" spans="1:12" x14ac:dyDescent="0.25">
      <c r="A54" s="15"/>
    </row>
    <row r="55" spans="1:12" x14ac:dyDescent="0.25">
      <c r="A55" s="13" t="s">
        <v>35</v>
      </c>
    </row>
    <row r="56" spans="1:12" x14ac:dyDescent="0.25">
      <c r="A56" s="14" t="s">
        <v>36</v>
      </c>
    </row>
    <row r="57" spans="1:12" x14ac:dyDescent="0.25">
      <c r="A57" s="14" t="s">
        <v>37</v>
      </c>
    </row>
    <row r="58" spans="1:12" x14ac:dyDescent="0.25">
      <c r="A58" s="14" t="s">
        <v>68</v>
      </c>
    </row>
    <row r="59" spans="1:12" x14ac:dyDescent="0.25">
      <c r="A59" s="14" t="s">
        <v>69</v>
      </c>
    </row>
    <row r="60" spans="1:12" x14ac:dyDescent="0.25">
      <c r="A60" s="14" t="s">
        <v>39</v>
      </c>
    </row>
    <row r="61" spans="1:12" x14ac:dyDescent="0.25">
      <c r="A61" s="15"/>
    </row>
    <row r="62" spans="1:12" x14ac:dyDescent="0.25">
      <c r="A62" s="15"/>
    </row>
    <row r="63" spans="1:12" x14ac:dyDescent="0.25">
      <c r="A63" s="15"/>
    </row>
    <row r="64" spans="1:12"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3:K23"/>
    <mergeCell ref="B39:J3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866</v>
      </c>
    </row>
    <row r="2" spans="1:13" ht="15" x14ac:dyDescent="0.25">
      <c r="A2" s="12" t="s">
        <v>729</v>
      </c>
    </row>
    <row r="3" spans="1:13" ht="15" x14ac:dyDescent="0.25">
      <c r="A3" s="12" t="s">
        <v>867</v>
      </c>
    </row>
    <row r="4" spans="1:13" ht="15" x14ac:dyDescent="0.25">
      <c r="A4" s="12" t="s">
        <v>730</v>
      </c>
    </row>
    <row r="5" spans="1:13" x14ac:dyDescent="0.25">
      <c r="A5" s="19" t="str">
        <f>HYPERLINK("#'Table of contents'!A38",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736</v>
      </c>
      <c r="B8" s="1">
        <v>907</v>
      </c>
      <c r="C8" s="1">
        <v>969</v>
      </c>
      <c r="D8" s="1">
        <v>946</v>
      </c>
      <c r="E8" s="1">
        <v>751</v>
      </c>
      <c r="F8" s="1">
        <v>477</v>
      </c>
      <c r="G8" s="1">
        <v>404</v>
      </c>
      <c r="H8" s="1">
        <v>409</v>
      </c>
      <c r="I8" s="1">
        <v>401</v>
      </c>
      <c r="J8" s="1">
        <v>260</v>
      </c>
      <c r="K8" s="1">
        <v>237</v>
      </c>
      <c r="L8" s="4">
        <v>1596</v>
      </c>
      <c r="M8" s="4">
        <v>4936</v>
      </c>
    </row>
    <row r="9" spans="1:13" x14ac:dyDescent="0.25">
      <c r="A9" s="16" t="s">
        <v>737</v>
      </c>
      <c r="B9" s="1">
        <v>834</v>
      </c>
      <c r="C9" s="1">
        <v>567</v>
      </c>
      <c r="D9" s="1">
        <v>317</v>
      </c>
      <c r="E9" s="1">
        <v>295</v>
      </c>
      <c r="F9" s="1">
        <v>254</v>
      </c>
      <c r="G9" s="1">
        <v>209</v>
      </c>
      <c r="H9" s="1">
        <v>155</v>
      </c>
      <c r="I9" s="1">
        <v>158</v>
      </c>
      <c r="J9" s="1">
        <v>139</v>
      </c>
      <c r="K9" s="1">
        <v>104</v>
      </c>
      <c r="L9" s="4">
        <v>698</v>
      </c>
      <c r="M9" s="4">
        <v>2451</v>
      </c>
    </row>
    <row r="10" spans="1:13" x14ac:dyDescent="0.25">
      <c r="A10" s="16" t="s">
        <v>738</v>
      </c>
      <c r="B10" s="1">
        <v>1059</v>
      </c>
      <c r="C10" s="1">
        <v>1327</v>
      </c>
      <c r="D10" s="1">
        <v>1521</v>
      </c>
      <c r="E10" s="1">
        <v>1713</v>
      </c>
      <c r="F10" s="1">
        <v>1973</v>
      </c>
      <c r="G10" s="1">
        <v>1684</v>
      </c>
      <c r="H10" s="1">
        <v>1505</v>
      </c>
      <c r="I10" s="1">
        <v>1422</v>
      </c>
      <c r="J10" s="1">
        <v>1459</v>
      </c>
      <c r="K10" s="1">
        <v>1857</v>
      </c>
      <c r="L10" s="4">
        <v>6557</v>
      </c>
      <c r="M10" s="4">
        <v>10433</v>
      </c>
    </row>
    <row r="11" spans="1:13" x14ac:dyDescent="0.25">
      <c r="A11" s="16" t="s">
        <v>739</v>
      </c>
      <c r="B11" s="1" t="s">
        <v>2216</v>
      </c>
      <c r="C11" s="1" t="s">
        <v>2216</v>
      </c>
      <c r="D11" s="1" t="s">
        <v>2216</v>
      </c>
      <c r="E11" s="1" t="s">
        <v>2216</v>
      </c>
      <c r="F11" s="1" t="s">
        <v>2216</v>
      </c>
      <c r="G11" s="1" t="s">
        <v>2216</v>
      </c>
      <c r="H11" s="1" t="s">
        <v>2216</v>
      </c>
      <c r="I11" s="1" t="s">
        <v>2216</v>
      </c>
      <c r="J11" s="1" t="s">
        <v>2216</v>
      </c>
      <c r="K11" s="1">
        <v>6</v>
      </c>
      <c r="L11" s="4">
        <v>4</v>
      </c>
      <c r="M11" s="4">
        <v>3</v>
      </c>
    </row>
    <row r="12" spans="1:13" x14ac:dyDescent="0.25">
      <c r="A12" s="16" t="s">
        <v>810</v>
      </c>
      <c r="B12" s="1">
        <v>134</v>
      </c>
      <c r="C12" s="1">
        <v>172</v>
      </c>
      <c r="D12" s="1">
        <v>174</v>
      </c>
      <c r="E12" s="1">
        <v>132</v>
      </c>
      <c r="F12" s="1">
        <v>87</v>
      </c>
      <c r="G12" s="1">
        <v>71</v>
      </c>
      <c r="H12" s="1">
        <v>96</v>
      </c>
      <c r="I12" s="1">
        <v>80</v>
      </c>
      <c r="J12" s="1">
        <v>58</v>
      </c>
      <c r="K12" s="1">
        <v>57</v>
      </c>
      <c r="L12" s="4">
        <v>339</v>
      </c>
      <c r="M12" s="4">
        <v>953</v>
      </c>
    </row>
    <row r="13" spans="1:13" x14ac:dyDescent="0.25">
      <c r="A13" s="16" t="s">
        <v>811</v>
      </c>
      <c r="B13" s="1">
        <v>67</v>
      </c>
      <c r="C13" s="1">
        <v>63</v>
      </c>
      <c r="D13" s="1">
        <v>43</v>
      </c>
      <c r="E13" s="1">
        <v>45</v>
      </c>
      <c r="F13" s="1">
        <v>34</v>
      </c>
      <c r="G13" s="1">
        <v>37</v>
      </c>
      <c r="H13" s="1">
        <v>44</v>
      </c>
      <c r="I13" s="1">
        <v>21</v>
      </c>
      <c r="J13" s="1">
        <v>22</v>
      </c>
      <c r="K13" s="1">
        <v>20</v>
      </c>
      <c r="L13" s="4">
        <v>136</v>
      </c>
      <c r="M13" s="4">
        <v>347</v>
      </c>
    </row>
    <row r="14" spans="1:13" x14ac:dyDescent="0.25">
      <c r="A14" s="16" t="s">
        <v>812</v>
      </c>
      <c r="B14" s="1">
        <v>241</v>
      </c>
      <c r="C14" s="1">
        <v>266</v>
      </c>
      <c r="D14" s="1">
        <v>312</v>
      </c>
      <c r="E14" s="1">
        <v>359</v>
      </c>
      <c r="F14" s="1">
        <v>449</v>
      </c>
      <c r="G14" s="1">
        <v>325</v>
      </c>
      <c r="H14" s="1">
        <v>375</v>
      </c>
      <c r="I14" s="1">
        <v>410</v>
      </c>
      <c r="J14" s="1">
        <v>376</v>
      </c>
      <c r="K14" s="1">
        <v>417</v>
      </c>
      <c r="L14" s="4">
        <v>1628</v>
      </c>
      <c r="M14" s="4">
        <v>2620</v>
      </c>
    </row>
    <row r="15" spans="1:13" x14ac:dyDescent="0.25">
      <c r="A15" s="16" t="s">
        <v>813</v>
      </c>
      <c r="B15" s="1" t="s">
        <v>2216</v>
      </c>
      <c r="C15" s="1" t="s">
        <v>2216</v>
      </c>
      <c r="D15" s="1" t="s">
        <v>2216</v>
      </c>
      <c r="E15" s="1" t="s">
        <v>2216</v>
      </c>
      <c r="F15" s="1" t="s">
        <v>2216</v>
      </c>
      <c r="G15" s="1" t="s">
        <v>2216</v>
      </c>
      <c r="H15" s="1" t="s">
        <v>2216</v>
      </c>
      <c r="I15" s="1" t="s">
        <v>2216</v>
      </c>
      <c r="J15" s="1" t="s">
        <v>2216</v>
      </c>
      <c r="K15" s="1" t="s">
        <v>2216</v>
      </c>
      <c r="L15" s="4">
        <v>1</v>
      </c>
      <c r="M15" s="4">
        <v>1</v>
      </c>
    </row>
    <row r="16" spans="1:13" x14ac:dyDescent="0.25">
      <c r="A16" s="16" t="s">
        <v>814</v>
      </c>
      <c r="B16" s="1">
        <v>50</v>
      </c>
      <c r="C16" s="1">
        <v>79</v>
      </c>
      <c r="D16" s="1">
        <v>66</v>
      </c>
      <c r="E16" s="1">
        <v>54</v>
      </c>
      <c r="F16" s="1">
        <v>34</v>
      </c>
      <c r="G16" s="1">
        <v>34</v>
      </c>
      <c r="H16" s="1">
        <v>45</v>
      </c>
      <c r="I16" s="1">
        <v>28</v>
      </c>
      <c r="J16" s="1">
        <v>28</v>
      </c>
      <c r="K16" s="1">
        <v>25</v>
      </c>
      <c r="L16" s="4">
        <v>151</v>
      </c>
      <c r="M16" s="4">
        <v>400</v>
      </c>
    </row>
    <row r="17" spans="1:13" x14ac:dyDescent="0.25">
      <c r="A17" s="16" t="s">
        <v>815</v>
      </c>
      <c r="B17" s="1">
        <v>13</v>
      </c>
      <c r="C17" s="1">
        <v>14</v>
      </c>
      <c r="D17" s="1">
        <v>9</v>
      </c>
      <c r="E17" s="1">
        <v>3</v>
      </c>
      <c r="F17" s="1">
        <v>8</v>
      </c>
      <c r="G17" s="1">
        <v>11</v>
      </c>
      <c r="H17" s="1">
        <v>8</v>
      </c>
      <c r="I17" s="1">
        <v>8</v>
      </c>
      <c r="J17" s="1">
        <v>4</v>
      </c>
      <c r="K17" s="1">
        <v>9</v>
      </c>
      <c r="L17" s="4">
        <v>36</v>
      </c>
      <c r="M17" s="4">
        <v>78</v>
      </c>
    </row>
    <row r="18" spans="1:13" x14ac:dyDescent="0.25">
      <c r="A18" s="16" t="s">
        <v>816</v>
      </c>
      <c r="B18" s="1">
        <v>37</v>
      </c>
      <c r="C18" s="1">
        <v>67</v>
      </c>
      <c r="D18" s="1">
        <v>54</v>
      </c>
      <c r="E18" s="1">
        <v>80</v>
      </c>
      <c r="F18" s="1">
        <v>88</v>
      </c>
      <c r="G18" s="1">
        <v>113</v>
      </c>
      <c r="H18" s="1">
        <v>83</v>
      </c>
      <c r="I18" s="1">
        <v>109</v>
      </c>
      <c r="J18" s="1">
        <v>91</v>
      </c>
      <c r="K18" s="1">
        <v>114</v>
      </c>
      <c r="L18" s="4">
        <v>443</v>
      </c>
      <c r="M18" s="4">
        <v>657</v>
      </c>
    </row>
    <row r="19" spans="1:13" x14ac:dyDescent="0.25">
      <c r="A19" s="16" t="s">
        <v>817</v>
      </c>
      <c r="B19" s="1" t="s">
        <v>2216</v>
      </c>
      <c r="C19" s="1" t="s">
        <v>2216</v>
      </c>
      <c r="D19" s="1" t="s">
        <v>2216</v>
      </c>
      <c r="E19" s="1" t="s">
        <v>2216</v>
      </c>
      <c r="F19" s="1" t="s">
        <v>2216</v>
      </c>
      <c r="G19" s="1" t="s">
        <v>2216</v>
      </c>
      <c r="H19" s="1" t="s">
        <v>2216</v>
      </c>
      <c r="I19" s="1" t="s">
        <v>2216</v>
      </c>
      <c r="J19" s="1" t="s">
        <v>2216</v>
      </c>
      <c r="K19" s="1" t="s">
        <v>2216</v>
      </c>
      <c r="L19" s="4">
        <v>0</v>
      </c>
      <c r="M19" s="4">
        <v>0</v>
      </c>
    </row>
    <row r="20" spans="1:13" x14ac:dyDescent="0.25">
      <c r="A20" s="16" t="s">
        <v>818</v>
      </c>
      <c r="B20" s="1">
        <v>13</v>
      </c>
      <c r="C20" s="1">
        <v>17</v>
      </c>
      <c r="D20" s="1">
        <v>16</v>
      </c>
      <c r="E20" s="1">
        <v>11</v>
      </c>
      <c r="F20" s="1">
        <v>16</v>
      </c>
      <c r="G20" s="1">
        <v>10</v>
      </c>
      <c r="H20" s="1">
        <v>14</v>
      </c>
      <c r="I20" s="1">
        <v>5</v>
      </c>
      <c r="J20" s="1">
        <v>4</v>
      </c>
      <c r="K20" s="1">
        <v>12</v>
      </c>
      <c r="L20" s="4">
        <v>43</v>
      </c>
      <c r="M20" s="4">
        <v>111</v>
      </c>
    </row>
    <row r="21" spans="1:13" x14ac:dyDescent="0.25">
      <c r="A21" s="16" t="s">
        <v>819</v>
      </c>
      <c r="B21" s="1">
        <v>5</v>
      </c>
      <c r="C21" s="1" t="s">
        <v>2216</v>
      </c>
      <c r="D21" s="1">
        <v>5</v>
      </c>
      <c r="E21" s="1" t="s">
        <v>2216</v>
      </c>
      <c r="F21" s="1">
        <v>3</v>
      </c>
      <c r="G21" s="1" t="s">
        <v>2216</v>
      </c>
      <c r="H21" s="1">
        <v>5</v>
      </c>
      <c r="I21" s="1">
        <v>4</v>
      </c>
      <c r="J21" s="1" t="s">
        <v>2216</v>
      </c>
      <c r="K21" s="1" t="s">
        <v>2216</v>
      </c>
      <c r="L21" s="4">
        <v>13</v>
      </c>
      <c r="M21" s="4">
        <v>26</v>
      </c>
    </row>
    <row r="22" spans="1:13" x14ac:dyDescent="0.25">
      <c r="A22" s="16" t="s">
        <v>820</v>
      </c>
      <c r="B22" s="1">
        <v>27</v>
      </c>
      <c r="C22" s="1">
        <v>26</v>
      </c>
      <c r="D22" s="1">
        <v>26</v>
      </c>
      <c r="E22" s="1">
        <v>30</v>
      </c>
      <c r="F22" s="1">
        <v>22</v>
      </c>
      <c r="G22" s="1">
        <v>27</v>
      </c>
      <c r="H22" s="1">
        <v>38</v>
      </c>
      <c r="I22" s="1">
        <v>50</v>
      </c>
      <c r="J22" s="1">
        <v>33</v>
      </c>
      <c r="K22" s="1">
        <v>49</v>
      </c>
      <c r="L22" s="4">
        <v>173</v>
      </c>
      <c r="M22" s="4">
        <v>260</v>
      </c>
    </row>
    <row r="23" spans="1:13" x14ac:dyDescent="0.25">
      <c r="A23" s="16" t="s">
        <v>821</v>
      </c>
      <c r="B23" s="1" t="s">
        <v>2216</v>
      </c>
      <c r="C23" s="1" t="s">
        <v>2216</v>
      </c>
      <c r="D23" s="1" t="s">
        <v>2216</v>
      </c>
      <c r="E23" s="1" t="s">
        <v>2216</v>
      </c>
      <c r="F23" s="1" t="s">
        <v>2216</v>
      </c>
      <c r="G23" s="1" t="s">
        <v>2216</v>
      </c>
      <c r="H23" s="1" t="s">
        <v>2216</v>
      </c>
      <c r="I23" s="1" t="s">
        <v>2216</v>
      </c>
      <c r="J23" s="1" t="s">
        <v>2216</v>
      </c>
      <c r="K23" s="1" t="s">
        <v>2216</v>
      </c>
      <c r="L23" s="4">
        <v>0</v>
      </c>
      <c r="M23" s="4">
        <v>0</v>
      </c>
    </row>
    <row r="24" spans="1:13" x14ac:dyDescent="0.25">
      <c r="A24" s="16" t="s">
        <v>822</v>
      </c>
      <c r="B24" s="1">
        <v>115</v>
      </c>
      <c r="C24" s="1">
        <v>96</v>
      </c>
      <c r="D24" s="1">
        <v>78</v>
      </c>
      <c r="E24" s="1">
        <v>72</v>
      </c>
      <c r="F24" s="1">
        <v>55</v>
      </c>
      <c r="G24" s="1">
        <v>37</v>
      </c>
      <c r="H24" s="1">
        <v>53</v>
      </c>
      <c r="I24" s="1">
        <v>52</v>
      </c>
      <c r="J24" s="1">
        <v>37</v>
      </c>
      <c r="K24" s="1">
        <v>33</v>
      </c>
      <c r="L24" s="4">
        <v>194</v>
      </c>
      <c r="M24" s="4">
        <v>513</v>
      </c>
    </row>
    <row r="25" spans="1:13" x14ac:dyDescent="0.25">
      <c r="A25" s="16" t="s">
        <v>823</v>
      </c>
      <c r="B25" s="1">
        <v>21</v>
      </c>
      <c r="C25" s="1">
        <v>17</v>
      </c>
      <c r="D25" s="1">
        <v>14</v>
      </c>
      <c r="E25" s="1">
        <v>19</v>
      </c>
      <c r="F25" s="1">
        <v>17</v>
      </c>
      <c r="G25" s="1">
        <v>15</v>
      </c>
      <c r="H25" s="1">
        <v>13</v>
      </c>
      <c r="I25" s="1">
        <v>10</v>
      </c>
      <c r="J25" s="1">
        <v>9</v>
      </c>
      <c r="K25" s="1">
        <v>6</v>
      </c>
      <c r="L25" s="4">
        <v>46</v>
      </c>
      <c r="M25" s="4">
        <v>104</v>
      </c>
    </row>
    <row r="26" spans="1:13" x14ac:dyDescent="0.25">
      <c r="A26" s="16" t="s">
        <v>824</v>
      </c>
      <c r="B26" s="1">
        <v>59</v>
      </c>
      <c r="C26" s="1">
        <v>76</v>
      </c>
      <c r="D26" s="1">
        <v>89</v>
      </c>
      <c r="E26" s="1">
        <v>88</v>
      </c>
      <c r="F26" s="1">
        <v>118</v>
      </c>
      <c r="G26" s="1">
        <v>128</v>
      </c>
      <c r="H26" s="1">
        <v>81</v>
      </c>
      <c r="I26" s="1">
        <v>88</v>
      </c>
      <c r="J26" s="1">
        <v>126</v>
      </c>
      <c r="K26" s="1">
        <v>123</v>
      </c>
      <c r="L26" s="4">
        <v>424</v>
      </c>
      <c r="M26" s="4">
        <v>589</v>
      </c>
    </row>
    <row r="27" spans="1:13" x14ac:dyDescent="0.25">
      <c r="A27" s="16" t="s">
        <v>825</v>
      </c>
      <c r="B27" s="1" t="s">
        <v>2216</v>
      </c>
      <c r="C27" s="1" t="s">
        <v>2216</v>
      </c>
      <c r="D27" s="1" t="s">
        <v>2216</v>
      </c>
      <c r="E27" s="1" t="s">
        <v>2216</v>
      </c>
      <c r="F27" s="1" t="s">
        <v>2216</v>
      </c>
      <c r="G27" s="1" t="s">
        <v>2216</v>
      </c>
      <c r="H27" s="1" t="s">
        <v>2216</v>
      </c>
      <c r="I27" s="1" t="s">
        <v>2216</v>
      </c>
      <c r="J27" s="1" t="s">
        <v>2216</v>
      </c>
      <c r="K27" s="1" t="s">
        <v>2216</v>
      </c>
      <c r="L27" s="4">
        <v>0</v>
      </c>
      <c r="M27" s="4">
        <v>0</v>
      </c>
    </row>
    <row r="28" spans="1:13" x14ac:dyDescent="0.25">
      <c r="A28" s="16" t="s">
        <v>826</v>
      </c>
      <c r="B28" s="1">
        <v>12</v>
      </c>
      <c r="C28" s="1">
        <v>6</v>
      </c>
      <c r="D28" s="1">
        <v>8</v>
      </c>
      <c r="E28" s="1">
        <v>7</v>
      </c>
      <c r="F28" s="1">
        <v>5</v>
      </c>
      <c r="G28" s="1">
        <v>7</v>
      </c>
      <c r="H28" s="1">
        <v>5</v>
      </c>
      <c r="I28" s="1" t="s">
        <v>2216</v>
      </c>
      <c r="J28" s="1" t="s">
        <v>2216</v>
      </c>
      <c r="K28" s="1" t="s">
        <v>2216</v>
      </c>
      <c r="L28" s="4">
        <v>16</v>
      </c>
      <c r="M28" s="4">
        <v>48</v>
      </c>
    </row>
    <row r="29" spans="1:13" x14ac:dyDescent="0.25">
      <c r="A29" s="16" t="s">
        <v>827</v>
      </c>
      <c r="B29" s="1">
        <v>14</v>
      </c>
      <c r="C29" s="1">
        <v>5</v>
      </c>
      <c r="D29" s="1">
        <v>4</v>
      </c>
      <c r="E29" s="1">
        <v>10</v>
      </c>
      <c r="F29" s="1">
        <v>9</v>
      </c>
      <c r="G29" s="1">
        <v>4</v>
      </c>
      <c r="H29" s="1">
        <v>9</v>
      </c>
      <c r="I29" s="1">
        <v>3</v>
      </c>
      <c r="J29" s="1">
        <v>3</v>
      </c>
      <c r="K29" s="1" t="s">
        <v>2216</v>
      </c>
      <c r="L29" s="4">
        <v>16</v>
      </c>
      <c r="M29" s="4">
        <v>44</v>
      </c>
    </row>
    <row r="30" spans="1:13" x14ac:dyDescent="0.25">
      <c r="A30" s="16" t="s">
        <v>828</v>
      </c>
      <c r="B30" s="1">
        <v>28</v>
      </c>
      <c r="C30" s="1">
        <v>21</v>
      </c>
      <c r="D30" s="1">
        <v>37</v>
      </c>
      <c r="E30" s="1">
        <v>27</v>
      </c>
      <c r="F30" s="1">
        <v>28</v>
      </c>
      <c r="G30" s="1">
        <v>43</v>
      </c>
      <c r="H30" s="1">
        <v>26</v>
      </c>
      <c r="I30" s="1">
        <v>31</v>
      </c>
      <c r="J30" s="1">
        <v>19</v>
      </c>
      <c r="K30" s="1">
        <v>22</v>
      </c>
      <c r="L30" s="4">
        <v>104</v>
      </c>
      <c r="M30" s="4">
        <v>146</v>
      </c>
    </row>
    <row r="31" spans="1:13" x14ac:dyDescent="0.25">
      <c r="A31" s="16" t="s">
        <v>829</v>
      </c>
      <c r="B31" s="1" t="s">
        <v>2216</v>
      </c>
      <c r="C31" s="1" t="s">
        <v>2216</v>
      </c>
      <c r="D31" s="1" t="s">
        <v>2216</v>
      </c>
      <c r="E31" s="1" t="s">
        <v>2216</v>
      </c>
      <c r="F31" s="1" t="s">
        <v>2216</v>
      </c>
      <c r="G31" s="1" t="s">
        <v>2216</v>
      </c>
      <c r="H31" s="1" t="s">
        <v>2216</v>
      </c>
      <c r="I31" s="1" t="s">
        <v>2216</v>
      </c>
      <c r="J31" s="1" t="s">
        <v>2216</v>
      </c>
      <c r="K31" s="1" t="s">
        <v>2216</v>
      </c>
      <c r="L31" s="4">
        <v>0</v>
      </c>
      <c r="M31" s="4">
        <v>0</v>
      </c>
    </row>
    <row r="32" spans="1:13" x14ac:dyDescent="0.25">
      <c r="A32" s="16" t="s">
        <v>830</v>
      </c>
      <c r="B32" s="1">
        <v>16</v>
      </c>
      <c r="C32" s="1">
        <v>29</v>
      </c>
      <c r="D32" s="1">
        <v>25</v>
      </c>
      <c r="E32" s="1">
        <v>27</v>
      </c>
      <c r="F32" s="1">
        <v>15</v>
      </c>
      <c r="G32" s="1">
        <v>22</v>
      </c>
      <c r="H32" s="1">
        <v>24</v>
      </c>
      <c r="I32" s="1">
        <v>18</v>
      </c>
      <c r="J32" s="1">
        <v>15</v>
      </c>
      <c r="K32" s="1">
        <v>8</v>
      </c>
      <c r="L32" s="4">
        <v>77</v>
      </c>
      <c r="M32" s="4">
        <v>160</v>
      </c>
    </row>
    <row r="33" spans="1:13" x14ac:dyDescent="0.25">
      <c r="A33" s="16" t="s">
        <v>831</v>
      </c>
      <c r="B33" s="1">
        <v>13</v>
      </c>
      <c r="C33" s="1">
        <v>8</v>
      </c>
      <c r="D33" s="1">
        <v>6</v>
      </c>
      <c r="E33" s="1">
        <v>3</v>
      </c>
      <c r="F33" s="1">
        <v>5</v>
      </c>
      <c r="G33" s="1">
        <v>5</v>
      </c>
      <c r="H33" s="1" t="s">
        <v>2216</v>
      </c>
      <c r="I33" s="1" t="s">
        <v>2216</v>
      </c>
      <c r="J33" s="1" t="s">
        <v>2216</v>
      </c>
      <c r="K33" s="1">
        <v>4</v>
      </c>
      <c r="L33" s="4">
        <v>14</v>
      </c>
      <c r="M33" s="4">
        <v>42</v>
      </c>
    </row>
    <row r="34" spans="1:13" x14ac:dyDescent="0.25">
      <c r="A34" s="16" t="s">
        <v>832</v>
      </c>
      <c r="B34" s="1">
        <v>23</v>
      </c>
      <c r="C34" s="1">
        <v>27</v>
      </c>
      <c r="D34" s="1">
        <v>32</v>
      </c>
      <c r="E34" s="1">
        <v>42</v>
      </c>
      <c r="F34" s="1">
        <v>45</v>
      </c>
      <c r="G34" s="1">
        <v>49</v>
      </c>
      <c r="H34" s="1">
        <v>36</v>
      </c>
      <c r="I34" s="1">
        <v>31</v>
      </c>
      <c r="J34" s="1">
        <v>51</v>
      </c>
      <c r="K34" s="1">
        <v>56</v>
      </c>
      <c r="L34" s="4">
        <v>174</v>
      </c>
      <c r="M34" s="4">
        <v>258</v>
      </c>
    </row>
    <row r="35" spans="1:13" x14ac:dyDescent="0.25">
      <c r="A35" s="16" t="s">
        <v>833</v>
      </c>
      <c r="B35" s="1" t="s">
        <v>2216</v>
      </c>
      <c r="C35" s="1" t="s">
        <v>2216</v>
      </c>
      <c r="D35" s="1" t="s">
        <v>2216</v>
      </c>
      <c r="E35" s="1" t="s">
        <v>2216</v>
      </c>
      <c r="F35" s="1" t="s">
        <v>2216</v>
      </c>
      <c r="G35" s="1" t="s">
        <v>2216</v>
      </c>
      <c r="H35" s="1" t="s">
        <v>2216</v>
      </c>
      <c r="I35" s="1" t="s">
        <v>2216</v>
      </c>
      <c r="J35" s="1" t="s">
        <v>2216</v>
      </c>
      <c r="K35" s="1" t="s">
        <v>2216</v>
      </c>
      <c r="L35" s="4">
        <v>1</v>
      </c>
      <c r="M35" s="4">
        <v>0</v>
      </c>
    </row>
    <row r="36" spans="1:13" x14ac:dyDescent="0.25">
      <c r="A36" s="16" t="s">
        <v>834</v>
      </c>
      <c r="B36" s="1">
        <v>50</v>
      </c>
      <c r="C36" s="1">
        <v>64</v>
      </c>
      <c r="D36" s="1">
        <v>48</v>
      </c>
      <c r="E36" s="1">
        <v>46</v>
      </c>
      <c r="F36" s="1">
        <v>20</v>
      </c>
      <c r="G36" s="1">
        <v>21</v>
      </c>
      <c r="H36" s="1">
        <v>26</v>
      </c>
      <c r="I36" s="1">
        <v>38</v>
      </c>
      <c r="J36" s="1">
        <v>14</v>
      </c>
      <c r="K36" s="1">
        <v>21</v>
      </c>
      <c r="L36" s="4">
        <v>112</v>
      </c>
      <c r="M36" s="4">
        <v>314</v>
      </c>
    </row>
    <row r="37" spans="1:13" x14ac:dyDescent="0.25">
      <c r="A37" s="16" t="s">
        <v>835</v>
      </c>
      <c r="B37" s="1">
        <v>21</v>
      </c>
      <c r="C37" s="1">
        <v>12</v>
      </c>
      <c r="D37" s="1" t="s">
        <v>2216</v>
      </c>
      <c r="E37" s="1">
        <v>3</v>
      </c>
      <c r="F37" s="1">
        <v>5</v>
      </c>
      <c r="G37" s="1">
        <v>9</v>
      </c>
      <c r="H37" s="1">
        <v>9</v>
      </c>
      <c r="I37" s="1">
        <v>8</v>
      </c>
      <c r="J37" s="1" t="s">
        <v>2216</v>
      </c>
      <c r="K37" s="1">
        <v>5</v>
      </c>
      <c r="L37" s="4">
        <v>29</v>
      </c>
      <c r="M37" s="4">
        <v>59</v>
      </c>
    </row>
    <row r="38" spans="1:13" x14ac:dyDescent="0.25">
      <c r="A38" s="16" t="s">
        <v>836</v>
      </c>
      <c r="B38" s="1">
        <v>47</v>
      </c>
      <c r="C38" s="1">
        <v>60</v>
      </c>
      <c r="D38" s="1">
        <v>87</v>
      </c>
      <c r="E38" s="1">
        <v>83</v>
      </c>
      <c r="F38" s="1">
        <v>83</v>
      </c>
      <c r="G38" s="1">
        <v>76</v>
      </c>
      <c r="H38" s="1">
        <v>94</v>
      </c>
      <c r="I38" s="1">
        <v>94</v>
      </c>
      <c r="J38" s="1">
        <v>84</v>
      </c>
      <c r="K38" s="1">
        <v>92</v>
      </c>
      <c r="L38" s="4">
        <v>371</v>
      </c>
      <c r="M38" s="4">
        <v>591</v>
      </c>
    </row>
    <row r="39" spans="1:13" x14ac:dyDescent="0.25">
      <c r="A39" s="16" t="s">
        <v>837</v>
      </c>
      <c r="B39" s="1" t="s">
        <v>2216</v>
      </c>
      <c r="C39" s="1" t="s">
        <v>2216</v>
      </c>
      <c r="D39" s="1" t="s">
        <v>2216</v>
      </c>
      <c r="E39" s="1" t="s">
        <v>2216</v>
      </c>
      <c r="F39" s="1" t="s">
        <v>2216</v>
      </c>
      <c r="G39" s="1" t="s">
        <v>2216</v>
      </c>
      <c r="H39" s="1" t="s">
        <v>2216</v>
      </c>
      <c r="I39" s="1" t="s">
        <v>2216</v>
      </c>
      <c r="J39" s="1" t="s">
        <v>2216</v>
      </c>
      <c r="K39" s="1" t="s">
        <v>2216</v>
      </c>
      <c r="L39" s="4">
        <v>0</v>
      </c>
      <c r="M39" s="4">
        <v>0</v>
      </c>
    </row>
    <row r="40" spans="1:13" x14ac:dyDescent="0.25">
      <c r="A40" s="16" t="s">
        <v>838</v>
      </c>
      <c r="B40" s="1">
        <v>19</v>
      </c>
      <c r="C40" s="1">
        <v>17</v>
      </c>
      <c r="D40" s="1">
        <v>18</v>
      </c>
      <c r="E40" s="1">
        <v>6</v>
      </c>
      <c r="F40" s="1">
        <v>7</v>
      </c>
      <c r="G40" s="1">
        <v>9</v>
      </c>
      <c r="H40" s="1">
        <v>8</v>
      </c>
      <c r="I40" s="1">
        <v>6</v>
      </c>
      <c r="J40" s="1">
        <v>7</v>
      </c>
      <c r="K40" s="1">
        <v>3</v>
      </c>
      <c r="L40" s="4">
        <v>25</v>
      </c>
      <c r="M40" s="4">
        <v>83</v>
      </c>
    </row>
    <row r="41" spans="1:13" x14ac:dyDescent="0.25">
      <c r="A41" s="16" t="s">
        <v>839</v>
      </c>
      <c r="B41" s="1">
        <v>4</v>
      </c>
      <c r="C41" s="1">
        <v>3</v>
      </c>
      <c r="D41" s="1" t="s">
        <v>2216</v>
      </c>
      <c r="E41" s="1" t="s">
        <v>2216</v>
      </c>
      <c r="F41" s="1" t="s">
        <v>2216</v>
      </c>
      <c r="G41" s="1" t="s">
        <v>2216</v>
      </c>
      <c r="H41" s="1">
        <v>4</v>
      </c>
      <c r="I41" s="1">
        <v>3</v>
      </c>
      <c r="J41" s="1" t="s">
        <v>2216</v>
      </c>
      <c r="K41" s="1" t="s">
        <v>2216</v>
      </c>
      <c r="L41" s="4">
        <v>8</v>
      </c>
      <c r="M41" s="4">
        <v>17</v>
      </c>
    </row>
    <row r="42" spans="1:13" x14ac:dyDescent="0.25">
      <c r="A42" s="16" t="s">
        <v>840</v>
      </c>
      <c r="B42" s="1">
        <v>15</v>
      </c>
      <c r="C42" s="1">
        <v>33</v>
      </c>
      <c r="D42" s="1">
        <v>20</v>
      </c>
      <c r="E42" s="1">
        <v>23</v>
      </c>
      <c r="F42" s="1">
        <v>25</v>
      </c>
      <c r="G42" s="1">
        <v>17</v>
      </c>
      <c r="H42" s="1">
        <v>36</v>
      </c>
      <c r="I42" s="1">
        <v>13</v>
      </c>
      <c r="J42" s="1">
        <v>20</v>
      </c>
      <c r="K42" s="1">
        <v>15</v>
      </c>
      <c r="L42" s="4">
        <v>84</v>
      </c>
      <c r="M42" s="4">
        <v>169</v>
      </c>
    </row>
    <row r="43" spans="1:13" x14ac:dyDescent="0.25">
      <c r="A43" s="16" t="s">
        <v>841</v>
      </c>
      <c r="B43" s="1" t="s">
        <v>2216</v>
      </c>
      <c r="C43" s="1" t="s">
        <v>2216</v>
      </c>
      <c r="D43" s="1" t="s">
        <v>2216</v>
      </c>
      <c r="E43" s="1" t="s">
        <v>2216</v>
      </c>
      <c r="F43" s="1" t="s">
        <v>2216</v>
      </c>
      <c r="G43" s="1" t="s">
        <v>2216</v>
      </c>
      <c r="H43" s="1" t="s">
        <v>2216</v>
      </c>
      <c r="I43" s="1" t="s">
        <v>2216</v>
      </c>
      <c r="J43" s="1" t="s">
        <v>2216</v>
      </c>
      <c r="K43" s="1" t="s">
        <v>2216</v>
      </c>
      <c r="L43" s="4">
        <v>0</v>
      </c>
      <c r="M43" s="4">
        <v>0</v>
      </c>
    </row>
    <row r="44" spans="1:13" x14ac:dyDescent="0.25">
      <c r="A44" s="16" t="s">
        <v>842</v>
      </c>
      <c r="B44" s="1">
        <v>82</v>
      </c>
      <c r="C44" s="1">
        <v>110</v>
      </c>
      <c r="D44" s="1">
        <v>90</v>
      </c>
      <c r="E44" s="1">
        <v>88</v>
      </c>
      <c r="F44" s="1">
        <v>52</v>
      </c>
      <c r="G44" s="1">
        <v>59</v>
      </c>
      <c r="H44" s="1">
        <v>47</v>
      </c>
      <c r="I44" s="1">
        <v>61</v>
      </c>
      <c r="J44" s="1">
        <v>56</v>
      </c>
      <c r="K44" s="1">
        <v>40</v>
      </c>
      <c r="L44" s="4">
        <v>242</v>
      </c>
      <c r="M44" s="4">
        <v>586</v>
      </c>
    </row>
    <row r="45" spans="1:13" x14ac:dyDescent="0.25">
      <c r="A45" s="16" t="s">
        <v>843</v>
      </c>
      <c r="B45" s="1">
        <v>39</v>
      </c>
      <c r="C45" s="1">
        <v>44</v>
      </c>
      <c r="D45" s="1">
        <v>30</v>
      </c>
      <c r="E45" s="1">
        <v>30</v>
      </c>
      <c r="F45" s="1">
        <v>27</v>
      </c>
      <c r="G45" s="1">
        <v>35</v>
      </c>
      <c r="H45" s="1">
        <v>32</v>
      </c>
      <c r="I45" s="1">
        <v>15</v>
      </c>
      <c r="J45" s="1">
        <v>17</v>
      </c>
      <c r="K45" s="1">
        <v>11</v>
      </c>
      <c r="L45" s="4">
        <v>102</v>
      </c>
      <c r="M45" s="4">
        <v>227</v>
      </c>
    </row>
    <row r="46" spans="1:13" x14ac:dyDescent="0.25">
      <c r="A46" s="16" t="s">
        <v>844</v>
      </c>
      <c r="B46" s="1">
        <v>313</v>
      </c>
      <c r="C46" s="1">
        <v>314</v>
      </c>
      <c r="D46" s="1">
        <v>301</v>
      </c>
      <c r="E46" s="1">
        <v>364</v>
      </c>
      <c r="F46" s="1">
        <v>367</v>
      </c>
      <c r="G46" s="1">
        <v>347</v>
      </c>
      <c r="H46" s="1">
        <v>352</v>
      </c>
      <c r="I46" s="1">
        <v>351</v>
      </c>
      <c r="J46" s="1">
        <v>344</v>
      </c>
      <c r="K46" s="1">
        <v>460</v>
      </c>
      <c r="L46" s="4">
        <v>1404</v>
      </c>
      <c r="M46" s="4">
        <v>2131</v>
      </c>
    </row>
    <row r="47" spans="1:13" x14ac:dyDescent="0.25">
      <c r="A47" s="16" t="s">
        <v>845</v>
      </c>
      <c r="B47" s="1" t="s">
        <v>2216</v>
      </c>
      <c r="C47" s="1" t="s">
        <v>2216</v>
      </c>
      <c r="D47" s="1" t="s">
        <v>2216</v>
      </c>
      <c r="E47" s="1" t="s">
        <v>2216</v>
      </c>
      <c r="F47" s="1" t="s">
        <v>2216</v>
      </c>
      <c r="G47" s="1" t="s">
        <v>2216</v>
      </c>
      <c r="H47" s="1" t="s">
        <v>2216</v>
      </c>
      <c r="I47" s="1" t="s">
        <v>2216</v>
      </c>
      <c r="J47" s="1" t="s">
        <v>2216</v>
      </c>
      <c r="K47" s="1">
        <v>8</v>
      </c>
      <c r="L47" s="4">
        <v>7</v>
      </c>
      <c r="M47" s="4">
        <v>6</v>
      </c>
    </row>
    <row r="48" spans="1:13" x14ac:dyDescent="0.25">
      <c r="A48" s="16" t="s">
        <v>846</v>
      </c>
      <c r="B48" s="1">
        <v>5</v>
      </c>
      <c r="C48" s="1">
        <v>5</v>
      </c>
      <c r="D48" s="1">
        <v>6</v>
      </c>
      <c r="E48" s="1">
        <v>5</v>
      </c>
      <c r="F48" s="1">
        <v>3</v>
      </c>
      <c r="G48" s="1">
        <v>3</v>
      </c>
      <c r="H48" s="1" t="s">
        <v>2216</v>
      </c>
      <c r="I48" s="1">
        <v>3</v>
      </c>
      <c r="J48" s="1">
        <v>4</v>
      </c>
      <c r="K48" s="1" t="s">
        <v>2216</v>
      </c>
      <c r="L48" s="4">
        <v>11</v>
      </c>
      <c r="M48" s="4">
        <v>29</v>
      </c>
    </row>
    <row r="49" spans="1:13" x14ac:dyDescent="0.25">
      <c r="A49" s="16" t="s">
        <v>847</v>
      </c>
      <c r="B49" s="1">
        <v>7</v>
      </c>
      <c r="C49" s="1" t="s">
        <v>2216</v>
      </c>
      <c r="D49" s="1" t="s">
        <v>2216</v>
      </c>
      <c r="E49" s="1" t="s">
        <v>2216</v>
      </c>
      <c r="F49" s="1" t="s">
        <v>2216</v>
      </c>
      <c r="G49" s="1" t="s">
        <v>2216</v>
      </c>
      <c r="H49" s="1" t="s">
        <v>2216</v>
      </c>
      <c r="I49" s="1" t="s">
        <v>2216</v>
      </c>
      <c r="J49" s="1" t="s">
        <v>2216</v>
      </c>
      <c r="K49" s="1" t="s">
        <v>2216</v>
      </c>
      <c r="L49" s="4">
        <v>2</v>
      </c>
      <c r="M49" s="4">
        <v>12</v>
      </c>
    </row>
    <row r="50" spans="1:13" x14ac:dyDescent="0.25">
      <c r="A50" s="16" t="s">
        <v>848</v>
      </c>
      <c r="B50" s="1">
        <v>11</v>
      </c>
      <c r="C50" s="1">
        <v>11</v>
      </c>
      <c r="D50" s="1">
        <v>11</v>
      </c>
      <c r="E50" s="1">
        <v>8</v>
      </c>
      <c r="F50" s="1">
        <v>15</v>
      </c>
      <c r="G50" s="1">
        <v>6</v>
      </c>
      <c r="H50" s="1">
        <v>9</v>
      </c>
      <c r="I50" s="1">
        <v>8</v>
      </c>
      <c r="J50" s="1">
        <v>6</v>
      </c>
      <c r="K50" s="1">
        <v>9</v>
      </c>
      <c r="L50" s="4">
        <v>30</v>
      </c>
      <c r="M50" s="4">
        <v>70</v>
      </c>
    </row>
    <row r="51" spans="1:13" x14ac:dyDescent="0.25">
      <c r="A51" s="16" t="s">
        <v>849</v>
      </c>
      <c r="B51" s="1" t="s">
        <v>2216</v>
      </c>
      <c r="C51" s="1" t="s">
        <v>2216</v>
      </c>
      <c r="D51" s="1" t="s">
        <v>2216</v>
      </c>
      <c r="E51" s="1" t="s">
        <v>2216</v>
      </c>
      <c r="F51" s="1" t="s">
        <v>2216</v>
      </c>
      <c r="G51" s="1" t="s">
        <v>2216</v>
      </c>
      <c r="H51" s="1" t="s">
        <v>2216</v>
      </c>
      <c r="I51" s="1" t="s">
        <v>2216</v>
      </c>
      <c r="J51" s="1" t="s">
        <v>2216</v>
      </c>
      <c r="K51" s="1" t="s">
        <v>2216</v>
      </c>
      <c r="L51" s="4">
        <v>0</v>
      </c>
      <c r="M51" s="4">
        <v>0</v>
      </c>
    </row>
    <row r="52" spans="1:13" x14ac:dyDescent="0.25">
      <c r="A52" s="16" t="s">
        <v>850</v>
      </c>
      <c r="B52" s="1">
        <v>32</v>
      </c>
      <c r="C52" s="1">
        <v>39</v>
      </c>
      <c r="D52" s="1">
        <v>37</v>
      </c>
      <c r="E52" s="1">
        <v>29</v>
      </c>
      <c r="F52" s="1">
        <v>29</v>
      </c>
      <c r="G52" s="1">
        <v>16</v>
      </c>
      <c r="H52" s="1">
        <v>38</v>
      </c>
      <c r="I52" s="1">
        <v>20</v>
      </c>
      <c r="J52" s="1">
        <v>15</v>
      </c>
      <c r="K52" s="1">
        <v>18</v>
      </c>
      <c r="L52" s="4">
        <v>101</v>
      </c>
      <c r="M52" s="4">
        <v>245</v>
      </c>
    </row>
    <row r="53" spans="1:13" x14ac:dyDescent="0.25">
      <c r="A53" s="16" t="s">
        <v>851</v>
      </c>
      <c r="B53" s="1">
        <v>10</v>
      </c>
      <c r="C53" s="1">
        <v>13</v>
      </c>
      <c r="D53" s="1">
        <v>4</v>
      </c>
      <c r="E53" s="1" t="s">
        <v>2216</v>
      </c>
      <c r="F53" s="1" t="s">
        <v>2216</v>
      </c>
      <c r="G53" s="1">
        <v>3</v>
      </c>
      <c r="H53" s="1" t="s">
        <v>2216</v>
      </c>
      <c r="I53" s="1" t="s">
        <v>2216</v>
      </c>
      <c r="J53" s="1" t="s">
        <v>2216</v>
      </c>
      <c r="K53" s="1" t="s">
        <v>2216</v>
      </c>
      <c r="L53" s="4">
        <v>7</v>
      </c>
      <c r="M53" s="4">
        <v>35</v>
      </c>
    </row>
    <row r="54" spans="1:13" x14ac:dyDescent="0.25">
      <c r="A54" s="16" t="s">
        <v>852</v>
      </c>
      <c r="B54" s="1">
        <v>37</v>
      </c>
      <c r="C54" s="1">
        <v>38</v>
      </c>
      <c r="D54" s="1">
        <v>49</v>
      </c>
      <c r="E54" s="1">
        <v>40</v>
      </c>
      <c r="F54" s="1">
        <v>72</v>
      </c>
      <c r="G54" s="1">
        <v>90</v>
      </c>
      <c r="H54" s="1">
        <v>50</v>
      </c>
      <c r="I54" s="1">
        <v>43</v>
      </c>
      <c r="J54" s="1">
        <v>72</v>
      </c>
      <c r="K54" s="1">
        <v>59</v>
      </c>
      <c r="L54" s="4">
        <v>282</v>
      </c>
      <c r="M54" s="4">
        <v>438</v>
      </c>
    </row>
    <row r="55" spans="1:13" x14ac:dyDescent="0.25">
      <c r="A55" s="16" t="s">
        <v>853</v>
      </c>
      <c r="B55" s="1" t="s">
        <v>2216</v>
      </c>
      <c r="C55" s="1" t="s">
        <v>2216</v>
      </c>
      <c r="D55" s="1" t="s">
        <v>2216</v>
      </c>
      <c r="E55" s="1" t="s">
        <v>2216</v>
      </c>
      <c r="F55" s="1" t="s">
        <v>2216</v>
      </c>
      <c r="G55" s="1" t="s">
        <v>2216</v>
      </c>
      <c r="H55" s="1" t="s">
        <v>2216</v>
      </c>
      <c r="I55" s="1" t="s">
        <v>2216</v>
      </c>
      <c r="J55" s="1" t="s">
        <v>2216</v>
      </c>
      <c r="K55" s="1" t="s">
        <v>2216</v>
      </c>
      <c r="L55" s="4">
        <v>0</v>
      </c>
      <c r="M55" s="4">
        <v>0</v>
      </c>
    </row>
    <row r="56" spans="1:13" x14ac:dyDescent="0.25">
      <c r="A56" s="16" t="s">
        <v>854</v>
      </c>
      <c r="B56" s="1">
        <v>223</v>
      </c>
      <c r="C56" s="1">
        <v>281</v>
      </c>
      <c r="D56" s="1">
        <v>275</v>
      </c>
      <c r="E56" s="1">
        <v>219</v>
      </c>
      <c r="F56" s="1">
        <v>109</v>
      </c>
      <c r="G56" s="1">
        <v>138</v>
      </c>
      <c r="H56" s="1">
        <v>134</v>
      </c>
      <c r="I56" s="1">
        <v>142</v>
      </c>
      <c r="J56" s="1">
        <v>112</v>
      </c>
      <c r="K56" s="1">
        <v>78</v>
      </c>
      <c r="L56" s="4">
        <v>533</v>
      </c>
      <c r="M56" s="4">
        <v>1408</v>
      </c>
    </row>
    <row r="57" spans="1:13" x14ac:dyDescent="0.25">
      <c r="A57" s="16" t="s">
        <v>855</v>
      </c>
      <c r="B57" s="1">
        <v>87</v>
      </c>
      <c r="C57" s="1">
        <v>69</v>
      </c>
      <c r="D57" s="1">
        <v>38</v>
      </c>
      <c r="E57" s="1">
        <v>58</v>
      </c>
      <c r="F57" s="1">
        <v>35</v>
      </c>
      <c r="G57" s="1">
        <v>36</v>
      </c>
      <c r="H57" s="1">
        <v>35</v>
      </c>
      <c r="I57" s="1">
        <v>28</v>
      </c>
      <c r="J57" s="1">
        <v>26</v>
      </c>
      <c r="K57" s="1">
        <v>21</v>
      </c>
      <c r="L57" s="4">
        <v>130</v>
      </c>
      <c r="M57" s="4">
        <v>328</v>
      </c>
    </row>
    <row r="58" spans="1:13" x14ac:dyDescent="0.25">
      <c r="A58" s="16" t="s">
        <v>856</v>
      </c>
      <c r="B58" s="1">
        <v>238</v>
      </c>
      <c r="C58" s="1">
        <v>330</v>
      </c>
      <c r="D58" s="1">
        <v>330</v>
      </c>
      <c r="E58" s="1">
        <v>352</v>
      </c>
      <c r="F58" s="1">
        <v>453</v>
      </c>
      <c r="G58" s="1">
        <v>358</v>
      </c>
      <c r="H58" s="1">
        <v>412</v>
      </c>
      <c r="I58" s="1">
        <v>397</v>
      </c>
      <c r="J58" s="1">
        <v>394</v>
      </c>
      <c r="K58" s="1">
        <v>422</v>
      </c>
      <c r="L58" s="4">
        <v>1589</v>
      </c>
      <c r="M58" s="4">
        <v>2369</v>
      </c>
    </row>
    <row r="59" spans="1:13" x14ac:dyDescent="0.25">
      <c r="A59" s="16" t="s">
        <v>857</v>
      </c>
      <c r="B59" s="1" t="s">
        <v>2216</v>
      </c>
      <c r="C59" s="1" t="s">
        <v>2216</v>
      </c>
      <c r="D59" s="1" t="s">
        <v>2216</v>
      </c>
      <c r="E59" s="1" t="s">
        <v>2216</v>
      </c>
      <c r="F59" s="1" t="s">
        <v>2216</v>
      </c>
      <c r="G59" s="1" t="s">
        <v>2216</v>
      </c>
      <c r="H59" s="1" t="s">
        <v>2216</v>
      </c>
      <c r="I59" s="1" t="s">
        <v>2216</v>
      </c>
      <c r="J59" s="1" t="s">
        <v>2216</v>
      </c>
      <c r="K59" s="1">
        <v>4</v>
      </c>
      <c r="L59" s="4">
        <v>0</v>
      </c>
      <c r="M59" s="4">
        <v>0</v>
      </c>
    </row>
    <row r="60" spans="1:13" x14ac:dyDescent="0.25">
      <c r="A60" s="16" t="s">
        <v>858</v>
      </c>
      <c r="B60" s="1" t="s">
        <v>2216</v>
      </c>
      <c r="C60" s="1" t="s">
        <v>2216</v>
      </c>
      <c r="D60" s="1" t="s">
        <v>2216</v>
      </c>
      <c r="E60" s="1">
        <v>4</v>
      </c>
      <c r="F60" s="1" t="s">
        <v>2216</v>
      </c>
      <c r="G60" s="1">
        <v>3</v>
      </c>
      <c r="H60" s="1" t="s">
        <v>2216</v>
      </c>
      <c r="I60" s="1" t="s">
        <v>2216</v>
      </c>
      <c r="J60" s="1" t="s">
        <v>2216</v>
      </c>
      <c r="K60" s="1" t="s">
        <v>2216</v>
      </c>
      <c r="L60" s="4">
        <v>7</v>
      </c>
      <c r="M60" s="4">
        <v>14</v>
      </c>
    </row>
    <row r="61" spans="1:13" x14ac:dyDescent="0.25">
      <c r="A61" s="16" t="s">
        <v>859</v>
      </c>
      <c r="B61" s="1" t="s">
        <v>2216</v>
      </c>
      <c r="C61" s="1" t="s">
        <v>2216</v>
      </c>
      <c r="D61" s="1" t="s">
        <v>2216</v>
      </c>
      <c r="E61" s="1" t="s">
        <v>2216</v>
      </c>
      <c r="F61" s="1" t="s">
        <v>2216</v>
      </c>
      <c r="G61" s="1" t="s">
        <v>2216</v>
      </c>
      <c r="H61" s="1" t="s">
        <v>2216</v>
      </c>
      <c r="I61" s="1" t="s">
        <v>2216</v>
      </c>
      <c r="J61" s="1" t="s">
        <v>2216</v>
      </c>
      <c r="K61" s="1" t="s">
        <v>2216</v>
      </c>
      <c r="L61" s="4">
        <v>2</v>
      </c>
      <c r="M61" s="4">
        <v>4</v>
      </c>
    </row>
    <row r="62" spans="1:13" x14ac:dyDescent="0.25">
      <c r="A62" s="16" t="s">
        <v>860</v>
      </c>
      <c r="B62" s="1">
        <v>3</v>
      </c>
      <c r="C62" s="1" t="s">
        <v>2216</v>
      </c>
      <c r="D62" s="1">
        <v>4</v>
      </c>
      <c r="E62" s="1">
        <v>3</v>
      </c>
      <c r="F62" s="1" t="s">
        <v>2216</v>
      </c>
      <c r="G62" s="1" t="s">
        <v>2216</v>
      </c>
      <c r="H62" s="1">
        <v>5</v>
      </c>
      <c r="I62" s="1" t="s">
        <v>2216</v>
      </c>
      <c r="J62" s="1">
        <v>4</v>
      </c>
      <c r="K62" s="1">
        <v>4</v>
      </c>
      <c r="L62" s="4">
        <v>11</v>
      </c>
      <c r="M62" s="4">
        <v>18</v>
      </c>
    </row>
    <row r="63" spans="1:13" x14ac:dyDescent="0.25">
      <c r="A63" s="16" t="s">
        <v>861</v>
      </c>
      <c r="B63" s="1" t="s">
        <v>2216</v>
      </c>
      <c r="C63" s="1" t="s">
        <v>2216</v>
      </c>
      <c r="D63" s="1" t="s">
        <v>2216</v>
      </c>
      <c r="E63" s="1" t="s">
        <v>2216</v>
      </c>
      <c r="F63" s="1" t="s">
        <v>2216</v>
      </c>
      <c r="G63" s="1" t="s">
        <v>2216</v>
      </c>
      <c r="H63" s="1" t="s">
        <v>2216</v>
      </c>
      <c r="I63" s="1" t="s">
        <v>2216</v>
      </c>
      <c r="J63" s="1" t="s">
        <v>2216</v>
      </c>
      <c r="K63" s="1" t="s">
        <v>2216</v>
      </c>
      <c r="L63" s="4">
        <v>0</v>
      </c>
      <c r="M63" s="4">
        <v>0</v>
      </c>
    </row>
    <row r="64" spans="1:13" x14ac:dyDescent="0.25">
      <c r="A64" s="16" t="s">
        <v>862</v>
      </c>
      <c r="B64" s="1">
        <v>797</v>
      </c>
      <c r="C64" s="1">
        <v>830</v>
      </c>
      <c r="D64" s="1">
        <v>720</v>
      </c>
      <c r="E64" s="1">
        <v>589</v>
      </c>
      <c r="F64" s="1">
        <v>421</v>
      </c>
      <c r="G64" s="1">
        <v>412</v>
      </c>
      <c r="H64" s="1">
        <v>406</v>
      </c>
      <c r="I64" s="1">
        <v>459</v>
      </c>
      <c r="J64" s="1">
        <v>347</v>
      </c>
      <c r="K64" s="1">
        <v>331</v>
      </c>
      <c r="L64" s="4">
        <v>1829</v>
      </c>
      <c r="M64" s="4">
        <v>4763</v>
      </c>
    </row>
    <row r="65" spans="1:13" x14ac:dyDescent="0.25">
      <c r="A65" s="16" t="s">
        <v>863</v>
      </c>
      <c r="B65" s="1">
        <v>161</v>
      </c>
      <c r="C65" s="1">
        <v>97</v>
      </c>
      <c r="D65" s="1">
        <v>74</v>
      </c>
      <c r="E65" s="1">
        <v>54</v>
      </c>
      <c r="F65" s="1">
        <v>67</v>
      </c>
      <c r="G65" s="1">
        <v>79</v>
      </c>
      <c r="H65" s="1">
        <v>63</v>
      </c>
      <c r="I65" s="1">
        <v>67</v>
      </c>
      <c r="J65" s="1">
        <v>63</v>
      </c>
      <c r="K65" s="1">
        <v>65</v>
      </c>
      <c r="L65" s="4">
        <v>314</v>
      </c>
      <c r="M65" s="4">
        <v>682</v>
      </c>
    </row>
    <row r="66" spans="1:13" x14ac:dyDescent="0.25">
      <c r="A66" s="16" t="s">
        <v>864</v>
      </c>
      <c r="B66" s="1">
        <v>511</v>
      </c>
      <c r="C66" s="1">
        <v>521</v>
      </c>
      <c r="D66" s="1">
        <v>640</v>
      </c>
      <c r="E66" s="1">
        <v>581</v>
      </c>
      <c r="F66" s="1">
        <v>674</v>
      </c>
      <c r="G66" s="1">
        <v>666</v>
      </c>
      <c r="H66" s="1">
        <v>613</v>
      </c>
      <c r="I66" s="1">
        <v>687</v>
      </c>
      <c r="J66" s="1">
        <v>621</v>
      </c>
      <c r="K66" s="1">
        <v>644</v>
      </c>
      <c r="L66" s="4">
        <v>2838</v>
      </c>
      <c r="M66" s="4">
        <v>4988</v>
      </c>
    </row>
    <row r="67" spans="1:13" x14ac:dyDescent="0.25">
      <c r="A67" s="16" t="s">
        <v>865</v>
      </c>
      <c r="B67" s="1" t="s">
        <v>2216</v>
      </c>
      <c r="C67" s="1" t="s">
        <v>2216</v>
      </c>
      <c r="D67" s="1" t="s">
        <v>2216</v>
      </c>
      <c r="E67" s="1" t="s">
        <v>2216</v>
      </c>
      <c r="F67" s="1" t="s">
        <v>2216</v>
      </c>
      <c r="G67" s="1" t="s">
        <v>2216</v>
      </c>
      <c r="H67" s="1" t="s">
        <v>2216</v>
      </c>
      <c r="I67" s="1" t="s">
        <v>2216</v>
      </c>
      <c r="J67" s="1" t="s">
        <v>2216</v>
      </c>
      <c r="K67" s="1">
        <v>4</v>
      </c>
      <c r="L67" s="4">
        <v>5</v>
      </c>
      <c r="M67" s="4">
        <v>5</v>
      </c>
    </row>
    <row r="68" spans="1:13" x14ac:dyDescent="0.25">
      <c r="A68" s="10" t="s">
        <v>14</v>
      </c>
      <c r="B68" s="4">
        <v>6403</v>
      </c>
      <c r="C68" s="4">
        <v>6749</v>
      </c>
      <c r="D68" s="4">
        <v>6571</v>
      </c>
      <c r="E68" s="4">
        <v>6356</v>
      </c>
      <c r="F68" s="4">
        <v>6213</v>
      </c>
      <c r="G68" s="4">
        <v>5622</v>
      </c>
      <c r="H68" s="4">
        <v>5402</v>
      </c>
      <c r="I68" s="4">
        <v>5378</v>
      </c>
      <c r="J68" s="4">
        <v>4957</v>
      </c>
      <c r="K68" s="4">
        <v>5484</v>
      </c>
      <c r="L68" s="4">
        <v>22959</v>
      </c>
      <c r="M68" s="4">
        <v>44771</v>
      </c>
    </row>
    <row r="69" spans="1:13" x14ac:dyDescent="0.25">
      <c r="A69" s="15"/>
    </row>
    <row r="70" spans="1:13" x14ac:dyDescent="0.25">
      <c r="A70" s="15"/>
    </row>
    <row r="71" spans="1:13" x14ac:dyDescent="0.25">
      <c r="A71" s="15"/>
      <c r="B71" s="23" t="s">
        <v>732</v>
      </c>
      <c r="C71" s="24"/>
      <c r="D71" s="24"/>
      <c r="E71" s="24"/>
      <c r="F71" s="24"/>
      <c r="G71" s="24"/>
      <c r="H71" s="24"/>
      <c r="I71" s="24"/>
      <c r="J71" s="24"/>
      <c r="K71" s="24"/>
      <c r="L71" s="6" t="s">
        <v>734</v>
      </c>
      <c r="M71" s="6" t="s">
        <v>11</v>
      </c>
    </row>
    <row r="72" spans="1:13" x14ac:dyDescent="0.25">
      <c r="A72" s="9" t="s">
        <v>34</v>
      </c>
      <c r="B72" s="5" t="s">
        <v>0</v>
      </c>
      <c r="C72" s="5" t="s">
        <v>1</v>
      </c>
      <c r="D72" s="5" t="s">
        <v>2</v>
      </c>
      <c r="E72" s="5" t="s">
        <v>3</v>
      </c>
      <c r="F72" s="5" t="s">
        <v>4</v>
      </c>
      <c r="G72" s="5" t="s">
        <v>5</v>
      </c>
      <c r="H72" s="5" t="s">
        <v>6</v>
      </c>
      <c r="I72" s="5" t="s">
        <v>7</v>
      </c>
      <c r="J72" s="5" t="s">
        <v>8</v>
      </c>
      <c r="K72" s="5" t="s">
        <v>9</v>
      </c>
      <c r="L72" s="5" t="s">
        <v>32</v>
      </c>
      <c r="M72" s="5" t="s">
        <v>33</v>
      </c>
    </row>
    <row r="73" spans="1:13" x14ac:dyDescent="0.25">
      <c r="A73" s="8" t="s">
        <v>736</v>
      </c>
      <c r="B73" s="2">
        <v>0.32392857142857101</v>
      </c>
      <c r="C73" s="2">
        <v>0.338456164862033</v>
      </c>
      <c r="D73" s="2">
        <v>0.33979885057471299</v>
      </c>
      <c r="E73" s="2">
        <v>0.27220007249003297</v>
      </c>
      <c r="F73" s="2">
        <v>0.17640532544378701</v>
      </c>
      <c r="G73" s="2">
        <v>0.175881584675664</v>
      </c>
      <c r="H73" s="2">
        <v>0.19768003866602199</v>
      </c>
      <c r="I73" s="2">
        <v>0.20242301867743601</v>
      </c>
      <c r="J73" s="2">
        <v>0.13978494623655899</v>
      </c>
      <c r="K73" s="2">
        <v>0.107531760435572</v>
      </c>
      <c r="L73" s="3">
        <v>0.180237154150198</v>
      </c>
      <c r="M73" s="3">
        <v>0.27694551983392202</v>
      </c>
    </row>
    <row r="74" spans="1:13" x14ac:dyDescent="0.25">
      <c r="A74" s="8" t="s">
        <v>737</v>
      </c>
      <c r="B74" s="2">
        <v>0.29785714285714299</v>
      </c>
      <c r="C74" s="2">
        <v>0.19804400977995101</v>
      </c>
      <c r="D74" s="2">
        <v>0.113864942528736</v>
      </c>
      <c r="E74" s="2">
        <v>0.106922798115259</v>
      </c>
      <c r="F74" s="2">
        <v>9.3934911242603503E-2</v>
      </c>
      <c r="G74" s="2">
        <v>9.0988245537657803E-2</v>
      </c>
      <c r="H74" s="2">
        <v>7.4915418076365398E-2</v>
      </c>
      <c r="I74" s="2">
        <v>7.9757698132256402E-2</v>
      </c>
      <c r="J74" s="2">
        <v>7.4731182795698903E-2</v>
      </c>
      <c r="K74" s="2">
        <v>4.7186932849364802E-2</v>
      </c>
      <c r="L74" s="3">
        <v>7.8825522303783202E-2</v>
      </c>
      <c r="M74" s="3">
        <v>0.13751893620602601</v>
      </c>
    </row>
    <row r="75" spans="1:13" x14ac:dyDescent="0.25">
      <c r="A75" s="8" t="s">
        <v>738</v>
      </c>
      <c r="B75" s="2">
        <v>0.378214285714286</v>
      </c>
      <c r="C75" s="2">
        <v>0.46349982535801598</v>
      </c>
      <c r="D75" s="2">
        <v>0.54633620689655205</v>
      </c>
      <c r="E75" s="2">
        <v>0.62087712939470796</v>
      </c>
      <c r="F75" s="2">
        <v>0.72965976331360904</v>
      </c>
      <c r="G75" s="2">
        <v>0.733130169786678</v>
      </c>
      <c r="H75" s="2">
        <v>0.72740454325761195</v>
      </c>
      <c r="I75" s="2">
        <v>0.71781928319030797</v>
      </c>
      <c r="J75" s="2">
        <v>0.78440860215053798</v>
      </c>
      <c r="K75" s="2">
        <v>0.84255898366606197</v>
      </c>
      <c r="L75" s="3">
        <v>0.74048560135516694</v>
      </c>
      <c r="M75" s="3">
        <v>0.58536722212870995</v>
      </c>
    </row>
    <row r="76" spans="1:13" x14ac:dyDescent="0.25">
      <c r="A76" s="8" t="s">
        <v>739</v>
      </c>
      <c r="B76" s="2">
        <v>0</v>
      </c>
      <c r="C76" s="2">
        <v>0</v>
      </c>
      <c r="D76" s="2">
        <v>0</v>
      </c>
      <c r="E76" s="2">
        <v>0</v>
      </c>
      <c r="F76" s="2">
        <v>0</v>
      </c>
      <c r="G76" s="2">
        <v>0</v>
      </c>
      <c r="H76" s="2">
        <v>0</v>
      </c>
      <c r="I76" s="2">
        <v>0</v>
      </c>
      <c r="J76" s="2" t="s">
        <v>2216</v>
      </c>
      <c r="K76" s="2">
        <v>2.72232304900181E-3</v>
      </c>
      <c r="L76" s="3">
        <v>4.5172219085262602E-4</v>
      </c>
      <c r="M76" s="3">
        <v>1.68321831341525E-4</v>
      </c>
    </row>
    <row r="77" spans="1:13" x14ac:dyDescent="0.25">
      <c r="A77" s="8" t="s">
        <v>810</v>
      </c>
      <c r="B77" s="2">
        <v>0.30316742081448</v>
      </c>
      <c r="C77" s="2">
        <v>0.34331337325349298</v>
      </c>
      <c r="D77" s="2">
        <v>0.328922495274102</v>
      </c>
      <c r="E77" s="2">
        <v>0.24626865671641801</v>
      </c>
      <c r="F77" s="2">
        <v>0.15263157894736801</v>
      </c>
      <c r="G77" s="2">
        <v>0.163972286374134</v>
      </c>
      <c r="H77" s="2">
        <v>0.18640776699029099</v>
      </c>
      <c r="I77" s="2">
        <v>0.15655577299412901</v>
      </c>
      <c r="J77" s="2">
        <v>0.12719298245614</v>
      </c>
      <c r="K77" s="2">
        <v>0.115151515151515</v>
      </c>
      <c r="L77" s="3">
        <v>0.16112167300380201</v>
      </c>
      <c r="M77" s="3">
        <v>0.243050242285131</v>
      </c>
    </row>
    <row r="78" spans="1:13" x14ac:dyDescent="0.25">
      <c r="A78" s="8" t="s">
        <v>811</v>
      </c>
      <c r="B78" s="2">
        <v>0.15158371040724</v>
      </c>
      <c r="C78" s="2">
        <v>0.125748502994012</v>
      </c>
      <c r="D78" s="2">
        <v>8.1285444234404494E-2</v>
      </c>
      <c r="E78" s="2">
        <v>8.3955223880596994E-2</v>
      </c>
      <c r="F78" s="2">
        <v>5.96491228070175E-2</v>
      </c>
      <c r="G78" s="2">
        <v>8.54503464203233E-2</v>
      </c>
      <c r="H78" s="2">
        <v>8.5436893203883493E-2</v>
      </c>
      <c r="I78" s="2">
        <v>4.1095890410958902E-2</v>
      </c>
      <c r="J78" s="2">
        <v>4.8245614035087703E-2</v>
      </c>
      <c r="K78" s="2">
        <v>4.0404040404040401E-2</v>
      </c>
      <c r="L78" s="3">
        <v>6.4638783269962002E-2</v>
      </c>
      <c r="M78" s="3">
        <v>8.8497832185666897E-2</v>
      </c>
    </row>
    <row r="79" spans="1:13" x14ac:dyDescent="0.25">
      <c r="A79" s="8" t="s">
        <v>812</v>
      </c>
      <c r="B79" s="2">
        <v>0.54524886877828005</v>
      </c>
      <c r="C79" s="2">
        <v>0.53093812375249505</v>
      </c>
      <c r="D79" s="2">
        <v>0.58979206049149302</v>
      </c>
      <c r="E79" s="2">
        <v>0.66977611940298498</v>
      </c>
      <c r="F79" s="2">
        <v>0.78771929824561404</v>
      </c>
      <c r="G79" s="2">
        <v>0.75057736720554302</v>
      </c>
      <c r="H79" s="2">
        <v>0.72815533980582503</v>
      </c>
      <c r="I79" s="2">
        <v>0.802348336594912</v>
      </c>
      <c r="J79" s="2">
        <v>0.82456140350877205</v>
      </c>
      <c r="K79" s="2">
        <v>0.84242424242424196</v>
      </c>
      <c r="L79" s="3">
        <v>0.77376425855513298</v>
      </c>
      <c r="M79" s="3">
        <v>0.66819688854883996</v>
      </c>
    </row>
    <row r="80" spans="1:13" x14ac:dyDescent="0.25">
      <c r="A80" s="8" t="s">
        <v>813</v>
      </c>
      <c r="B80" s="2">
        <v>0</v>
      </c>
      <c r="C80" s="2">
        <v>0</v>
      </c>
      <c r="D80" s="2">
        <v>0</v>
      </c>
      <c r="E80" s="2">
        <v>0</v>
      </c>
      <c r="F80" s="2">
        <v>0</v>
      </c>
      <c r="G80" s="2">
        <v>0</v>
      </c>
      <c r="H80" s="2">
        <v>0</v>
      </c>
      <c r="I80" s="2">
        <v>0</v>
      </c>
      <c r="J80" s="2">
        <v>0</v>
      </c>
      <c r="K80" s="2" t="s">
        <v>2216</v>
      </c>
      <c r="L80" s="3" t="s">
        <v>2216</v>
      </c>
      <c r="M80" s="3" t="s">
        <v>2216</v>
      </c>
    </row>
    <row r="81" spans="1:13" x14ac:dyDescent="0.25">
      <c r="A81" s="8" t="s">
        <v>814</v>
      </c>
      <c r="B81" s="2">
        <v>0.5</v>
      </c>
      <c r="C81" s="2">
        <v>0.49375000000000002</v>
      </c>
      <c r="D81" s="2">
        <v>0.51162790697674398</v>
      </c>
      <c r="E81" s="2">
        <v>0.39416058394160602</v>
      </c>
      <c r="F81" s="2">
        <v>0.261538461538462</v>
      </c>
      <c r="G81" s="2">
        <v>0.215189873417722</v>
      </c>
      <c r="H81" s="2">
        <v>0.33088235294117602</v>
      </c>
      <c r="I81" s="2">
        <v>0.19310344827586201</v>
      </c>
      <c r="J81" s="2">
        <v>0.22764227642276399</v>
      </c>
      <c r="K81" s="2">
        <v>0.16778523489932901</v>
      </c>
      <c r="L81" s="3">
        <v>0.23968253968254</v>
      </c>
      <c r="M81" s="3">
        <v>0.35242290748898703</v>
      </c>
    </row>
    <row r="82" spans="1:13" x14ac:dyDescent="0.25">
      <c r="A82" s="8" t="s">
        <v>815</v>
      </c>
      <c r="B82" s="2">
        <v>0.13</v>
      </c>
      <c r="C82" s="2">
        <v>8.7499999999999994E-2</v>
      </c>
      <c r="D82" s="2">
        <v>6.9767441860465101E-2</v>
      </c>
      <c r="E82" s="2">
        <v>2.18978102189781E-2</v>
      </c>
      <c r="F82" s="2">
        <v>6.15384615384615E-2</v>
      </c>
      <c r="G82" s="2">
        <v>6.9620253164557E-2</v>
      </c>
      <c r="H82" s="2">
        <v>5.8823529411764698E-2</v>
      </c>
      <c r="I82" s="2">
        <v>5.5172413793103399E-2</v>
      </c>
      <c r="J82" s="2">
        <v>3.2520325203252001E-2</v>
      </c>
      <c r="K82" s="2">
        <v>6.0402684563758399E-2</v>
      </c>
      <c r="L82" s="3">
        <v>5.7142857142857099E-2</v>
      </c>
      <c r="M82" s="3">
        <v>6.8722466960352405E-2</v>
      </c>
    </row>
    <row r="83" spans="1:13" x14ac:dyDescent="0.25">
      <c r="A83" s="8" t="s">
        <v>816</v>
      </c>
      <c r="B83" s="2">
        <v>0.37</v>
      </c>
      <c r="C83" s="2">
        <v>0.41875000000000001</v>
      </c>
      <c r="D83" s="2">
        <v>0.418604651162791</v>
      </c>
      <c r="E83" s="2">
        <v>0.58394160583941601</v>
      </c>
      <c r="F83" s="2">
        <v>0.67692307692307696</v>
      </c>
      <c r="G83" s="2">
        <v>0.715189873417722</v>
      </c>
      <c r="H83" s="2">
        <v>0.61029411764705899</v>
      </c>
      <c r="I83" s="2">
        <v>0.75172413793103399</v>
      </c>
      <c r="J83" s="2">
        <v>0.73983739837398399</v>
      </c>
      <c r="K83" s="2">
        <v>0.76510067114094005</v>
      </c>
      <c r="L83" s="3">
        <v>0.70317460317460301</v>
      </c>
      <c r="M83" s="3">
        <v>0.57885462555066103</v>
      </c>
    </row>
    <row r="84" spans="1:13" x14ac:dyDescent="0.25">
      <c r="A84" s="8" t="s">
        <v>817</v>
      </c>
      <c r="B84" s="2">
        <v>0</v>
      </c>
      <c r="C84" s="2">
        <v>0</v>
      </c>
      <c r="D84" s="2">
        <v>0</v>
      </c>
      <c r="E84" s="2">
        <v>0</v>
      </c>
      <c r="F84" s="2">
        <v>0</v>
      </c>
      <c r="G84" s="2">
        <v>0</v>
      </c>
      <c r="H84" s="2">
        <v>0</v>
      </c>
      <c r="I84" s="2">
        <v>0</v>
      </c>
      <c r="J84" s="2">
        <v>0</v>
      </c>
      <c r="K84" s="2" t="s">
        <v>2216</v>
      </c>
      <c r="L84" s="3">
        <v>0</v>
      </c>
      <c r="M84" s="3">
        <v>0</v>
      </c>
    </row>
    <row r="85" spans="1:13" x14ac:dyDescent="0.25">
      <c r="A85" s="8" t="s">
        <v>818</v>
      </c>
      <c r="B85" s="2">
        <v>0.28888888888888897</v>
      </c>
      <c r="C85" s="2">
        <v>0.37777777777777799</v>
      </c>
      <c r="D85" s="2">
        <v>0.340425531914894</v>
      </c>
      <c r="E85" s="2">
        <v>0.26190476190476197</v>
      </c>
      <c r="F85" s="2">
        <v>0.39024390243902402</v>
      </c>
      <c r="G85" s="2">
        <v>0.26315789473684198</v>
      </c>
      <c r="H85" s="2">
        <v>0.24561403508771901</v>
      </c>
      <c r="I85" s="2">
        <v>8.4745762711864403E-2</v>
      </c>
      <c r="J85" s="2">
        <v>0.102564102564103</v>
      </c>
      <c r="K85" s="2">
        <v>0.19354838709677399</v>
      </c>
      <c r="L85" s="3">
        <v>0.18777292576419199</v>
      </c>
      <c r="M85" s="3">
        <v>0.27959697732997502</v>
      </c>
    </row>
    <row r="86" spans="1:13" x14ac:dyDescent="0.25">
      <c r="A86" s="8" t="s">
        <v>819</v>
      </c>
      <c r="B86" s="2">
        <v>0.11111111111111099</v>
      </c>
      <c r="C86" s="2" t="s">
        <v>2216</v>
      </c>
      <c r="D86" s="2">
        <v>0.10638297872340401</v>
      </c>
      <c r="E86" s="2" t="s">
        <v>2216</v>
      </c>
      <c r="F86" s="2">
        <v>7.3170731707317097E-2</v>
      </c>
      <c r="G86" s="2" t="s">
        <v>2216</v>
      </c>
      <c r="H86" s="2">
        <v>8.7719298245614002E-2</v>
      </c>
      <c r="I86" s="2">
        <v>6.7796610169491497E-2</v>
      </c>
      <c r="J86" s="2" t="s">
        <v>2216</v>
      </c>
      <c r="K86" s="2" t="s">
        <v>2216</v>
      </c>
      <c r="L86" s="3">
        <v>5.6768558951965101E-2</v>
      </c>
      <c r="M86" s="3">
        <v>6.5491183879093195E-2</v>
      </c>
    </row>
    <row r="87" spans="1:13" x14ac:dyDescent="0.25">
      <c r="A87" s="8" t="s">
        <v>820</v>
      </c>
      <c r="B87" s="2">
        <v>0.6</v>
      </c>
      <c r="C87" s="2">
        <v>0.57777777777777795</v>
      </c>
      <c r="D87" s="2">
        <v>0.55319148936170204</v>
      </c>
      <c r="E87" s="2">
        <v>0.71428571428571397</v>
      </c>
      <c r="F87" s="2">
        <v>0.53658536585365901</v>
      </c>
      <c r="G87" s="2">
        <v>0.71052631578947401</v>
      </c>
      <c r="H87" s="2">
        <v>0.66666666666666696</v>
      </c>
      <c r="I87" s="2">
        <v>0.84745762711864403</v>
      </c>
      <c r="J87" s="2">
        <v>0.84615384615384603</v>
      </c>
      <c r="K87" s="2">
        <v>0.79032258064516103</v>
      </c>
      <c r="L87" s="3">
        <v>0.755458515283843</v>
      </c>
      <c r="M87" s="3">
        <v>0.65491183879093195</v>
      </c>
    </row>
    <row r="88" spans="1:13" x14ac:dyDescent="0.25">
      <c r="A88" s="8" t="s">
        <v>821</v>
      </c>
      <c r="B88" s="2">
        <v>0</v>
      </c>
      <c r="C88" s="2">
        <v>0</v>
      </c>
      <c r="D88" s="2">
        <v>0</v>
      </c>
      <c r="E88" s="2">
        <v>0</v>
      </c>
      <c r="F88" s="2">
        <v>0</v>
      </c>
      <c r="G88" s="2">
        <v>0</v>
      </c>
      <c r="H88" s="2">
        <v>0</v>
      </c>
      <c r="I88" s="2">
        <v>0</v>
      </c>
      <c r="J88" s="2">
        <v>0</v>
      </c>
      <c r="K88" s="2">
        <v>0</v>
      </c>
      <c r="L88" s="3">
        <v>0</v>
      </c>
      <c r="M88" s="3">
        <v>0</v>
      </c>
    </row>
    <row r="89" spans="1:13" x14ac:dyDescent="0.25">
      <c r="A89" s="8" t="s">
        <v>822</v>
      </c>
      <c r="B89" s="2">
        <v>0.58974358974358998</v>
      </c>
      <c r="C89" s="2">
        <v>0.50793650793650802</v>
      </c>
      <c r="D89" s="2">
        <v>0.43093922651933703</v>
      </c>
      <c r="E89" s="2">
        <v>0.40223463687150801</v>
      </c>
      <c r="F89" s="2">
        <v>0.28947368421052599</v>
      </c>
      <c r="G89" s="2">
        <v>0.20555555555555599</v>
      </c>
      <c r="H89" s="2">
        <v>0.36054421768707501</v>
      </c>
      <c r="I89" s="2">
        <v>0.34666666666666701</v>
      </c>
      <c r="J89" s="2">
        <v>0.21511627906976699</v>
      </c>
      <c r="K89" s="2">
        <v>0.20245398773006101</v>
      </c>
      <c r="L89" s="3">
        <v>0.29216867469879498</v>
      </c>
      <c r="M89" s="3">
        <v>0.42537313432835799</v>
      </c>
    </row>
    <row r="90" spans="1:13" x14ac:dyDescent="0.25">
      <c r="A90" s="8" t="s">
        <v>823</v>
      </c>
      <c r="B90" s="2">
        <v>0.107692307692308</v>
      </c>
      <c r="C90" s="2">
        <v>8.99470899470899E-2</v>
      </c>
      <c r="D90" s="2">
        <v>7.7348066298342497E-2</v>
      </c>
      <c r="E90" s="2">
        <v>0.106145251396648</v>
      </c>
      <c r="F90" s="2">
        <v>8.9473684210526302E-2</v>
      </c>
      <c r="G90" s="2">
        <v>8.3333333333333301E-2</v>
      </c>
      <c r="H90" s="2">
        <v>8.8435374149659907E-2</v>
      </c>
      <c r="I90" s="2">
        <v>6.6666666666666693E-2</v>
      </c>
      <c r="J90" s="2">
        <v>5.2325581395348798E-2</v>
      </c>
      <c r="K90" s="2">
        <v>3.6809815950920199E-2</v>
      </c>
      <c r="L90" s="3">
        <v>6.9277108433734899E-2</v>
      </c>
      <c r="M90" s="3">
        <v>8.6235489220563802E-2</v>
      </c>
    </row>
    <row r="91" spans="1:13" x14ac:dyDescent="0.25">
      <c r="A91" s="8" t="s">
        <v>824</v>
      </c>
      <c r="B91" s="2">
        <v>0.30256410256410299</v>
      </c>
      <c r="C91" s="2">
        <v>0.40211640211640198</v>
      </c>
      <c r="D91" s="2">
        <v>0.49171270718232002</v>
      </c>
      <c r="E91" s="2">
        <v>0.491620111731844</v>
      </c>
      <c r="F91" s="2">
        <v>0.62105263157894697</v>
      </c>
      <c r="G91" s="2">
        <v>0.71111111111111103</v>
      </c>
      <c r="H91" s="2">
        <v>0.55102040816326503</v>
      </c>
      <c r="I91" s="2">
        <v>0.586666666666667</v>
      </c>
      <c r="J91" s="2">
        <v>0.73255813953488402</v>
      </c>
      <c r="K91" s="2">
        <v>0.754601226993865</v>
      </c>
      <c r="L91" s="3">
        <v>0.63855421686747005</v>
      </c>
      <c r="M91" s="3">
        <v>0.488391376451078</v>
      </c>
    </row>
    <row r="92" spans="1:13" x14ac:dyDescent="0.25">
      <c r="A92" s="8" t="s">
        <v>825</v>
      </c>
      <c r="B92" s="2">
        <v>0</v>
      </c>
      <c r="C92" s="2">
        <v>0</v>
      </c>
      <c r="D92" s="2">
        <v>0</v>
      </c>
      <c r="E92" s="2">
        <v>0</v>
      </c>
      <c r="F92" s="2">
        <v>0</v>
      </c>
      <c r="G92" s="2">
        <v>0</v>
      </c>
      <c r="H92" s="2">
        <v>0</v>
      </c>
      <c r="I92" s="2">
        <v>0</v>
      </c>
      <c r="J92" s="2">
        <v>0</v>
      </c>
      <c r="K92" s="2" t="s">
        <v>2216</v>
      </c>
      <c r="L92" s="3">
        <v>0</v>
      </c>
      <c r="M92" s="3">
        <v>0</v>
      </c>
    </row>
    <row r="93" spans="1:13" x14ac:dyDescent="0.25">
      <c r="A93" s="8" t="s">
        <v>826</v>
      </c>
      <c r="B93" s="2">
        <v>0.22222222222222199</v>
      </c>
      <c r="C93" s="2">
        <v>0.1875</v>
      </c>
      <c r="D93" s="2">
        <v>0.16326530612244899</v>
      </c>
      <c r="E93" s="2">
        <v>0.15909090909090901</v>
      </c>
      <c r="F93" s="2">
        <v>0.119047619047619</v>
      </c>
      <c r="G93" s="2">
        <v>0.12962962962963001</v>
      </c>
      <c r="H93" s="2">
        <v>0.125</v>
      </c>
      <c r="I93" s="2" t="s">
        <v>2216</v>
      </c>
      <c r="J93" s="2" t="s">
        <v>2216</v>
      </c>
      <c r="K93" s="2" t="s">
        <v>2216</v>
      </c>
      <c r="L93" s="3">
        <v>0.11764705882352899</v>
      </c>
      <c r="M93" s="3">
        <v>0.20168067226890801</v>
      </c>
    </row>
    <row r="94" spans="1:13" x14ac:dyDescent="0.25">
      <c r="A94" s="8" t="s">
        <v>827</v>
      </c>
      <c r="B94" s="2">
        <v>0.25925925925925902</v>
      </c>
      <c r="C94" s="2">
        <v>0.15625</v>
      </c>
      <c r="D94" s="2">
        <v>8.1632653061224497E-2</v>
      </c>
      <c r="E94" s="2">
        <v>0.22727272727272699</v>
      </c>
      <c r="F94" s="2">
        <v>0.214285714285714</v>
      </c>
      <c r="G94" s="2">
        <v>7.4074074074074098E-2</v>
      </c>
      <c r="H94" s="2">
        <v>0.22500000000000001</v>
      </c>
      <c r="I94" s="2">
        <v>8.3333333333333301E-2</v>
      </c>
      <c r="J94" s="2">
        <v>0.125</v>
      </c>
      <c r="K94" s="2">
        <v>0</v>
      </c>
      <c r="L94" s="3">
        <v>0.11764705882352899</v>
      </c>
      <c r="M94" s="3">
        <v>0.184873949579832</v>
      </c>
    </row>
    <row r="95" spans="1:13" x14ac:dyDescent="0.25">
      <c r="A95" s="8" t="s">
        <v>828</v>
      </c>
      <c r="B95" s="2">
        <v>0.51851851851851805</v>
      </c>
      <c r="C95" s="2">
        <v>0.65625</v>
      </c>
      <c r="D95" s="2">
        <v>0.75510204081632604</v>
      </c>
      <c r="E95" s="2">
        <v>0.61363636363636398</v>
      </c>
      <c r="F95" s="2">
        <v>0.66666666666666696</v>
      </c>
      <c r="G95" s="2">
        <v>0.79629629629629595</v>
      </c>
      <c r="H95" s="2">
        <v>0.65</v>
      </c>
      <c r="I95" s="2">
        <v>0.86111111111111105</v>
      </c>
      <c r="J95" s="2">
        <v>0.79166666666666696</v>
      </c>
      <c r="K95" s="2">
        <v>0.91666666666666696</v>
      </c>
      <c r="L95" s="3">
        <v>0.76470588235294101</v>
      </c>
      <c r="M95" s="3">
        <v>0.61344537815126099</v>
      </c>
    </row>
    <row r="96" spans="1:13" x14ac:dyDescent="0.25">
      <c r="A96" s="8" t="s">
        <v>829</v>
      </c>
      <c r="B96" s="2">
        <v>0</v>
      </c>
      <c r="C96" s="2">
        <v>0</v>
      </c>
      <c r="D96" s="2">
        <v>0</v>
      </c>
      <c r="E96" s="2">
        <v>0</v>
      </c>
      <c r="F96" s="2">
        <v>0</v>
      </c>
      <c r="G96" s="2">
        <v>0</v>
      </c>
      <c r="H96" s="2">
        <v>0</v>
      </c>
      <c r="I96" s="2">
        <v>0</v>
      </c>
      <c r="J96" s="2">
        <v>0</v>
      </c>
      <c r="K96" s="2">
        <v>0</v>
      </c>
      <c r="L96" s="3">
        <v>0</v>
      </c>
      <c r="M96" s="3">
        <v>0</v>
      </c>
    </row>
    <row r="97" spans="1:13" x14ac:dyDescent="0.25">
      <c r="A97" s="8" t="s">
        <v>830</v>
      </c>
      <c r="B97" s="2">
        <v>0.30769230769230799</v>
      </c>
      <c r="C97" s="2">
        <v>0.453125</v>
      </c>
      <c r="D97" s="2">
        <v>0.39682539682539703</v>
      </c>
      <c r="E97" s="2">
        <v>0.375</v>
      </c>
      <c r="F97" s="2">
        <v>0.230769230769231</v>
      </c>
      <c r="G97" s="2">
        <v>0.28947368421052599</v>
      </c>
      <c r="H97" s="2">
        <v>0.38709677419354799</v>
      </c>
      <c r="I97" s="2">
        <v>0.35294117647058798</v>
      </c>
      <c r="J97" s="2">
        <v>0.220588235294118</v>
      </c>
      <c r="K97" s="2">
        <v>0.115942028985507</v>
      </c>
      <c r="L97" s="3">
        <v>0.28947368421052599</v>
      </c>
      <c r="M97" s="3">
        <v>0.34782608695652201</v>
      </c>
    </row>
    <row r="98" spans="1:13" x14ac:dyDescent="0.25">
      <c r="A98" s="8" t="s">
        <v>831</v>
      </c>
      <c r="B98" s="2">
        <v>0.25</v>
      </c>
      <c r="C98" s="2">
        <v>0.125</v>
      </c>
      <c r="D98" s="2">
        <v>9.5238095238095205E-2</v>
      </c>
      <c r="E98" s="2">
        <v>4.1666666666666699E-2</v>
      </c>
      <c r="F98" s="2">
        <v>7.69230769230769E-2</v>
      </c>
      <c r="G98" s="2">
        <v>6.5789473684210495E-2</v>
      </c>
      <c r="H98" s="2" t="s">
        <v>2216</v>
      </c>
      <c r="I98" s="2" t="s">
        <v>2216</v>
      </c>
      <c r="J98" s="2" t="s">
        <v>2216</v>
      </c>
      <c r="K98" s="2">
        <v>5.7971014492753603E-2</v>
      </c>
      <c r="L98" s="3">
        <v>5.2631578947368397E-2</v>
      </c>
      <c r="M98" s="3">
        <v>9.1304347826086998E-2</v>
      </c>
    </row>
    <row r="99" spans="1:13" x14ac:dyDescent="0.25">
      <c r="A99" s="8" t="s">
        <v>832</v>
      </c>
      <c r="B99" s="2">
        <v>0.44230769230769201</v>
      </c>
      <c r="C99" s="2">
        <v>0.421875</v>
      </c>
      <c r="D99" s="2">
        <v>0.50793650793650802</v>
      </c>
      <c r="E99" s="2">
        <v>0.58333333333333304</v>
      </c>
      <c r="F99" s="2">
        <v>0.69230769230769196</v>
      </c>
      <c r="G99" s="2">
        <v>0.64473684210526305</v>
      </c>
      <c r="H99" s="2">
        <v>0.58064516129032295</v>
      </c>
      <c r="I99" s="2">
        <v>0.60784313725490202</v>
      </c>
      <c r="J99" s="2">
        <v>0.75</v>
      </c>
      <c r="K99" s="2">
        <v>0.811594202898551</v>
      </c>
      <c r="L99" s="3">
        <v>0.65413533834586501</v>
      </c>
      <c r="M99" s="3">
        <v>0.56086956521739095</v>
      </c>
    </row>
    <row r="100" spans="1:13" x14ac:dyDescent="0.25">
      <c r="A100" s="8" t="s">
        <v>833</v>
      </c>
      <c r="B100" s="2">
        <v>0</v>
      </c>
      <c r="C100" s="2">
        <v>0</v>
      </c>
      <c r="D100" s="2">
        <v>0</v>
      </c>
      <c r="E100" s="2">
        <v>0</v>
      </c>
      <c r="F100" s="2">
        <v>0</v>
      </c>
      <c r="G100" s="2">
        <v>0</v>
      </c>
      <c r="H100" s="2">
        <v>0</v>
      </c>
      <c r="I100" s="2">
        <v>0</v>
      </c>
      <c r="J100" s="2">
        <v>0</v>
      </c>
      <c r="K100" s="2" t="s">
        <v>2216</v>
      </c>
      <c r="L100" s="3" t="s">
        <v>2216</v>
      </c>
      <c r="M100" s="3">
        <v>0</v>
      </c>
    </row>
    <row r="101" spans="1:13" x14ac:dyDescent="0.25">
      <c r="A101" s="8" t="s">
        <v>834</v>
      </c>
      <c r="B101" s="2">
        <v>0.42372881355932202</v>
      </c>
      <c r="C101" s="2">
        <v>0.47058823529411797</v>
      </c>
      <c r="D101" s="2">
        <v>0.35036496350364998</v>
      </c>
      <c r="E101" s="2">
        <v>0.34848484848484901</v>
      </c>
      <c r="F101" s="2">
        <v>0.18518518518518501</v>
      </c>
      <c r="G101" s="2">
        <v>0.19811320754716999</v>
      </c>
      <c r="H101" s="2">
        <v>0.201550387596899</v>
      </c>
      <c r="I101" s="2">
        <v>0.27142857142857102</v>
      </c>
      <c r="J101" s="2">
        <v>0.14141414141414099</v>
      </c>
      <c r="K101" s="2">
        <v>0.177966101694915</v>
      </c>
      <c r="L101" s="3">
        <v>0.21875</v>
      </c>
      <c r="M101" s="3">
        <v>0.32572614107883802</v>
      </c>
    </row>
    <row r="102" spans="1:13" x14ac:dyDescent="0.25">
      <c r="A102" s="8" t="s">
        <v>835</v>
      </c>
      <c r="B102" s="2">
        <v>0.177966101694915</v>
      </c>
      <c r="C102" s="2">
        <v>8.8235294117647106E-2</v>
      </c>
      <c r="D102" s="2" t="s">
        <v>2216</v>
      </c>
      <c r="E102" s="2">
        <v>2.27272727272727E-2</v>
      </c>
      <c r="F102" s="2">
        <v>4.6296296296296301E-2</v>
      </c>
      <c r="G102" s="2">
        <v>8.4905660377358499E-2</v>
      </c>
      <c r="H102" s="2">
        <v>6.9767441860465101E-2</v>
      </c>
      <c r="I102" s="2">
        <v>5.7142857142857099E-2</v>
      </c>
      <c r="J102" s="2" t="s">
        <v>2216</v>
      </c>
      <c r="K102" s="2">
        <v>4.2372881355932202E-2</v>
      </c>
      <c r="L102" s="3">
        <v>5.6640625E-2</v>
      </c>
      <c r="M102" s="3">
        <v>6.12033195020747E-2</v>
      </c>
    </row>
    <row r="103" spans="1:13" x14ac:dyDescent="0.25">
      <c r="A103" s="8" t="s">
        <v>836</v>
      </c>
      <c r="B103" s="2">
        <v>0.39830508474576298</v>
      </c>
      <c r="C103" s="2">
        <v>0.441176470588235</v>
      </c>
      <c r="D103" s="2">
        <v>0.63503649635036497</v>
      </c>
      <c r="E103" s="2">
        <v>0.62878787878787901</v>
      </c>
      <c r="F103" s="2">
        <v>0.76851851851851805</v>
      </c>
      <c r="G103" s="2">
        <v>0.71698113207547198</v>
      </c>
      <c r="H103" s="2">
        <v>0.72868217054263595</v>
      </c>
      <c r="I103" s="2">
        <v>0.67142857142857104</v>
      </c>
      <c r="J103" s="2">
        <v>0.84848484848484895</v>
      </c>
      <c r="K103" s="2">
        <v>0.77966101694915302</v>
      </c>
      <c r="L103" s="3">
        <v>0.724609375</v>
      </c>
      <c r="M103" s="3">
        <v>0.61307053941908696</v>
      </c>
    </row>
    <row r="104" spans="1:13" x14ac:dyDescent="0.25">
      <c r="A104" s="8" t="s">
        <v>837</v>
      </c>
      <c r="B104" s="2">
        <v>0</v>
      </c>
      <c r="C104" s="2">
        <v>0</v>
      </c>
      <c r="D104" s="2">
        <v>0</v>
      </c>
      <c r="E104" s="2">
        <v>0</v>
      </c>
      <c r="F104" s="2">
        <v>0</v>
      </c>
      <c r="G104" s="2">
        <v>0</v>
      </c>
      <c r="H104" s="2">
        <v>0</v>
      </c>
      <c r="I104" s="2">
        <v>0</v>
      </c>
      <c r="J104" s="2">
        <v>0</v>
      </c>
      <c r="K104" s="2">
        <v>0</v>
      </c>
      <c r="L104" s="3">
        <v>0</v>
      </c>
      <c r="M104" s="3">
        <v>0</v>
      </c>
    </row>
    <row r="105" spans="1:13" x14ac:dyDescent="0.25">
      <c r="A105" s="8" t="s">
        <v>838</v>
      </c>
      <c r="B105" s="2">
        <v>0.5</v>
      </c>
      <c r="C105" s="2">
        <v>0.320754716981132</v>
      </c>
      <c r="D105" s="2">
        <v>0.46153846153846201</v>
      </c>
      <c r="E105" s="2">
        <v>0.20689655172413801</v>
      </c>
      <c r="F105" s="2">
        <v>0.21212121212121199</v>
      </c>
      <c r="G105" s="2">
        <v>0.33333333333333298</v>
      </c>
      <c r="H105" s="2">
        <v>0.16666666666666699</v>
      </c>
      <c r="I105" s="2">
        <v>0.27272727272727298</v>
      </c>
      <c r="J105" s="2">
        <v>0.25925925925925902</v>
      </c>
      <c r="K105" s="2">
        <v>0.16666666666666699</v>
      </c>
      <c r="L105" s="3">
        <v>0.213675213675214</v>
      </c>
      <c r="M105" s="3">
        <v>0.308550185873606</v>
      </c>
    </row>
    <row r="106" spans="1:13" x14ac:dyDescent="0.25">
      <c r="A106" s="8" t="s">
        <v>839</v>
      </c>
      <c r="B106" s="2">
        <v>0.105263157894737</v>
      </c>
      <c r="C106" s="2">
        <v>5.6603773584905703E-2</v>
      </c>
      <c r="D106" s="2" t="s">
        <v>2216</v>
      </c>
      <c r="E106" s="2">
        <v>0</v>
      </c>
      <c r="F106" s="2" t="s">
        <v>2216</v>
      </c>
      <c r="G106" s="2" t="s">
        <v>2216</v>
      </c>
      <c r="H106" s="2">
        <v>8.3333333333333301E-2</v>
      </c>
      <c r="I106" s="2">
        <v>0.13636363636363599</v>
      </c>
      <c r="J106" s="2">
        <v>0</v>
      </c>
      <c r="K106" s="2">
        <v>0</v>
      </c>
      <c r="L106" s="3">
        <v>6.8376068376068397E-2</v>
      </c>
      <c r="M106" s="3">
        <v>6.31970260223048E-2</v>
      </c>
    </row>
    <row r="107" spans="1:13" x14ac:dyDescent="0.25">
      <c r="A107" s="8" t="s">
        <v>840</v>
      </c>
      <c r="B107" s="2">
        <v>0.394736842105263</v>
      </c>
      <c r="C107" s="2">
        <v>0.62264150943396201</v>
      </c>
      <c r="D107" s="2">
        <v>0.512820512820513</v>
      </c>
      <c r="E107" s="2">
        <v>0.79310344827586199</v>
      </c>
      <c r="F107" s="2">
        <v>0.75757575757575801</v>
      </c>
      <c r="G107" s="2">
        <v>0.62962962962962998</v>
      </c>
      <c r="H107" s="2">
        <v>0.75</v>
      </c>
      <c r="I107" s="2">
        <v>0.59090909090909105</v>
      </c>
      <c r="J107" s="2">
        <v>0.74074074074074103</v>
      </c>
      <c r="K107" s="2">
        <v>0.83333333333333304</v>
      </c>
      <c r="L107" s="3">
        <v>0.71794871794871795</v>
      </c>
      <c r="M107" s="3">
        <v>0.62825278810408902</v>
      </c>
    </row>
    <row r="108" spans="1:13" x14ac:dyDescent="0.25">
      <c r="A108" s="8" t="s">
        <v>841</v>
      </c>
      <c r="B108" s="2">
        <v>0</v>
      </c>
      <c r="C108" s="2">
        <v>0</v>
      </c>
      <c r="D108" s="2">
        <v>0</v>
      </c>
      <c r="E108" s="2">
        <v>0</v>
      </c>
      <c r="F108" s="2">
        <v>0</v>
      </c>
      <c r="G108" s="2">
        <v>0</v>
      </c>
      <c r="H108" s="2">
        <v>0</v>
      </c>
      <c r="I108" s="2">
        <v>0</v>
      </c>
      <c r="J108" s="2">
        <v>0</v>
      </c>
      <c r="K108" s="2">
        <v>0</v>
      </c>
      <c r="L108" s="3">
        <v>0</v>
      </c>
      <c r="M108" s="3">
        <v>0</v>
      </c>
    </row>
    <row r="109" spans="1:13" x14ac:dyDescent="0.25">
      <c r="A109" s="8" t="s">
        <v>842</v>
      </c>
      <c r="B109" s="2">
        <v>0.18894009216589899</v>
      </c>
      <c r="C109" s="2">
        <v>0.23504273504273501</v>
      </c>
      <c r="D109" s="2">
        <v>0.213776722090261</v>
      </c>
      <c r="E109" s="2">
        <v>0.182572614107884</v>
      </c>
      <c r="F109" s="2">
        <v>0.116591928251121</v>
      </c>
      <c r="G109" s="2">
        <v>0.133786848072562</v>
      </c>
      <c r="H109" s="2">
        <v>0.10904872389791199</v>
      </c>
      <c r="I109" s="2">
        <v>0.14285714285714299</v>
      </c>
      <c r="J109" s="2">
        <v>0.13429256594724201</v>
      </c>
      <c r="K109" s="2">
        <v>7.7071290944123294E-2</v>
      </c>
      <c r="L109" s="3">
        <v>0.137891737891738</v>
      </c>
      <c r="M109" s="3">
        <v>0.19864406779661001</v>
      </c>
    </row>
    <row r="110" spans="1:13" x14ac:dyDescent="0.25">
      <c r="A110" s="8" t="s">
        <v>843</v>
      </c>
      <c r="B110" s="2">
        <v>8.9861751152073704E-2</v>
      </c>
      <c r="C110" s="2">
        <v>9.4017094017094002E-2</v>
      </c>
      <c r="D110" s="2">
        <v>7.1258907363420401E-2</v>
      </c>
      <c r="E110" s="2">
        <v>6.2240663900414897E-2</v>
      </c>
      <c r="F110" s="2">
        <v>6.0538116591928301E-2</v>
      </c>
      <c r="G110" s="2">
        <v>7.9365079365079402E-2</v>
      </c>
      <c r="H110" s="2">
        <v>7.4245939675173997E-2</v>
      </c>
      <c r="I110" s="2">
        <v>3.5128805620608897E-2</v>
      </c>
      <c r="J110" s="2">
        <v>4.0767386091127102E-2</v>
      </c>
      <c r="K110" s="2">
        <v>2.11946050096339E-2</v>
      </c>
      <c r="L110" s="3">
        <v>5.8119658119658101E-2</v>
      </c>
      <c r="M110" s="3">
        <v>7.6949152542372903E-2</v>
      </c>
    </row>
    <row r="111" spans="1:13" x14ac:dyDescent="0.25">
      <c r="A111" s="8" t="s">
        <v>844</v>
      </c>
      <c r="B111" s="2">
        <v>0.72119815668202802</v>
      </c>
      <c r="C111" s="2">
        <v>0.670940170940171</v>
      </c>
      <c r="D111" s="2">
        <v>0.71496437054631801</v>
      </c>
      <c r="E111" s="2">
        <v>0.755186721991701</v>
      </c>
      <c r="F111" s="2">
        <v>0.82286995515695105</v>
      </c>
      <c r="G111" s="2">
        <v>0.786848072562358</v>
      </c>
      <c r="H111" s="2">
        <v>0.81670533642691401</v>
      </c>
      <c r="I111" s="2">
        <v>0.82201405152224805</v>
      </c>
      <c r="J111" s="2">
        <v>0.82494004796163101</v>
      </c>
      <c r="K111" s="2">
        <v>0.88631984585741797</v>
      </c>
      <c r="L111" s="3">
        <v>0.8</v>
      </c>
      <c r="M111" s="3">
        <v>0.72237288135593203</v>
      </c>
    </row>
    <row r="112" spans="1:13" x14ac:dyDescent="0.25">
      <c r="A112" s="8" t="s">
        <v>845</v>
      </c>
      <c r="B112" s="2">
        <v>0</v>
      </c>
      <c r="C112" s="2">
        <v>0</v>
      </c>
      <c r="D112" s="2">
        <v>0</v>
      </c>
      <c r="E112" s="2">
        <v>0</v>
      </c>
      <c r="F112" s="2">
        <v>0</v>
      </c>
      <c r="G112" s="2">
        <v>0</v>
      </c>
      <c r="H112" s="2">
        <v>0</v>
      </c>
      <c r="I112" s="2">
        <v>0</v>
      </c>
      <c r="J112" s="2">
        <v>0</v>
      </c>
      <c r="K112" s="2">
        <v>1.5414258188824701E-2</v>
      </c>
      <c r="L112" s="3">
        <v>3.9886039886039898E-3</v>
      </c>
      <c r="M112" s="3">
        <v>2.0338983050847501E-3</v>
      </c>
    </row>
    <row r="113" spans="1:13" x14ac:dyDescent="0.25">
      <c r="A113" s="8" t="s">
        <v>846</v>
      </c>
      <c r="B113" s="2">
        <v>0.217391304347826</v>
      </c>
      <c r="C113" s="2">
        <v>0.29411764705882398</v>
      </c>
      <c r="D113" s="2">
        <v>0.31578947368421101</v>
      </c>
      <c r="E113" s="2">
        <v>0.38461538461538503</v>
      </c>
      <c r="F113" s="2">
        <v>0.157894736842105</v>
      </c>
      <c r="G113" s="2">
        <v>0.3</v>
      </c>
      <c r="H113" s="2" t="s">
        <v>2216</v>
      </c>
      <c r="I113" s="2">
        <v>0.25</v>
      </c>
      <c r="J113" s="2">
        <v>0.4</v>
      </c>
      <c r="K113" s="2" t="s">
        <v>2216</v>
      </c>
      <c r="L113" s="3">
        <v>0.25581395348837199</v>
      </c>
      <c r="M113" s="3">
        <v>0.26126126126126098</v>
      </c>
    </row>
    <row r="114" spans="1:13" x14ac:dyDescent="0.25">
      <c r="A114" s="8" t="s">
        <v>847</v>
      </c>
      <c r="B114" s="2">
        <v>0.30434782608695699</v>
      </c>
      <c r="C114" s="2" t="s">
        <v>2216</v>
      </c>
      <c r="D114" s="2" t="s">
        <v>2216</v>
      </c>
      <c r="E114" s="2">
        <v>0</v>
      </c>
      <c r="F114" s="2" t="s">
        <v>2216</v>
      </c>
      <c r="G114" s="2" t="s">
        <v>2216</v>
      </c>
      <c r="H114" s="2">
        <v>0</v>
      </c>
      <c r="I114" s="2" t="s">
        <v>2216</v>
      </c>
      <c r="J114" s="2">
        <v>0</v>
      </c>
      <c r="K114" s="2">
        <v>0</v>
      </c>
      <c r="L114" s="3" t="s">
        <v>2216</v>
      </c>
      <c r="M114" s="3">
        <v>0.108108108108108</v>
      </c>
    </row>
    <row r="115" spans="1:13" x14ac:dyDescent="0.25">
      <c r="A115" s="8" t="s">
        <v>848</v>
      </c>
      <c r="B115" s="2">
        <v>0.47826086956521702</v>
      </c>
      <c r="C115" s="2">
        <v>0.64705882352941202</v>
      </c>
      <c r="D115" s="2">
        <v>0.57894736842105299</v>
      </c>
      <c r="E115" s="2">
        <v>0.61538461538461497</v>
      </c>
      <c r="F115" s="2">
        <v>0.78947368421052599</v>
      </c>
      <c r="G115" s="2">
        <v>0.6</v>
      </c>
      <c r="H115" s="2">
        <v>0.9</v>
      </c>
      <c r="I115" s="2">
        <v>0.66666666666666696</v>
      </c>
      <c r="J115" s="2">
        <v>0.6</v>
      </c>
      <c r="K115" s="2">
        <v>0.9</v>
      </c>
      <c r="L115" s="3">
        <v>0.69767441860465096</v>
      </c>
      <c r="M115" s="3">
        <v>0.63063063063063096</v>
      </c>
    </row>
    <row r="116" spans="1:13" x14ac:dyDescent="0.25">
      <c r="A116" s="8" t="s">
        <v>849</v>
      </c>
      <c r="B116" s="2">
        <v>0</v>
      </c>
      <c r="C116" s="2">
        <v>0</v>
      </c>
      <c r="D116" s="2">
        <v>0</v>
      </c>
      <c r="E116" s="2">
        <v>0</v>
      </c>
      <c r="F116" s="2">
        <v>0</v>
      </c>
      <c r="G116" s="2">
        <v>0</v>
      </c>
      <c r="H116" s="2">
        <v>0</v>
      </c>
      <c r="I116" s="2">
        <v>0</v>
      </c>
      <c r="J116" s="2">
        <v>0</v>
      </c>
      <c r="K116" s="2">
        <v>0</v>
      </c>
      <c r="L116" s="3">
        <v>0</v>
      </c>
      <c r="M116" s="3">
        <v>0</v>
      </c>
    </row>
    <row r="117" spans="1:13" x14ac:dyDescent="0.25">
      <c r="A117" s="8" t="s">
        <v>850</v>
      </c>
      <c r="B117" s="2">
        <v>0.40506329113924</v>
      </c>
      <c r="C117" s="2">
        <v>0.43333333333333302</v>
      </c>
      <c r="D117" s="2">
        <v>0.41111111111111098</v>
      </c>
      <c r="E117" s="2">
        <v>0.41428571428571398</v>
      </c>
      <c r="F117" s="2">
        <v>0.28431372549019601</v>
      </c>
      <c r="G117" s="2">
        <v>0.146788990825688</v>
      </c>
      <c r="H117" s="2">
        <v>0.422222222222222</v>
      </c>
      <c r="I117" s="2">
        <v>0.317460317460317</v>
      </c>
      <c r="J117" s="2">
        <v>0.170454545454545</v>
      </c>
      <c r="K117" s="2">
        <v>0.230769230769231</v>
      </c>
      <c r="L117" s="3">
        <v>0.258974358974359</v>
      </c>
      <c r="M117" s="3">
        <v>0.34122562674094697</v>
      </c>
    </row>
    <row r="118" spans="1:13" x14ac:dyDescent="0.25">
      <c r="A118" s="8" t="s">
        <v>851</v>
      </c>
      <c r="B118" s="2">
        <v>0.126582278481013</v>
      </c>
      <c r="C118" s="2">
        <v>0.14444444444444399</v>
      </c>
      <c r="D118" s="2">
        <v>4.4444444444444398E-2</v>
      </c>
      <c r="E118" s="2" t="s">
        <v>2216</v>
      </c>
      <c r="F118" s="2" t="s">
        <v>2216</v>
      </c>
      <c r="G118" s="2">
        <v>2.7522935779816501E-2</v>
      </c>
      <c r="H118" s="2" t="s">
        <v>2216</v>
      </c>
      <c r="I118" s="2">
        <v>0</v>
      </c>
      <c r="J118" s="2" t="s">
        <v>2216</v>
      </c>
      <c r="K118" s="2" t="s">
        <v>2216</v>
      </c>
      <c r="L118" s="3">
        <v>1.7948717948717899E-2</v>
      </c>
      <c r="M118" s="3">
        <v>4.8746518105849602E-2</v>
      </c>
    </row>
    <row r="119" spans="1:13" x14ac:dyDescent="0.25">
      <c r="A119" s="8" t="s">
        <v>852</v>
      </c>
      <c r="B119" s="2">
        <v>0.468354430379747</v>
      </c>
      <c r="C119" s="2">
        <v>0.422222222222222</v>
      </c>
      <c r="D119" s="2">
        <v>0.54444444444444395</v>
      </c>
      <c r="E119" s="2">
        <v>0.57142857142857095</v>
      </c>
      <c r="F119" s="2">
        <v>0.70588235294117696</v>
      </c>
      <c r="G119" s="2">
        <v>0.82568807339449501</v>
      </c>
      <c r="H119" s="2">
        <v>0.55555555555555602</v>
      </c>
      <c r="I119" s="2">
        <v>0.682539682539683</v>
      </c>
      <c r="J119" s="2">
        <v>0.81818181818181801</v>
      </c>
      <c r="K119" s="2">
        <v>0.75641025641025605</v>
      </c>
      <c r="L119" s="3">
        <v>0.72307692307692295</v>
      </c>
      <c r="M119" s="3">
        <v>0.61002785515320301</v>
      </c>
    </row>
    <row r="120" spans="1:13" x14ac:dyDescent="0.25">
      <c r="A120" s="8" t="s">
        <v>853</v>
      </c>
      <c r="B120" s="2">
        <v>0</v>
      </c>
      <c r="C120" s="2">
        <v>0</v>
      </c>
      <c r="D120" s="2">
        <v>0</v>
      </c>
      <c r="E120" s="2">
        <v>0</v>
      </c>
      <c r="F120" s="2">
        <v>0</v>
      </c>
      <c r="G120" s="2">
        <v>0</v>
      </c>
      <c r="H120" s="2">
        <v>0</v>
      </c>
      <c r="I120" s="2">
        <v>0</v>
      </c>
      <c r="J120" s="2">
        <v>0</v>
      </c>
      <c r="K120" s="2">
        <v>0</v>
      </c>
      <c r="L120" s="3">
        <v>0</v>
      </c>
      <c r="M120" s="3">
        <v>0</v>
      </c>
    </row>
    <row r="121" spans="1:13" x14ac:dyDescent="0.25">
      <c r="A121" s="8" t="s">
        <v>854</v>
      </c>
      <c r="B121" s="2">
        <v>0.40693430656934299</v>
      </c>
      <c r="C121" s="2">
        <v>0.41323529411764698</v>
      </c>
      <c r="D121" s="2">
        <v>0.42768273716951799</v>
      </c>
      <c r="E121" s="2">
        <v>0.34817170111287798</v>
      </c>
      <c r="F121" s="2">
        <v>0.182579564489112</v>
      </c>
      <c r="G121" s="2">
        <v>0.25939849624060202</v>
      </c>
      <c r="H121" s="2">
        <v>0.23063683304647201</v>
      </c>
      <c r="I121" s="2">
        <v>0.25044091710758398</v>
      </c>
      <c r="J121" s="2">
        <v>0.20973782771535601</v>
      </c>
      <c r="K121" s="2">
        <v>0.14857142857142899</v>
      </c>
      <c r="L121" s="3">
        <v>0.236678507992895</v>
      </c>
      <c r="M121" s="3">
        <v>0.34299634591960998</v>
      </c>
    </row>
    <row r="122" spans="1:13" x14ac:dyDescent="0.25">
      <c r="A122" s="8" t="s">
        <v>855</v>
      </c>
      <c r="B122" s="2">
        <v>0.15875912408759099</v>
      </c>
      <c r="C122" s="2">
        <v>0.10147058823529399</v>
      </c>
      <c r="D122" s="2">
        <v>5.9097978227060699E-2</v>
      </c>
      <c r="E122" s="2">
        <v>9.2209856915739297E-2</v>
      </c>
      <c r="F122" s="2">
        <v>5.8626465661641501E-2</v>
      </c>
      <c r="G122" s="2">
        <v>6.7669172932330796E-2</v>
      </c>
      <c r="H122" s="2">
        <v>6.02409638554217E-2</v>
      </c>
      <c r="I122" s="2">
        <v>4.9382716049382699E-2</v>
      </c>
      <c r="J122" s="2">
        <v>4.8689138576778999E-2</v>
      </c>
      <c r="K122" s="2">
        <v>0.04</v>
      </c>
      <c r="L122" s="3">
        <v>5.7726465364120801E-2</v>
      </c>
      <c r="M122" s="3">
        <v>7.9902557856272802E-2</v>
      </c>
    </row>
    <row r="123" spans="1:13" x14ac:dyDescent="0.25">
      <c r="A123" s="8" t="s">
        <v>856</v>
      </c>
      <c r="B123" s="2">
        <v>0.434306569343066</v>
      </c>
      <c r="C123" s="2">
        <v>0.48529411764705899</v>
      </c>
      <c r="D123" s="2">
        <v>0.51321928460342103</v>
      </c>
      <c r="E123" s="2">
        <v>0.559618441971383</v>
      </c>
      <c r="F123" s="2">
        <v>0.75879396984924596</v>
      </c>
      <c r="G123" s="2">
        <v>0.67293233082706805</v>
      </c>
      <c r="H123" s="2">
        <v>0.70912220309810703</v>
      </c>
      <c r="I123" s="2">
        <v>0.70017636684303397</v>
      </c>
      <c r="J123" s="2">
        <v>0.73782771535580505</v>
      </c>
      <c r="K123" s="2">
        <v>0.80380952380952397</v>
      </c>
      <c r="L123" s="3">
        <v>0.70559502664298401</v>
      </c>
      <c r="M123" s="3">
        <v>0.57710109622411698</v>
      </c>
    </row>
    <row r="124" spans="1:13" x14ac:dyDescent="0.25">
      <c r="A124" s="8" t="s">
        <v>857</v>
      </c>
      <c r="B124" s="2">
        <v>0</v>
      </c>
      <c r="C124" s="2">
        <v>0</v>
      </c>
      <c r="D124" s="2">
        <v>0</v>
      </c>
      <c r="E124" s="2">
        <v>0</v>
      </c>
      <c r="F124" s="2">
        <v>0</v>
      </c>
      <c r="G124" s="2">
        <v>0</v>
      </c>
      <c r="H124" s="2">
        <v>0</v>
      </c>
      <c r="I124" s="2">
        <v>0</v>
      </c>
      <c r="J124" s="2" t="s">
        <v>2216</v>
      </c>
      <c r="K124" s="2">
        <v>7.6190476190476199E-3</v>
      </c>
      <c r="L124" s="3">
        <v>0</v>
      </c>
      <c r="M124" s="3">
        <v>0</v>
      </c>
    </row>
    <row r="125" spans="1:13" x14ac:dyDescent="0.25">
      <c r="A125" s="8" t="s">
        <v>858</v>
      </c>
      <c r="B125" s="2" t="s">
        <v>2216</v>
      </c>
      <c r="C125" s="2" t="s">
        <v>2216</v>
      </c>
      <c r="D125" s="2" t="s">
        <v>2216</v>
      </c>
      <c r="E125" s="2">
        <v>0.5</v>
      </c>
      <c r="F125" s="2" t="s">
        <v>2216</v>
      </c>
      <c r="G125" s="2">
        <v>0.75</v>
      </c>
      <c r="H125" s="2">
        <v>0</v>
      </c>
      <c r="I125" s="2" t="s">
        <v>2216</v>
      </c>
      <c r="J125" s="2" t="s">
        <v>2216</v>
      </c>
      <c r="K125" s="2" t="s">
        <v>2216</v>
      </c>
      <c r="L125" s="3">
        <v>0.35</v>
      </c>
      <c r="M125" s="3">
        <v>0.38888888888888901</v>
      </c>
    </row>
    <row r="126" spans="1:13" x14ac:dyDescent="0.25">
      <c r="A126" s="8" t="s">
        <v>859</v>
      </c>
      <c r="B126" s="2" t="s">
        <v>2216</v>
      </c>
      <c r="C126" s="2">
        <v>0</v>
      </c>
      <c r="D126" s="2">
        <v>0</v>
      </c>
      <c r="E126" s="2" t="s">
        <v>2216</v>
      </c>
      <c r="F126" s="2">
        <v>0</v>
      </c>
      <c r="G126" s="2" t="s">
        <v>2216</v>
      </c>
      <c r="H126" s="2">
        <v>0</v>
      </c>
      <c r="I126" s="2" t="s">
        <v>2216</v>
      </c>
      <c r="J126" s="2" t="s">
        <v>2216</v>
      </c>
      <c r="K126" s="2">
        <v>0</v>
      </c>
      <c r="L126" s="3" t="s">
        <v>2216</v>
      </c>
      <c r="M126" s="3">
        <v>0.11111111111111099</v>
      </c>
    </row>
    <row r="127" spans="1:13" x14ac:dyDescent="0.25">
      <c r="A127" s="8" t="s">
        <v>860</v>
      </c>
      <c r="B127" s="2">
        <v>0.5</v>
      </c>
      <c r="C127" s="2" t="s">
        <v>2216</v>
      </c>
      <c r="D127" s="2">
        <v>0.66666666666666696</v>
      </c>
      <c r="E127" s="2">
        <v>0.375</v>
      </c>
      <c r="F127" s="2" t="s">
        <v>2216</v>
      </c>
      <c r="G127" s="2">
        <v>0</v>
      </c>
      <c r="H127" s="2">
        <v>1</v>
      </c>
      <c r="I127" s="2" t="s">
        <v>2216</v>
      </c>
      <c r="J127" s="2">
        <v>0.5</v>
      </c>
      <c r="K127" s="2">
        <v>0.66666666666666696</v>
      </c>
      <c r="L127" s="3">
        <v>0.55000000000000004</v>
      </c>
      <c r="M127" s="3">
        <v>0.5</v>
      </c>
    </row>
    <row r="128" spans="1:13" x14ac:dyDescent="0.25">
      <c r="A128" s="8" t="s">
        <v>861</v>
      </c>
      <c r="B128" s="2">
        <v>0</v>
      </c>
      <c r="C128" s="2">
        <v>0</v>
      </c>
      <c r="D128" s="2">
        <v>0</v>
      </c>
      <c r="E128" s="2">
        <v>0</v>
      </c>
      <c r="F128" s="2">
        <v>0</v>
      </c>
      <c r="G128" s="2">
        <v>0</v>
      </c>
      <c r="H128" s="2">
        <v>0</v>
      </c>
      <c r="I128" s="2" t="s">
        <v>2216</v>
      </c>
      <c r="J128" s="2">
        <v>0</v>
      </c>
      <c r="K128" s="2">
        <v>0</v>
      </c>
      <c r="L128" s="3">
        <v>0</v>
      </c>
      <c r="M128" s="3">
        <v>0</v>
      </c>
    </row>
    <row r="129" spans="1:13" x14ac:dyDescent="0.25">
      <c r="A129" s="8" t="s">
        <v>862</v>
      </c>
      <c r="B129" s="2">
        <v>0.54254594962559599</v>
      </c>
      <c r="C129" s="2">
        <v>0.57320441988950299</v>
      </c>
      <c r="D129" s="2">
        <v>0.502092050209205</v>
      </c>
      <c r="E129" s="2">
        <v>0.48120915032679701</v>
      </c>
      <c r="F129" s="2">
        <v>0.36230636833046498</v>
      </c>
      <c r="G129" s="2">
        <v>0.35609334485739003</v>
      </c>
      <c r="H129" s="2">
        <v>0.37523105360443598</v>
      </c>
      <c r="I129" s="2">
        <v>0.37840065952184698</v>
      </c>
      <c r="J129" s="2">
        <v>0.33624031007751898</v>
      </c>
      <c r="K129" s="2">
        <v>0.31704980842911901</v>
      </c>
      <c r="L129" s="3">
        <v>0.366827115924589</v>
      </c>
      <c r="M129" s="3">
        <v>0.45631347001341299</v>
      </c>
    </row>
    <row r="130" spans="1:13" x14ac:dyDescent="0.25">
      <c r="A130" s="8" t="s">
        <v>863</v>
      </c>
      <c r="B130" s="2">
        <v>0.109598366235534</v>
      </c>
      <c r="C130" s="2">
        <v>6.6988950276243103E-2</v>
      </c>
      <c r="D130" s="2">
        <v>5.1603905160390498E-2</v>
      </c>
      <c r="E130" s="2">
        <v>4.4117647058823498E-2</v>
      </c>
      <c r="F130" s="2">
        <v>5.7659208261617897E-2</v>
      </c>
      <c r="G130" s="2">
        <v>6.8280034572169399E-2</v>
      </c>
      <c r="H130" s="2">
        <v>5.8225508317929803E-2</v>
      </c>
      <c r="I130" s="2">
        <v>5.5234954657873002E-2</v>
      </c>
      <c r="J130" s="2">
        <v>6.1046511627907002E-2</v>
      </c>
      <c r="K130" s="2">
        <v>6.2260536398467403E-2</v>
      </c>
      <c r="L130" s="3">
        <v>6.2976333734456505E-2</v>
      </c>
      <c r="M130" s="3">
        <v>6.5338187392220706E-2</v>
      </c>
    </row>
    <row r="131" spans="1:13" x14ac:dyDescent="0.25">
      <c r="A131" s="8" t="s">
        <v>864</v>
      </c>
      <c r="B131" s="2">
        <v>0.34785568413887002</v>
      </c>
      <c r="C131" s="2">
        <v>0.35980662983425399</v>
      </c>
      <c r="D131" s="2">
        <v>0.44630404463040402</v>
      </c>
      <c r="E131" s="2">
        <v>0.47467320261437901</v>
      </c>
      <c r="F131" s="2">
        <v>0.580034423407917</v>
      </c>
      <c r="G131" s="2">
        <v>0.57562662057044101</v>
      </c>
      <c r="H131" s="2">
        <v>0.56654343807763397</v>
      </c>
      <c r="I131" s="2">
        <v>0.56636438582028004</v>
      </c>
      <c r="J131" s="2">
        <v>0.60174418604651203</v>
      </c>
      <c r="K131" s="2">
        <v>0.61685823754789304</v>
      </c>
      <c r="L131" s="3">
        <v>0.56919374247894094</v>
      </c>
      <c r="M131" s="3">
        <v>0.477869323625216</v>
      </c>
    </row>
    <row r="132" spans="1:13" x14ac:dyDescent="0.25">
      <c r="A132" s="8" t="s">
        <v>865</v>
      </c>
      <c r="B132" s="2">
        <v>0</v>
      </c>
      <c r="C132" s="2">
        <v>0</v>
      </c>
      <c r="D132" s="2">
        <v>0</v>
      </c>
      <c r="E132" s="2">
        <v>0</v>
      </c>
      <c r="F132" s="2">
        <v>0</v>
      </c>
      <c r="G132" s="2">
        <v>0</v>
      </c>
      <c r="H132" s="2">
        <v>0</v>
      </c>
      <c r="I132" s="2">
        <v>0</v>
      </c>
      <c r="J132" s="2" t="s">
        <v>2216</v>
      </c>
      <c r="K132" s="2">
        <v>3.83141762452107E-3</v>
      </c>
      <c r="L132" s="3">
        <v>1.00280786201364E-3</v>
      </c>
      <c r="M132" s="3">
        <v>4.7901896915117798E-4</v>
      </c>
    </row>
    <row r="133" spans="1:13" x14ac:dyDescent="0.25">
      <c r="A133" s="15"/>
    </row>
    <row r="134" spans="1:13" x14ac:dyDescent="0.25">
      <c r="A134" s="15"/>
    </row>
    <row r="135" spans="1:13" x14ac:dyDescent="0.25">
      <c r="A135" s="15"/>
      <c r="B135" s="23" t="s">
        <v>31</v>
      </c>
      <c r="C135" s="23"/>
      <c r="D135" s="23"/>
      <c r="E135" s="23"/>
      <c r="F135" s="23"/>
      <c r="G135" s="23"/>
      <c r="H135" s="23"/>
      <c r="I135" s="23"/>
      <c r="J135" s="23"/>
      <c r="K135" s="6" t="s">
        <v>10</v>
      </c>
      <c r="L135" s="6" t="s">
        <v>11</v>
      </c>
    </row>
    <row r="136" spans="1:13" x14ac:dyDescent="0.25">
      <c r="A136" s="9" t="s">
        <v>34</v>
      </c>
      <c r="B136" s="5" t="s">
        <v>15</v>
      </c>
      <c r="C136" s="5" t="s">
        <v>16</v>
      </c>
      <c r="D136" s="5" t="s">
        <v>17</v>
      </c>
      <c r="E136" s="5" t="s">
        <v>18</v>
      </c>
      <c r="F136" s="5" t="s">
        <v>19</v>
      </c>
      <c r="G136" s="5" t="s">
        <v>20</v>
      </c>
      <c r="H136" s="5" t="s">
        <v>21</v>
      </c>
      <c r="I136" s="5" t="s">
        <v>22</v>
      </c>
      <c r="J136" s="5" t="s">
        <v>23</v>
      </c>
      <c r="K136" s="5" t="s">
        <v>24</v>
      </c>
      <c r="L136" s="5" t="s">
        <v>25</v>
      </c>
    </row>
    <row r="137" spans="1:13" x14ac:dyDescent="0.25">
      <c r="A137" s="8" t="s">
        <v>736</v>
      </c>
      <c r="B137" s="2">
        <v>6.8357221609702298E-2</v>
      </c>
      <c r="C137" s="2">
        <v>-2.37358101135191E-2</v>
      </c>
      <c r="D137" s="2">
        <v>-0.20613107822410101</v>
      </c>
      <c r="E137" s="2">
        <v>-0.36484687083888201</v>
      </c>
      <c r="F137" s="2">
        <v>-0.153039832285115</v>
      </c>
      <c r="G137" s="2">
        <v>1.2376237623762399E-2</v>
      </c>
      <c r="H137" s="2">
        <v>-1.9559902200489001E-2</v>
      </c>
      <c r="I137" s="2">
        <v>-0.351620947630923</v>
      </c>
      <c r="J137" s="2">
        <v>-8.8461538461538494E-2</v>
      </c>
      <c r="K137" s="3">
        <v>-0.41336633663366301</v>
      </c>
      <c r="L137" s="3">
        <v>-0.73869900771775099</v>
      </c>
    </row>
    <row r="138" spans="1:13" x14ac:dyDescent="0.25">
      <c r="A138" s="8" t="s">
        <v>737</v>
      </c>
      <c r="B138" s="2">
        <v>-0.32014388489208601</v>
      </c>
      <c r="C138" s="2">
        <v>-0.440917107583774</v>
      </c>
      <c r="D138" s="2">
        <v>-6.9400630914826497E-2</v>
      </c>
      <c r="E138" s="2">
        <v>-0.13898305084745799</v>
      </c>
      <c r="F138" s="2">
        <v>-0.17716535433070901</v>
      </c>
      <c r="G138" s="2">
        <v>-0.25837320574162698</v>
      </c>
      <c r="H138" s="2">
        <v>1.9354838709677399E-2</v>
      </c>
      <c r="I138" s="2">
        <v>-0.120253164556962</v>
      </c>
      <c r="J138" s="2">
        <v>-0.25179856115107901</v>
      </c>
      <c r="K138" s="3">
        <v>-0.50239234449760795</v>
      </c>
      <c r="L138" s="3">
        <v>-0.87529976019184697</v>
      </c>
    </row>
    <row r="139" spans="1:13" x14ac:dyDescent="0.25">
      <c r="A139" s="8" t="s">
        <v>738</v>
      </c>
      <c r="B139" s="2">
        <v>0.253068932955618</v>
      </c>
      <c r="C139" s="2">
        <v>0.14619442351167999</v>
      </c>
      <c r="D139" s="2">
        <v>0.12623274161735701</v>
      </c>
      <c r="E139" s="2">
        <v>0.15178050204319901</v>
      </c>
      <c r="F139" s="2">
        <v>-0.146477445514445</v>
      </c>
      <c r="G139" s="2">
        <v>-0.10629453681710201</v>
      </c>
      <c r="H139" s="2">
        <v>-5.5149501661129599E-2</v>
      </c>
      <c r="I139" s="2">
        <v>2.6019690576652599E-2</v>
      </c>
      <c r="J139" s="2">
        <v>0.27278958190541502</v>
      </c>
      <c r="K139" s="3">
        <v>0.102731591448931</v>
      </c>
      <c r="L139" s="3">
        <v>0.75354107648725199</v>
      </c>
    </row>
    <row r="140" spans="1:13" x14ac:dyDescent="0.25">
      <c r="A140" s="8" t="s">
        <v>739</v>
      </c>
      <c r="B140" s="2" t="s">
        <v>2216</v>
      </c>
      <c r="C140" s="2" t="s">
        <v>2216</v>
      </c>
      <c r="D140" s="2" t="s">
        <v>2216</v>
      </c>
      <c r="E140" s="2" t="s">
        <v>2216</v>
      </c>
      <c r="F140" s="2" t="s">
        <v>2216</v>
      </c>
      <c r="G140" s="2" t="s">
        <v>2216</v>
      </c>
      <c r="H140" s="2" t="s">
        <v>2216</v>
      </c>
      <c r="I140" s="2" t="s">
        <v>2216</v>
      </c>
      <c r="J140" s="2">
        <v>2</v>
      </c>
      <c r="K140" s="3">
        <v>0</v>
      </c>
      <c r="L140" s="3">
        <v>0</v>
      </c>
    </row>
    <row r="141" spans="1:13" x14ac:dyDescent="0.25">
      <c r="A141" s="8" t="s">
        <v>810</v>
      </c>
      <c r="B141" s="2">
        <v>0.28358208955223901</v>
      </c>
      <c r="C141" s="2">
        <v>1.16279069767442E-2</v>
      </c>
      <c r="D141" s="2">
        <v>-0.24137931034482801</v>
      </c>
      <c r="E141" s="2">
        <v>-0.34090909090909099</v>
      </c>
      <c r="F141" s="2">
        <v>-0.18390804597701099</v>
      </c>
      <c r="G141" s="2">
        <v>0.352112676056338</v>
      </c>
      <c r="H141" s="2">
        <v>-0.16666666666666699</v>
      </c>
      <c r="I141" s="2">
        <v>-0.27500000000000002</v>
      </c>
      <c r="J141" s="2">
        <v>-1.72413793103448E-2</v>
      </c>
      <c r="K141" s="3">
        <v>-0.19718309859154901</v>
      </c>
      <c r="L141" s="3">
        <v>-0.57462686567164201</v>
      </c>
    </row>
    <row r="142" spans="1:13" x14ac:dyDescent="0.25">
      <c r="A142" s="8" t="s">
        <v>811</v>
      </c>
      <c r="B142" s="2">
        <v>-5.9701492537313397E-2</v>
      </c>
      <c r="C142" s="2">
        <v>-0.317460317460317</v>
      </c>
      <c r="D142" s="2">
        <v>4.6511627906976702E-2</v>
      </c>
      <c r="E142" s="2">
        <v>-0.24444444444444399</v>
      </c>
      <c r="F142" s="2">
        <v>8.8235294117647106E-2</v>
      </c>
      <c r="G142" s="2">
        <v>0.18918918918918901</v>
      </c>
      <c r="H142" s="2">
        <v>-0.52272727272727304</v>
      </c>
      <c r="I142" s="2">
        <v>4.7619047619047603E-2</v>
      </c>
      <c r="J142" s="2">
        <v>-9.0909090909090898E-2</v>
      </c>
      <c r="K142" s="3">
        <v>-0.45945945945945899</v>
      </c>
      <c r="L142" s="3">
        <v>-0.70149253731343297</v>
      </c>
    </row>
    <row r="143" spans="1:13" x14ac:dyDescent="0.25">
      <c r="A143" s="8" t="s">
        <v>812</v>
      </c>
      <c r="B143" s="2">
        <v>0.103734439834025</v>
      </c>
      <c r="C143" s="2">
        <v>0.17293233082706799</v>
      </c>
      <c r="D143" s="2">
        <v>0.15064102564102599</v>
      </c>
      <c r="E143" s="2">
        <v>0.250696378830084</v>
      </c>
      <c r="F143" s="2">
        <v>-0.276169265033408</v>
      </c>
      <c r="G143" s="2">
        <v>0.15384615384615399</v>
      </c>
      <c r="H143" s="2">
        <v>9.3333333333333296E-2</v>
      </c>
      <c r="I143" s="2">
        <v>-8.2926829268292701E-2</v>
      </c>
      <c r="J143" s="2">
        <v>0.10904255319148901</v>
      </c>
      <c r="K143" s="3">
        <v>0.283076923076923</v>
      </c>
      <c r="L143" s="3">
        <v>0.73029045643153501</v>
      </c>
    </row>
    <row r="144" spans="1:13" x14ac:dyDescent="0.25">
      <c r="A144" s="8" t="s">
        <v>813</v>
      </c>
      <c r="B144" s="2" t="s">
        <v>2216</v>
      </c>
      <c r="C144" s="2" t="s">
        <v>2216</v>
      </c>
      <c r="D144" s="2" t="s">
        <v>2216</v>
      </c>
      <c r="E144" s="2" t="s">
        <v>2216</v>
      </c>
      <c r="F144" s="2" t="s">
        <v>2216</v>
      </c>
      <c r="G144" s="2" t="s">
        <v>2216</v>
      </c>
      <c r="H144" s="2" t="s">
        <v>2216</v>
      </c>
      <c r="I144" s="2" t="s">
        <v>2216</v>
      </c>
      <c r="J144" s="2" t="s">
        <v>2216</v>
      </c>
      <c r="K144" s="3">
        <v>0</v>
      </c>
      <c r="L144" s="3">
        <v>0</v>
      </c>
    </row>
    <row r="145" spans="1:12" x14ac:dyDescent="0.25">
      <c r="A145" s="8" t="s">
        <v>814</v>
      </c>
      <c r="B145" s="2">
        <v>0.57999999999999996</v>
      </c>
      <c r="C145" s="2">
        <v>-0.164556962025316</v>
      </c>
      <c r="D145" s="2">
        <v>-0.18181818181818199</v>
      </c>
      <c r="E145" s="2">
        <v>-0.37037037037037002</v>
      </c>
      <c r="F145" s="2">
        <v>0</v>
      </c>
      <c r="G145" s="2">
        <v>0.32352941176470601</v>
      </c>
      <c r="H145" s="2">
        <v>-0.37777777777777799</v>
      </c>
      <c r="I145" s="2">
        <v>0</v>
      </c>
      <c r="J145" s="2">
        <v>-0.107142857142857</v>
      </c>
      <c r="K145" s="3">
        <v>-0.26470588235294101</v>
      </c>
      <c r="L145" s="3">
        <v>-0.5</v>
      </c>
    </row>
    <row r="146" spans="1:12" x14ac:dyDescent="0.25">
      <c r="A146" s="8" t="s">
        <v>815</v>
      </c>
      <c r="B146" s="2">
        <v>7.69230769230769E-2</v>
      </c>
      <c r="C146" s="2">
        <v>-0.35714285714285698</v>
      </c>
      <c r="D146" s="2">
        <v>-0.66666666666666696</v>
      </c>
      <c r="E146" s="2">
        <v>1.6666666666666701</v>
      </c>
      <c r="F146" s="2">
        <v>0.375</v>
      </c>
      <c r="G146" s="2">
        <v>-0.27272727272727298</v>
      </c>
      <c r="H146" s="2">
        <v>0</v>
      </c>
      <c r="I146" s="2">
        <v>-0.5</v>
      </c>
      <c r="J146" s="2">
        <v>1.25</v>
      </c>
      <c r="K146" s="3">
        <v>-0.18181818181818199</v>
      </c>
      <c r="L146" s="3">
        <v>-0.30769230769230799</v>
      </c>
    </row>
    <row r="147" spans="1:12" x14ac:dyDescent="0.25">
      <c r="A147" s="8" t="s">
        <v>816</v>
      </c>
      <c r="B147" s="2">
        <v>0.81081081081081097</v>
      </c>
      <c r="C147" s="2">
        <v>-0.19402985074626899</v>
      </c>
      <c r="D147" s="2">
        <v>0.48148148148148101</v>
      </c>
      <c r="E147" s="2">
        <v>0.1</v>
      </c>
      <c r="F147" s="2">
        <v>0.28409090909090901</v>
      </c>
      <c r="G147" s="2">
        <v>-0.265486725663717</v>
      </c>
      <c r="H147" s="2">
        <v>0.313253012048193</v>
      </c>
      <c r="I147" s="2">
        <v>-0.16513761467889901</v>
      </c>
      <c r="J147" s="2">
        <v>0.25274725274725302</v>
      </c>
      <c r="K147" s="3">
        <v>8.8495575221238902E-3</v>
      </c>
      <c r="L147" s="3">
        <v>2.0810810810810798</v>
      </c>
    </row>
    <row r="148" spans="1:12" x14ac:dyDescent="0.25">
      <c r="A148" s="8" t="s">
        <v>817</v>
      </c>
      <c r="B148" s="2" t="s">
        <v>2216</v>
      </c>
      <c r="C148" s="2" t="s">
        <v>2216</v>
      </c>
      <c r="D148" s="2" t="s">
        <v>2216</v>
      </c>
      <c r="E148" s="2" t="s">
        <v>2216</v>
      </c>
      <c r="F148" s="2" t="s">
        <v>2216</v>
      </c>
      <c r="G148" s="2" t="s">
        <v>2216</v>
      </c>
      <c r="H148" s="2" t="s">
        <v>2216</v>
      </c>
      <c r="I148" s="2" t="s">
        <v>2216</v>
      </c>
      <c r="J148" s="2" t="s">
        <v>2216</v>
      </c>
      <c r="K148" s="3">
        <v>0</v>
      </c>
      <c r="L148" s="3">
        <v>0</v>
      </c>
    </row>
    <row r="149" spans="1:12" x14ac:dyDescent="0.25">
      <c r="A149" s="8" t="s">
        <v>818</v>
      </c>
      <c r="B149" s="2">
        <v>0.30769230769230799</v>
      </c>
      <c r="C149" s="2">
        <v>-5.8823529411764698E-2</v>
      </c>
      <c r="D149" s="2">
        <v>-0.3125</v>
      </c>
      <c r="E149" s="2">
        <v>0.45454545454545497</v>
      </c>
      <c r="F149" s="2">
        <v>-0.375</v>
      </c>
      <c r="G149" s="2">
        <v>0.4</v>
      </c>
      <c r="H149" s="2">
        <v>-0.64285714285714302</v>
      </c>
      <c r="I149" s="2">
        <v>-0.2</v>
      </c>
      <c r="J149" s="2">
        <v>2</v>
      </c>
      <c r="K149" s="3">
        <v>0.2</v>
      </c>
      <c r="L149" s="3">
        <v>-7.69230769230769E-2</v>
      </c>
    </row>
    <row r="150" spans="1:12" x14ac:dyDescent="0.25">
      <c r="A150" s="8" t="s">
        <v>819</v>
      </c>
      <c r="B150" s="2" t="s">
        <v>2216</v>
      </c>
      <c r="C150" s="2">
        <v>1.5</v>
      </c>
      <c r="D150" s="2" t="s">
        <v>2216</v>
      </c>
      <c r="E150" s="2">
        <v>2</v>
      </c>
      <c r="F150" s="2" t="s">
        <v>2216</v>
      </c>
      <c r="G150" s="2">
        <v>4</v>
      </c>
      <c r="H150" s="2">
        <v>-0.2</v>
      </c>
      <c r="I150" s="2" t="s">
        <v>2216</v>
      </c>
      <c r="J150" s="2" t="s">
        <v>2216</v>
      </c>
      <c r="K150" s="3">
        <v>0</v>
      </c>
      <c r="L150" s="3">
        <v>-0.8</v>
      </c>
    </row>
    <row r="151" spans="1:12" x14ac:dyDescent="0.25">
      <c r="A151" s="8" t="s">
        <v>820</v>
      </c>
      <c r="B151" s="2">
        <v>-3.7037037037037E-2</v>
      </c>
      <c r="C151" s="2">
        <v>0</v>
      </c>
      <c r="D151" s="2">
        <v>0.15384615384615399</v>
      </c>
      <c r="E151" s="2">
        <v>-0.266666666666667</v>
      </c>
      <c r="F151" s="2">
        <v>0.22727272727272699</v>
      </c>
      <c r="G151" s="2">
        <v>0.407407407407407</v>
      </c>
      <c r="H151" s="2">
        <v>0.31578947368421101</v>
      </c>
      <c r="I151" s="2">
        <v>-0.34</v>
      </c>
      <c r="J151" s="2">
        <v>0.48484848484848497</v>
      </c>
      <c r="K151" s="3">
        <v>0.81481481481481499</v>
      </c>
      <c r="L151" s="3">
        <v>0.81481481481481499</v>
      </c>
    </row>
    <row r="152" spans="1:12" x14ac:dyDescent="0.25">
      <c r="A152" s="8" t="s">
        <v>821</v>
      </c>
      <c r="B152" s="2" t="s">
        <v>2216</v>
      </c>
      <c r="C152" s="2" t="s">
        <v>2216</v>
      </c>
      <c r="D152" s="2" t="s">
        <v>2216</v>
      </c>
      <c r="E152" s="2" t="s">
        <v>2216</v>
      </c>
      <c r="F152" s="2" t="s">
        <v>2216</v>
      </c>
      <c r="G152" s="2" t="s">
        <v>2216</v>
      </c>
      <c r="H152" s="2" t="s">
        <v>2216</v>
      </c>
      <c r="I152" s="2" t="s">
        <v>2216</v>
      </c>
      <c r="J152" s="2" t="s">
        <v>2216</v>
      </c>
      <c r="K152" s="3">
        <v>0</v>
      </c>
      <c r="L152" s="3">
        <v>0</v>
      </c>
    </row>
    <row r="153" spans="1:12" x14ac:dyDescent="0.25">
      <c r="A153" s="8" t="s">
        <v>822</v>
      </c>
      <c r="B153" s="2">
        <v>-0.16521739130434801</v>
      </c>
      <c r="C153" s="2">
        <v>-0.1875</v>
      </c>
      <c r="D153" s="2">
        <v>-7.69230769230769E-2</v>
      </c>
      <c r="E153" s="2">
        <v>-0.23611111111111099</v>
      </c>
      <c r="F153" s="2">
        <v>-0.32727272727272699</v>
      </c>
      <c r="G153" s="2">
        <v>0.43243243243243201</v>
      </c>
      <c r="H153" s="2">
        <v>-1.88679245283019E-2</v>
      </c>
      <c r="I153" s="2">
        <v>-0.28846153846153799</v>
      </c>
      <c r="J153" s="2">
        <v>-0.108108108108108</v>
      </c>
      <c r="K153" s="3">
        <v>-0.108108108108108</v>
      </c>
      <c r="L153" s="3">
        <v>-0.71304347826087</v>
      </c>
    </row>
    <row r="154" spans="1:12" x14ac:dyDescent="0.25">
      <c r="A154" s="8" t="s">
        <v>823</v>
      </c>
      <c r="B154" s="2">
        <v>-0.19047619047618999</v>
      </c>
      <c r="C154" s="2">
        <v>-0.17647058823529399</v>
      </c>
      <c r="D154" s="2">
        <v>0.35714285714285698</v>
      </c>
      <c r="E154" s="2">
        <v>-0.105263157894737</v>
      </c>
      <c r="F154" s="2">
        <v>-0.11764705882352899</v>
      </c>
      <c r="G154" s="2">
        <v>-0.133333333333333</v>
      </c>
      <c r="H154" s="2">
        <v>-0.230769230769231</v>
      </c>
      <c r="I154" s="2">
        <v>-0.1</v>
      </c>
      <c r="J154" s="2">
        <v>-0.33333333333333298</v>
      </c>
      <c r="K154" s="3">
        <v>-0.6</v>
      </c>
      <c r="L154" s="3">
        <v>-0.71428571428571397</v>
      </c>
    </row>
    <row r="155" spans="1:12" x14ac:dyDescent="0.25">
      <c r="A155" s="8" t="s">
        <v>824</v>
      </c>
      <c r="B155" s="2">
        <v>0.28813559322033899</v>
      </c>
      <c r="C155" s="2">
        <v>0.17105263157894701</v>
      </c>
      <c r="D155" s="2">
        <v>-1.1235955056179799E-2</v>
      </c>
      <c r="E155" s="2">
        <v>0.34090909090909099</v>
      </c>
      <c r="F155" s="2">
        <v>8.4745762711864403E-2</v>
      </c>
      <c r="G155" s="2">
        <v>-0.3671875</v>
      </c>
      <c r="H155" s="2">
        <v>8.6419753086419707E-2</v>
      </c>
      <c r="I155" s="2">
        <v>0.43181818181818199</v>
      </c>
      <c r="J155" s="2">
        <v>-2.3809523809523801E-2</v>
      </c>
      <c r="K155" s="3">
        <v>-3.90625E-2</v>
      </c>
      <c r="L155" s="3">
        <v>1.08474576271186</v>
      </c>
    </row>
    <row r="156" spans="1:12" x14ac:dyDescent="0.25">
      <c r="A156" s="8" t="s">
        <v>825</v>
      </c>
      <c r="B156" s="2" t="s">
        <v>2216</v>
      </c>
      <c r="C156" s="2" t="s">
        <v>2216</v>
      </c>
      <c r="D156" s="2" t="s">
        <v>2216</v>
      </c>
      <c r="E156" s="2" t="s">
        <v>2216</v>
      </c>
      <c r="F156" s="2" t="s">
        <v>2216</v>
      </c>
      <c r="G156" s="2" t="s">
        <v>2216</v>
      </c>
      <c r="H156" s="2" t="s">
        <v>2216</v>
      </c>
      <c r="I156" s="2" t="s">
        <v>2216</v>
      </c>
      <c r="J156" s="2" t="s">
        <v>2216</v>
      </c>
      <c r="K156" s="3">
        <v>0</v>
      </c>
      <c r="L156" s="3">
        <v>0</v>
      </c>
    </row>
    <row r="157" spans="1:12" x14ac:dyDescent="0.25">
      <c r="A157" s="8" t="s">
        <v>826</v>
      </c>
      <c r="B157" s="2">
        <v>-0.5</v>
      </c>
      <c r="C157" s="2">
        <v>0.33333333333333298</v>
      </c>
      <c r="D157" s="2">
        <v>-0.125</v>
      </c>
      <c r="E157" s="2">
        <v>-0.28571428571428598</v>
      </c>
      <c r="F157" s="2">
        <v>0.4</v>
      </c>
      <c r="G157" s="2">
        <v>-0.28571428571428598</v>
      </c>
      <c r="H157" s="2" t="s">
        <v>2216</v>
      </c>
      <c r="I157" s="2" t="s">
        <v>2216</v>
      </c>
      <c r="J157" s="2" t="s">
        <v>2216</v>
      </c>
      <c r="K157" s="3">
        <v>-0.71428571428571397</v>
      </c>
      <c r="L157" s="3">
        <v>-0.83333333333333304</v>
      </c>
    </row>
    <row r="158" spans="1:12" x14ac:dyDescent="0.25">
      <c r="A158" s="8" t="s">
        <v>827</v>
      </c>
      <c r="B158" s="2">
        <v>-0.64285714285714302</v>
      </c>
      <c r="C158" s="2">
        <v>-0.2</v>
      </c>
      <c r="D158" s="2">
        <v>1.5</v>
      </c>
      <c r="E158" s="2">
        <v>-0.1</v>
      </c>
      <c r="F158" s="2">
        <v>-0.55555555555555602</v>
      </c>
      <c r="G158" s="2">
        <v>1.25</v>
      </c>
      <c r="H158" s="2">
        <v>-0.66666666666666696</v>
      </c>
      <c r="I158" s="2">
        <v>0</v>
      </c>
      <c r="J158" s="2" t="s">
        <v>2216</v>
      </c>
      <c r="K158" s="3">
        <v>-1</v>
      </c>
      <c r="L158" s="3">
        <v>-1</v>
      </c>
    </row>
    <row r="159" spans="1:12" x14ac:dyDescent="0.25">
      <c r="A159" s="8" t="s">
        <v>828</v>
      </c>
      <c r="B159" s="2">
        <v>-0.25</v>
      </c>
      <c r="C159" s="2">
        <v>0.76190476190476197</v>
      </c>
      <c r="D159" s="2">
        <v>-0.27027027027027001</v>
      </c>
      <c r="E159" s="2">
        <v>3.7037037037037E-2</v>
      </c>
      <c r="F159" s="2">
        <v>0.53571428571428603</v>
      </c>
      <c r="G159" s="2">
        <v>-0.39534883720930197</v>
      </c>
      <c r="H159" s="2">
        <v>0.19230769230769201</v>
      </c>
      <c r="I159" s="2">
        <v>-0.38709677419354799</v>
      </c>
      <c r="J159" s="2">
        <v>0.157894736842105</v>
      </c>
      <c r="K159" s="3">
        <v>-0.48837209302325602</v>
      </c>
      <c r="L159" s="3">
        <v>-0.214285714285714</v>
      </c>
    </row>
    <row r="160" spans="1:12" x14ac:dyDescent="0.25">
      <c r="A160" s="8" t="s">
        <v>829</v>
      </c>
      <c r="B160" s="2" t="s">
        <v>2216</v>
      </c>
      <c r="C160" s="2" t="s">
        <v>2216</v>
      </c>
      <c r="D160" s="2" t="s">
        <v>2216</v>
      </c>
      <c r="E160" s="2" t="s">
        <v>2216</v>
      </c>
      <c r="F160" s="2" t="s">
        <v>2216</v>
      </c>
      <c r="G160" s="2" t="s">
        <v>2216</v>
      </c>
      <c r="H160" s="2" t="s">
        <v>2216</v>
      </c>
      <c r="I160" s="2" t="s">
        <v>2216</v>
      </c>
      <c r="J160" s="2" t="s">
        <v>2216</v>
      </c>
      <c r="K160" s="3">
        <v>0</v>
      </c>
      <c r="L160" s="3">
        <v>0</v>
      </c>
    </row>
    <row r="161" spans="1:12" x14ac:dyDescent="0.25">
      <c r="A161" s="8" t="s">
        <v>830</v>
      </c>
      <c r="B161" s="2">
        <v>0.8125</v>
      </c>
      <c r="C161" s="2">
        <v>-0.13793103448275901</v>
      </c>
      <c r="D161" s="2">
        <v>0.08</v>
      </c>
      <c r="E161" s="2">
        <v>-0.44444444444444398</v>
      </c>
      <c r="F161" s="2">
        <v>0.46666666666666701</v>
      </c>
      <c r="G161" s="2">
        <v>9.0909090909090898E-2</v>
      </c>
      <c r="H161" s="2">
        <v>-0.25</v>
      </c>
      <c r="I161" s="2">
        <v>-0.16666666666666699</v>
      </c>
      <c r="J161" s="2">
        <v>-0.46666666666666701</v>
      </c>
      <c r="K161" s="3">
        <v>-0.63636363636363602</v>
      </c>
      <c r="L161" s="3">
        <v>-0.5</v>
      </c>
    </row>
    <row r="162" spans="1:12" x14ac:dyDescent="0.25">
      <c r="A162" s="8" t="s">
        <v>831</v>
      </c>
      <c r="B162" s="2">
        <v>-0.38461538461538503</v>
      </c>
      <c r="C162" s="2">
        <v>-0.25</v>
      </c>
      <c r="D162" s="2">
        <v>-0.5</v>
      </c>
      <c r="E162" s="2">
        <v>0.66666666666666696</v>
      </c>
      <c r="F162" s="2">
        <v>0</v>
      </c>
      <c r="G162" s="2" t="s">
        <v>2216</v>
      </c>
      <c r="H162" s="2" t="s">
        <v>2216</v>
      </c>
      <c r="I162" s="2" t="s">
        <v>2216</v>
      </c>
      <c r="J162" s="2">
        <v>1</v>
      </c>
      <c r="K162" s="3">
        <v>-0.2</v>
      </c>
      <c r="L162" s="3">
        <v>-0.69230769230769196</v>
      </c>
    </row>
    <row r="163" spans="1:12" x14ac:dyDescent="0.25">
      <c r="A163" s="8" t="s">
        <v>832</v>
      </c>
      <c r="B163" s="2">
        <v>0.173913043478261</v>
      </c>
      <c r="C163" s="2">
        <v>0.18518518518518501</v>
      </c>
      <c r="D163" s="2">
        <v>0.3125</v>
      </c>
      <c r="E163" s="2">
        <v>7.1428571428571397E-2</v>
      </c>
      <c r="F163" s="2">
        <v>8.8888888888888906E-2</v>
      </c>
      <c r="G163" s="2">
        <v>-0.26530612244898</v>
      </c>
      <c r="H163" s="2">
        <v>-0.13888888888888901</v>
      </c>
      <c r="I163" s="2">
        <v>0.64516129032258096</v>
      </c>
      <c r="J163" s="2">
        <v>9.8039215686274495E-2</v>
      </c>
      <c r="K163" s="3">
        <v>0.14285714285714299</v>
      </c>
      <c r="L163" s="3">
        <v>1.4347826086956501</v>
      </c>
    </row>
    <row r="164" spans="1:12" x14ac:dyDescent="0.25">
      <c r="A164" s="8" t="s">
        <v>833</v>
      </c>
      <c r="B164" s="2" t="s">
        <v>2216</v>
      </c>
      <c r="C164" s="2" t="s">
        <v>2216</v>
      </c>
      <c r="D164" s="2" t="s">
        <v>2216</v>
      </c>
      <c r="E164" s="2" t="s">
        <v>2216</v>
      </c>
      <c r="F164" s="2" t="s">
        <v>2216</v>
      </c>
      <c r="G164" s="2" t="s">
        <v>2216</v>
      </c>
      <c r="H164" s="2" t="s">
        <v>2216</v>
      </c>
      <c r="I164" s="2" t="s">
        <v>2216</v>
      </c>
      <c r="J164" s="2" t="s">
        <v>2216</v>
      </c>
      <c r="K164" s="3">
        <v>0</v>
      </c>
      <c r="L164" s="3">
        <v>0</v>
      </c>
    </row>
    <row r="165" spans="1:12" x14ac:dyDescent="0.25">
      <c r="A165" s="8" t="s">
        <v>834</v>
      </c>
      <c r="B165" s="2">
        <v>0.28000000000000003</v>
      </c>
      <c r="C165" s="2">
        <v>-0.25</v>
      </c>
      <c r="D165" s="2">
        <v>-4.1666666666666699E-2</v>
      </c>
      <c r="E165" s="2">
        <v>-0.565217391304348</v>
      </c>
      <c r="F165" s="2">
        <v>0.05</v>
      </c>
      <c r="G165" s="2">
        <v>0.238095238095238</v>
      </c>
      <c r="H165" s="2">
        <v>0.46153846153846201</v>
      </c>
      <c r="I165" s="2">
        <v>-0.63157894736842102</v>
      </c>
      <c r="J165" s="2">
        <v>0.5</v>
      </c>
      <c r="K165" s="3">
        <v>0</v>
      </c>
      <c r="L165" s="3">
        <v>-0.57999999999999996</v>
      </c>
    </row>
    <row r="166" spans="1:12" x14ac:dyDescent="0.25">
      <c r="A166" s="8" t="s">
        <v>835</v>
      </c>
      <c r="B166" s="2">
        <v>-0.42857142857142899</v>
      </c>
      <c r="C166" s="2" t="s">
        <v>2216</v>
      </c>
      <c r="D166" s="2">
        <v>0.5</v>
      </c>
      <c r="E166" s="2">
        <v>0.66666666666666696</v>
      </c>
      <c r="F166" s="2">
        <v>0.8</v>
      </c>
      <c r="G166" s="2">
        <v>0</v>
      </c>
      <c r="H166" s="2">
        <v>-0.11111111111111099</v>
      </c>
      <c r="I166" s="2" t="s">
        <v>2216</v>
      </c>
      <c r="J166" s="2">
        <v>4</v>
      </c>
      <c r="K166" s="3">
        <v>-0.44444444444444398</v>
      </c>
      <c r="L166" s="3">
        <v>-0.76190476190476197</v>
      </c>
    </row>
    <row r="167" spans="1:12" x14ac:dyDescent="0.25">
      <c r="A167" s="8" t="s">
        <v>836</v>
      </c>
      <c r="B167" s="2">
        <v>0.27659574468085102</v>
      </c>
      <c r="C167" s="2">
        <v>0.45</v>
      </c>
      <c r="D167" s="2">
        <v>-4.5977011494252901E-2</v>
      </c>
      <c r="E167" s="2">
        <v>0</v>
      </c>
      <c r="F167" s="2">
        <v>-8.4337349397590397E-2</v>
      </c>
      <c r="G167" s="2">
        <v>0.23684210526315799</v>
      </c>
      <c r="H167" s="2">
        <v>0</v>
      </c>
      <c r="I167" s="2">
        <v>-0.10638297872340401</v>
      </c>
      <c r="J167" s="2">
        <v>9.5238095238095205E-2</v>
      </c>
      <c r="K167" s="3">
        <v>0.21052631578947401</v>
      </c>
      <c r="L167" s="3">
        <v>0.95744680851063801</v>
      </c>
    </row>
    <row r="168" spans="1:12" x14ac:dyDescent="0.25">
      <c r="A168" s="8" t="s">
        <v>837</v>
      </c>
      <c r="B168" s="2" t="s">
        <v>2216</v>
      </c>
      <c r="C168" s="2" t="s">
        <v>2216</v>
      </c>
      <c r="D168" s="2" t="s">
        <v>2216</v>
      </c>
      <c r="E168" s="2" t="s">
        <v>2216</v>
      </c>
      <c r="F168" s="2" t="s">
        <v>2216</v>
      </c>
      <c r="G168" s="2" t="s">
        <v>2216</v>
      </c>
      <c r="H168" s="2" t="s">
        <v>2216</v>
      </c>
      <c r="I168" s="2" t="s">
        <v>2216</v>
      </c>
      <c r="J168" s="2" t="s">
        <v>2216</v>
      </c>
      <c r="K168" s="3">
        <v>0</v>
      </c>
      <c r="L168" s="3">
        <v>0</v>
      </c>
    </row>
    <row r="169" spans="1:12" x14ac:dyDescent="0.25">
      <c r="A169" s="8" t="s">
        <v>838</v>
      </c>
      <c r="B169" s="2">
        <v>-0.105263157894737</v>
      </c>
      <c r="C169" s="2">
        <v>5.8823529411764698E-2</v>
      </c>
      <c r="D169" s="2">
        <v>-0.66666666666666696</v>
      </c>
      <c r="E169" s="2">
        <v>0.16666666666666699</v>
      </c>
      <c r="F169" s="2">
        <v>0.28571428571428598</v>
      </c>
      <c r="G169" s="2">
        <v>-0.11111111111111099</v>
      </c>
      <c r="H169" s="2">
        <v>-0.25</v>
      </c>
      <c r="I169" s="2">
        <v>0.16666666666666699</v>
      </c>
      <c r="J169" s="2">
        <v>-0.57142857142857095</v>
      </c>
      <c r="K169" s="3">
        <v>-0.66666666666666696</v>
      </c>
      <c r="L169" s="3">
        <v>-0.84210526315789502</v>
      </c>
    </row>
    <row r="170" spans="1:12" x14ac:dyDescent="0.25">
      <c r="A170" s="8" t="s">
        <v>839</v>
      </c>
      <c r="B170" s="2">
        <v>-0.25</v>
      </c>
      <c r="C170" s="2" t="s">
        <v>2216</v>
      </c>
      <c r="D170" s="2" t="s">
        <v>2216</v>
      </c>
      <c r="E170" s="2" t="s">
        <v>2216</v>
      </c>
      <c r="F170" s="2" t="s">
        <v>2216</v>
      </c>
      <c r="G170" s="2">
        <v>3</v>
      </c>
      <c r="H170" s="2">
        <v>-0.25</v>
      </c>
      <c r="I170" s="2" t="s">
        <v>2216</v>
      </c>
      <c r="J170" s="2" t="s">
        <v>2216</v>
      </c>
      <c r="K170" s="3">
        <v>-1</v>
      </c>
      <c r="L170" s="3">
        <v>-1</v>
      </c>
    </row>
    <row r="171" spans="1:12" x14ac:dyDescent="0.25">
      <c r="A171" s="8" t="s">
        <v>840</v>
      </c>
      <c r="B171" s="2">
        <v>1.2</v>
      </c>
      <c r="C171" s="2">
        <v>-0.39393939393939398</v>
      </c>
      <c r="D171" s="2">
        <v>0.15</v>
      </c>
      <c r="E171" s="2">
        <v>8.6956521739130405E-2</v>
      </c>
      <c r="F171" s="2">
        <v>-0.32</v>
      </c>
      <c r="G171" s="2">
        <v>1.1176470588235301</v>
      </c>
      <c r="H171" s="2">
        <v>-0.63888888888888895</v>
      </c>
      <c r="I171" s="2">
        <v>0.53846153846153799</v>
      </c>
      <c r="J171" s="2">
        <v>-0.25</v>
      </c>
      <c r="K171" s="3">
        <v>-0.11764705882352899</v>
      </c>
      <c r="L171" s="3">
        <v>0</v>
      </c>
    </row>
    <row r="172" spans="1:12" x14ac:dyDescent="0.25">
      <c r="A172" s="8" t="s">
        <v>841</v>
      </c>
      <c r="B172" s="2" t="s">
        <v>2216</v>
      </c>
      <c r="C172" s="2" t="s">
        <v>2216</v>
      </c>
      <c r="D172" s="2" t="s">
        <v>2216</v>
      </c>
      <c r="E172" s="2" t="s">
        <v>2216</v>
      </c>
      <c r="F172" s="2" t="s">
        <v>2216</v>
      </c>
      <c r="G172" s="2" t="s">
        <v>2216</v>
      </c>
      <c r="H172" s="2" t="s">
        <v>2216</v>
      </c>
      <c r="I172" s="2" t="s">
        <v>2216</v>
      </c>
      <c r="J172" s="2" t="s">
        <v>2216</v>
      </c>
      <c r="K172" s="3">
        <v>0</v>
      </c>
      <c r="L172" s="3">
        <v>0</v>
      </c>
    </row>
    <row r="173" spans="1:12" x14ac:dyDescent="0.25">
      <c r="A173" s="8" t="s">
        <v>842</v>
      </c>
      <c r="B173" s="2">
        <v>0.34146341463414598</v>
      </c>
      <c r="C173" s="2">
        <v>-0.18181818181818199</v>
      </c>
      <c r="D173" s="2">
        <v>-2.2222222222222199E-2</v>
      </c>
      <c r="E173" s="2">
        <v>-0.40909090909090901</v>
      </c>
      <c r="F173" s="2">
        <v>0.134615384615385</v>
      </c>
      <c r="G173" s="2">
        <v>-0.20338983050847501</v>
      </c>
      <c r="H173" s="2">
        <v>0.29787234042553201</v>
      </c>
      <c r="I173" s="2">
        <v>-8.1967213114754106E-2</v>
      </c>
      <c r="J173" s="2">
        <v>-0.28571428571428598</v>
      </c>
      <c r="K173" s="3">
        <v>-0.322033898305085</v>
      </c>
      <c r="L173" s="3">
        <v>-0.51219512195121997</v>
      </c>
    </row>
    <row r="174" spans="1:12" x14ac:dyDescent="0.25">
      <c r="A174" s="8" t="s">
        <v>843</v>
      </c>
      <c r="B174" s="2">
        <v>0.128205128205128</v>
      </c>
      <c r="C174" s="2">
        <v>-0.31818181818181801</v>
      </c>
      <c r="D174" s="2">
        <v>0</v>
      </c>
      <c r="E174" s="2">
        <v>-0.1</v>
      </c>
      <c r="F174" s="2">
        <v>0.296296296296296</v>
      </c>
      <c r="G174" s="2">
        <v>-8.5714285714285701E-2</v>
      </c>
      <c r="H174" s="2">
        <v>-0.53125</v>
      </c>
      <c r="I174" s="2">
        <v>0.133333333333333</v>
      </c>
      <c r="J174" s="2">
        <v>-0.35294117647058798</v>
      </c>
      <c r="K174" s="3">
        <v>-0.68571428571428605</v>
      </c>
      <c r="L174" s="3">
        <v>-0.71794871794871795</v>
      </c>
    </row>
    <row r="175" spans="1:12" x14ac:dyDescent="0.25">
      <c r="A175" s="8" t="s">
        <v>844</v>
      </c>
      <c r="B175" s="2">
        <v>3.1948881789137401E-3</v>
      </c>
      <c r="C175" s="2">
        <v>-4.1401273885350302E-2</v>
      </c>
      <c r="D175" s="2">
        <v>0.209302325581395</v>
      </c>
      <c r="E175" s="2">
        <v>8.2417582417582402E-3</v>
      </c>
      <c r="F175" s="2">
        <v>-5.4495912806539502E-2</v>
      </c>
      <c r="G175" s="2">
        <v>1.4409221902017299E-2</v>
      </c>
      <c r="H175" s="2">
        <v>-2.8409090909090901E-3</v>
      </c>
      <c r="I175" s="2">
        <v>-1.9943019943019901E-2</v>
      </c>
      <c r="J175" s="2">
        <v>0.337209302325581</v>
      </c>
      <c r="K175" s="3">
        <v>0.32564841498559099</v>
      </c>
      <c r="L175" s="3">
        <v>0.46964856230031898</v>
      </c>
    </row>
    <row r="176" spans="1:12" x14ac:dyDescent="0.25">
      <c r="A176" s="8" t="s">
        <v>845</v>
      </c>
      <c r="B176" s="2" t="s">
        <v>2216</v>
      </c>
      <c r="C176" s="2" t="s">
        <v>2216</v>
      </c>
      <c r="D176" s="2" t="s">
        <v>2216</v>
      </c>
      <c r="E176" s="2" t="s">
        <v>2216</v>
      </c>
      <c r="F176" s="2" t="s">
        <v>2216</v>
      </c>
      <c r="G176" s="2" t="s">
        <v>2216</v>
      </c>
      <c r="H176" s="2" t="s">
        <v>2216</v>
      </c>
      <c r="I176" s="2" t="s">
        <v>2216</v>
      </c>
      <c r="J176" s="2">
        <v>0</v>
      </c>
      <c r="K176" s="3">
        <v>0</v>
      </c>
      <c r="L176" s="3">
        <v>0</v>
      </c>
    </row>
    <row r="177" spans="1:12" x14ac:dyDescent="0.25">
      <c r="A177" s="8" t="s">
        <v>846</v>
      </c>
      <c r="B177" s="2">
        <v>0</v>
      </c>
      <c r="C177" s="2">
        <v>0.2</v>
      </c>
      <c r="D177" s="2">
        <v>-0.16666666666666699</v>
      </c>
      <c r="E177" s="2">
        <v>-0.4</v>
      </c>
      <c r="F177" s="2">
        <v>0</v>
      </c>
      <c r="G177" s="2" t="s">
        <v>2216</v>
      </c>
      <c r="H177" s="2">
        <v>2</v>
      </c>
      <c r="I177" s="2">
        <v>0.33333333333333298</v>
      </c>
      <c r="J177" s="2" t="s">
        <v>2216</v>
      </c>
      <c r="K177" s="3">
        <v>-0.66666666666666696</v>
      </c>
      <c r="L177" s="3">
        <v>-0.8</v>
      </c>
    </row>
    <row r="178" spans="1:12" x14ac:dyDescent="0.25">
      <c r="A178" s="8" t="s">
        <v>847</v>
      </c>
      <c r="B178" s="2" t="s">
        <v>2216</v>
      </c>
      <c r="C178" s="2" t="s">
        <v>2216</v>
      </c>
      <c r="D178" s="2" t="s">
        <v>2216</v>
      </c>
      <c r="E178" s="2" t="s">
        <v>2216</v>
      </c>
      <c r="F178" s="2" t="s">
        <v>2216</v>
      </c>
      <c r="G178" s="2" t="s">
        <v>2216</v>
      </c>
      <c r="H178" s="2" t="s">
        <v>2216</v>
      </c>
      <c r="I178" s="2" t="s">
        <v>2216</v>
      </c>
      <c r="J178" s="2" t="s">
        <v>2216</v>
      </c>
      <c r="K178" s="3">
        <v>-1</v>
      </c>
      <c r="L178" s="3">
        <v>-1</v>
      </c>
    </row>
    <row r="179" spans="1:12" x14ac:dyDescent="0.25">
      <c r="A179" s="8" t="s">
        <v>848</v>
      </c>
      <c r="B179" s="2">
        <v>0</v>
      </c>
      <c r="C179" s="2">
        <v>0</v>
      </c>
      <c r="D179" s="2">
        <v>-0.27272727272727298</v>
      </c>
      <c r="E179" s="2">
        <v>0.875</v>
      </c>
      <c r="F179" s="2">
        <v>-0.6</v>
      </c>
      <c r="G179" s="2">
        <v>0.5</v>
      </c>
      <c r="H179" s="2">
        <v>-0.11111111111111099</v>
      </c>
      <c r="I179" s="2">
        <v>-0.25</v>
      </c>
      <c r="J179" s="2">
        <v>0.5</v>
      </c>
      <c r="K179" s="3">
        <v>0.5</v>
      </c>
      <c r="L179" s="3">
        <v>-0.18181818181818199</v>
      </c>
    </row>
    <row r="180" spans="1:12" x14ac:dyDescent="0.25">
      <c r="A180" s="8" t="s">
        <v>849</v>
      </c>
      <c r="B180" s="2" t="s">
        <v>2216</v>
      </c>
      <c r="C180" s="2" t="s">
        <v>2216</v>
      </c>
      <c r="D180" s="2" t="s">
        <v>2216</v>
      </c>
      <c r="E180" s="2" t="s">
        <v>2216</v>
      </c>
      <c r="F180" s="2" t="s">
        <v>2216</v>
      </c>
      <c r="G180" s="2" t="s">
        <v>2216</v>
      </c>
      <c r="H180" s="2" t="s">
        <v>2216</v>
      </c>
      <c r="I180" s="2" t="s">
        <v>2216</v>
      </c>
      <c r="J180" s="2" t="s">
        <v>2216</v>
      </c>
      <c r="K180" s="3">
        <v>0</v>
      </c>
      <c r="L180" s="3">
        <v>0</v>
      </c>
    </row>
    <row r="181" spans="1:12" x14ac:dyDescent="0.25">
      <c r="A181" s="8" t="s">
        <v>850</v>
      </c>
      <c r="B181" s="2">
        <v>0.21875</v>
      </c>
      <c r="C181" s="2">
        <v>-5.1282051282051301E-2</v>
      </c>
      <c r="D181" s="2">
        <v>-0.21621621621621601</v>
      </c>
      <c r="E181" s="2">
        <v>0</v>
      </c>
      <c r="F181" s="2">
        <v>-0.44827586206896602</v>
      </c>
      <c r="G181" s="2">
        <v>1.375</v>
      </c>
      <c r="H181" s="2">
        <v>-0.47368421052631599</v>
      </c>
      <c r="I181" s="2">
        <v>-0.25</v>
      </c>
      <c r="J181" s="2">
        <v>0.2</v>
      </c>
      <c r="K181" s="3">
        <v>0.125</v>
      </c>
      <c r="L181" s="3">
        <v>-0.4375</v>
      </c>
    </row>
    <row r="182" spans="1:12" x14ac:dyDescent="0.25">
      <c r="A182" s="8" t="s">
        <v>851</v>
      </c>
      <c r="B182" s="2">
        <v>0.3</v>
      </c>
      <c r="C182" s="2">
        <v>-0.69230769230769196</v>
      </c>
      <c r="D182" s="2" t="s">
        <v>2216</v>
      </c>
      <c r="E182" s="2" t="s">
        <v>2216</v>
      </c>
      <c r="F182" s="2">
        <v>2</v>
      </c>
      <c r="G182" s="2" t="s">
        <v>2216</v>
      </c>
      <c r="H182" s="2" t="s">
        <v>2216</v>
      </c>
      <c r="I182" s="2" t="s">
        <v>2216</v>
      </c>
      <c r="J182" s="2" t="s">
        <v>2216</v>
      </c>
      <c r="K182" s="3">
        <v>-0.66666666666666696</v>
      </c>
      <c r="L182" s="3">
        <v>-0.9</v>
      </c>
    </row>
    <row r="183" spans="1:12" x14ac:dyDescent="0.25">
      <c r="A183" s="8" t="s">
        <v>852</v>
      </c>
      <c r="B183" s="2">
        <v>2.7027027027027001E-2</v>
      </c>
      <c r="C183" s="2">
        <v>0.28947368421052599</v>
      </c>
      <c r="D183" s="2">
        <v>-0.183673469387755</v>
      </c>
      <c r="E183" s="2">
        <v>0.8</v>
      </c>
      <c r="F183" s="2">
        <v>0.25</v>
      </c>
      <c r="G183" s="2">
        <v>-0.44444444444444398</v>
      </c>
      <c r="H183" s="2">
        <v>-0.14000000000000001</v>
      </c>
      <c r="I183" s="2">
        <v>0.67441860465116299</v>
      </c>
      <c r="J183" s="2">
        <v>-0.180555555555556</v>
      </c>
      <c r="K183" s="3">
        <v>-0.344444444444444</v>
      </c>
      <c r="L183" s="3">
        <v>0.59459459459459496</v>
      </c>
    </row>
    <row r="184" spans="1:12" x14ac:dyDescent="0.25">
      <c r="A184" s="8" t="s">
        <v>853</v>
      </c>
      <c r="B184" s="2" t="s">
        <v>2216</v>
      </c>
      <c r="C184" s="2" t="s">
        <v>2216</v>
      </c>
      <c r="D184" s="2" t="s">
        <v>2216</v>
      </c>
      <c r="E184" s="2" t="s">
        <v>2216</v>
      </c>
      <c r="F184" s="2" t="s">
        <v>2216</v>
      </c>
      <c r="G184" s="2" t="s">
        <v>2216</v>
      </c>
      <c r="H184" s="2" t="s">
        <v>2216</v>
      </c>
      <c r="I184" s="2" t="s">
        <v>2216</v>
      </c>
      <c r="J184" s="2" t="s">
        <v>2216</v>
      </c>
      <c r="K184" s="3">
        <v>0</v>
      </c>
      <c r="L184" s="3">
        <v>0</v>
      </c>
    </row>
    <row r="185" spans="1:12" x14ac:dyDescent="0.25">
      <c r="A185" s="8" t="s">
        <v>854</v>
      </c>
      <c r="B185" s="2">
        <v>0.26008968609865502</v>
      </c>
      <c r="C185" s="2">
        <v>-2.1352313167259801E-2</v>
      </c>
      <c r="D185" s="2">
        <v>-0.203636363636364</v>
      </c>
      <c r="E185" s="2">
        <v>-0.50228310502283102</v>
      </c>
      <c r="F185" s="2">
        <v>0.26605504587155998</v>
      </c>
      <c r="G185" s="2">
        <v>-2.8985507246376802E-2</v>
      </c>
      <c r="H185" s="2">
        <v>5.9701492537313397E-2</v>
      </c>
      <c r="I185" s="2">
        <v>-0.21126760563380301</v>
      </c>
      <c r="J185" s="2">
        <v>-0.30357142857142899</v>
      </c>
      <c r="K185" s="3">
        <v>-0.434782608695652</v>
      </c>
      <c r="L185" s="3">
        <v>-0.65022421524663698</v>
      </c>
    </row>
    <row r="186" spans="1:12" x14ac:dyDescent="0.25">
      <c r="A186" s="8" t="s">
        <v>855</v>
      </c>
      <c r="B186" s="2">
        <v>-0.20689655172413801</v>
      </c>
      <c r="C186" s="2">
        <v>-0.44927536231884102</v>
      </c>
      <c r="D186" s="2">
        <v>0.52631578947368396</v>
      </c>
      <c r="E186" s="2">
        <v>-0.39655172413793099</v>
      </c>
      <c r="F186" s="2">
        <v>2.8571428571428598E-2</v>
      </c>
      <c r="G186" s="2">
        <v>-2.7777777777777801E-2</v>
      </c>
      <c r="H186" s="2">
        <v>-0.2</v>
      </c>
      <c r="I186" s="2">
        <v>-7.1428571428571397E-2</v>
      </c>
      <c r="J186" s="2">
        <v>-0.19230769230769201</v>
      </c>
      <c r="K186" s="3">
        <v>-0.41666666666666702</v>
      </c>
      <c r="L186" s="3">
        <v>-0.75862068965517204</v>
      </c>
    </row>
    <row r="187" spans="1:12" x14ac:dyDescent="0.25">
      <c r="A187" s="8" t="s">
        <v>856</v>
      </c>
      <c r="B187" s="2">
        <v>0.38655462184874001</v>
      </c>
      <c r="C187" s="2">
        <v>0</v>
      </c>
      <c r="D187" s="2">
        <v>6.6666666666666693E-2</v>
      </c>
      <c r="E187" s="2">
        <v>0.28693181818181801</v>
      </c>
      <c r="F187" s="2">
        <v>-0.209713024282561</v>
      </c>
      <c r="G187" s="2">
        <v>0.15083798882681601</v>
      </c>
      <c r="H187" s="2">
        <v>-3.6407766990291301E-2</v>
      </c>
      <c r="I187" s="2">
        <v>-7.5566750629722903E-3</v>
      </c>
      <c r="J187" s="2">
        <v>7.1065989847715699E-2</v>
      </c>
      <c r="K187" s="3">
        <v>0.17877094972067001</v>
      </c>
      <c r="L187" s="3">
        <v>0.77310924369747902</v>
      </c>
    </row>
    <row r="188" spans="1:12" x14ac:dyDescent="0.25">
      <c r="A188" s="8" t="s">
        <v>857</v>
      </c>
      <c r="B188" s="2" t="s">
        <v>2216</v>
      </c>
      <c r="C188" s="2" t="s">
        <v>2216</v>
      </c>
      <c r="D188" s="2" t="s">
        <v>2216</v>
      </c>
      <c r="E188" s="2" t="s">
        <v>2216</v>
      </c>
      <c r="F188" s="2" t="s">
        <v>2216</v>
      </c>
      <c r="G188" s="2" t="s">
        <v>2216</v>
      </c>
      <c r="H188" s="2" t="s">
        <v>2216</v>
      </c>
      <c r="I188" s="2" t="s">
        <v>2216</v>
      </c>
      <c r="J188" s="2">
        <v>1</v>
      </c>
      <c r="K188" s="3">
        <v>0</v>
      </c>
      <c r="L188" s="3">
        <v>0</v>
      </c>
    </row>
    <row r="189" spans="1:12" x14ac:dyDescent="0.25">
      <c r="A189" s="8" t="s">
        <v>858</v>
      </c>
      <c r="B189" s="2" t="s">
        <v>2216</v>
      </c>
      <c r="C189" s="2" t="s">
        <v>2216</v>
      </c>
      <c r="D189" s="2">
        <v>1</v>
      </c>
      <c r="E189" s="2" t="s">
        <v>2216</v>
      </c>
      <c r="F189" s="2">
        <v>0.5</v>
      </c>
      <c r="G189" s="2" t="s">
        <v>2216</v>
      </c>
      <c r="H189" s="2" t="s">
        <v>2216</v>
      </c>
      <c r="I189" s="2" t="s">
        <v>2216</v>
      </c>
      <c r="J189" s="2" t="s">
        <v>2216</v>
      </c>
      <c r="K189" s="3">
        <v>-0.33333333333333298</v>
      </c>
      <c r="L189" s="3">
        <v>1</v>
      </c>
    </row>
    <row r="190" spans="1:12" x14ac:dyDescent="0.25">
      <c r="A190" s="8" t="s">
        <v>859</v>
      </c>
      <c r="B190" s="2" t="s">
        <v>2216</v>
      </c>
      <c r="C190" s="2" t="s">
        <v>2216</v>
      </c>
      <c r="D190" s="2" t="s">
        <v>2216</v>
      </c>
      <c r="E190" s="2" t="s">
        <v>2216</v>
      </c>
      <c r="F190" s="2" t="s">
        <v>2216</v>
      </c>
      <c r="G190" s="2" t="s">
        <v>2216</v>
      </c>
      <c r="H190" s="2" t="s">
        <v>2216</v>
      </c>
      <c r="I190" s="2" t="s">
        <v>2216</v>
      </c>
      <c r="J190" s="2" t="s">
        <v>2216</v>
      </c>
      <c r="K190" s="3">
        <v>-1</v>
      </c>
      <c r="L190" s="3">
        <v>-1</v>
      </c>
    </row>
    <row r="191" spans="1:12" x14ac:dyDescent="0.25">
      <c r="A191" s="8" t="s">
        <v>860</v>
      </c>
      <c r="B191" s="2" t="s">
        <v>2216</v>
      </c>
      <c r="C191" s="2">
        <v>1</v>
      </c>
      <c r="D191" s="2">
        <v>-0.25</v>
      </c>
      <c r="E191" s="2" t="s">
        <v>2216</v>
      </c>
      <c r="F191" s="2" t="s">
        <v>2216</v>
      </c>
      <c r="G191" s="2">
        <v>0</v>
      </c>
      <c r="H191" s="2" t="s">
        <v>2216</v>
      </c>
      <c r="I191" s="2">
        <v>0</v>
      </c>
      <c r="J191" s="2">
        <v>0</v>
      </c>
      <c r="K191" s="3">
        <v>0</v>
      </c>
      <c r="L191" s="3">
        <v>0.33333333333333298</v>
      </c>
    </row>
    <row r="192" spans="1:12" x14ac:dyDescent="0.25">
      <c r="A192" s="8" t="s">
        <v>861</v>
      </c>
      <c r="B192" s="2" t="s">
        <v>2216</v>
      </c>
      <c r="C192" s="2" t="s">
        <v>2216</v>
      </c>
      <c r="D192" s="2" t="s">
        <v>2216</v>
      </c>
      <c r="E192" s="2" t="s">
        <v>2216</v>
      </c>
      <c r="F192" s="2" t="s">
        <v>2216</v>
      </c>
      <c r="G192" s="2" t="s">
        <v>2216</v>
      </c>
      <c r="H192" s="2" t="s">
        <v>2216</v>
      </c>
      <c r="I192" s="2" t="s">
        <v>2216</v>
      </c>
      <c r="J192" s="2" t="s">
        <v>2216</v>
      </c>
      <c r="K192" s="3">
        <v>0</v>
      </c>
      <c r="L192" s="3">
        <v>0</v>
      </c>
    </row>
    <row r="193" spans="1:12" x14ac:dyDescent="0.25">
      <c r="A193" s="8" t="s">
        <v>862</v>
      </c>
      <c r="B193" s="2">
        <v>4.1405269761606002E-2</v>
      </c>
      <c r="C193" s="2">
        <v>-0.132530120481928</v>
      </c>
      <c r="D193" s="2">
        <v>-0.18194444444444399</v>
      </c>
      <c r="E193" s="2">
        <v>-0.28522920203735103</v>
      </c>
      <c r="F193" s="2">
        <v>-2.1377672209026099E-2</v>
      </c>
      <c r="G193" s="2">
        <v>-1.45631067961165E-2</v>
      </c>
      <c r="H193" s="2">
        <v>0.130541871921182</v>
      </c>
      <c r="I193" s="2">
        <v>-0.24400871459695</v>
      </c>
      <c r="J193" s="2">
        <v>-4.6109510086455301E-2</v>
      </c>
      <c r="K193" s="3">
        <v>-0.19660194174757301</v>
      </c>
      <c r="L193" s="3">
        <v>-0.58469259723964895</v>
      </c>
    </row>
    <row r="194" spans="1:12" x14ac:dyDescent="0.25">
      <c r="A194" s="8" t="s">
        <v>863</v>
      </c>
      <c r="B194" s="2">
        <v>-0.39751552795031098</v>
      </c>
      <c r="C194" s="2">
        <v>-0.23711340206185599</v>
      </c>
      <c r="D194" s="2">
        <v>-0.27027027027027001</v>
      </c>
      <c r="E194" s="2">
        <v>0.240740740740741</v>
      </c>
      <c r="F194" s="2">
        <v>0.17910447761194001</v>
      </c>
      <c r="G194" s="2">
        <v>-0.20253164556962</v>
      </c>
      <c r="H194" s="2">
        <v>6.3492063492063502E-2</v>
      </c>
      <c r="I194" s="2">
        <v>-5.9701492537313397E-2</v>
      </c>
      <c r="J194" s="2">
        <v>3.1746031746031703E-2</v>
      </c>
      <c r="K194" s="3">
        <v>-0.177215189873418</v>
      </c>
      <c r="L194" s="3">
        <v>-0.59627329192546596</v>
      </c>
    </row>
    <row r="195" spans="1:12" x14ac:dyDescent="0.25">
      <c r="A195" s="8" t="s">
        <v>864</v>
      </c>
      <c r="B195" s="2">
        <v>1.9569471624266099E-2</v>
      </c>
      <c r="C195" s="2">
        <v>0.22840690978886799</v>
      </c>
      <c r="D195" s="2">
        <v>-9.2187500000000006E-2</v>
      </c>
      <c r="E195" s="2">
        <v>0.160068846815835</v>
      </c>
      <c r="F195" s="2">
        <v>-1.18694362017804E-2</v>
      </c>
      <c r="G195" s="2">
        <v>-7.9579579579579604E-2</v>
      </c>
      <c r="H195" s="2">
        <v>0.120717781402936</v>
      </c>
      <c r="I195" s="2">
        <v>-9.6069868995633204E-2</v>
      </c>
      <c r="J195" s="2">
        <v>3.7037037037037E-2</v>
      </c>
      <c r="K195" s="3">
        <v>-3.3033033033033003E-2</v>
      </c>
      <c r="L195" s="3">
        <v>0.26027397260273999</v>
      </c>
    </row>
    <row r="196" spans="1:12" x14ac:dyDescent="0.25">
      <c r="A196" s="8" t="s">
        <v>865</v>
      </c>
      <c r="B196" s="2" t="s">
        <v>2216</v>
      </c>
      <c r="C196" s="2" t="s">
        <v>2216</v>
      </c>
      <c r="D196" s="2" t="s">
        <v>2216</v>
      </c>
      <c r="E196" s="2" t="s">
        <v>2216</v>
      </c>
      <c r="F196" s="2" t="s">
        <v>2216</v>
      </c>
      <c r="G196" s="2" t="s">
        <v>2216</v>
      </c>
      <c r="H196" s="2" t="s">
        <v>2216</v>
      </c>
      <c r="I196" s="2" t="s">
        <v>2216</v>
      </c>
      <c r="J196" s="2">
        <v>3</v>
      </c>
      <c r="K196" s="3">
        <v>0</v>
      </c>
      <c r="L196" s="3">
        <v>0</v>
      </c>
    </row>
    <row r="197" spans="1:12" x14ac:dyDescent="0.25">
      <c r="A197" s="11" t="s">
        <v>14</v>
      </c>
      <c r="B197" s="3">
        <v>5.40371700765266E-2</v>
      </c>
      <c r="C197" s="3">
        <v>-2.6374277670766E-2</v>
      </c>
      <c r="D197" s="3">
        <v>-3.2719525186425201E-2</v>
      </c>
      <c r="E197" s="3">
        <v>-2.2498426683448699E-2</v>
      </c>
      <c r="F197" s="3">
        <v>-9.5123128923225497E-2</v>
      </c>
      <c r="G197" s="3">
        <v>-3.9131981501245097E-2</v>
      </c>
      <c r="H197" s="3">
        <v>-4.4427989633469096E-3</v>
      </c>
      <c r="I197" s="3">
        <v>-7.8281889178133099E-2</v>
      </c>
      <c r="J197" s="3">
        <v>0.10631430300585</v>
      </c>
      <c r="K197" s="3">
        <v>-2.4546424759871899E-2</v>
      </c>
      <c r="L197" s="3">
        <v>-0.143526471966266</v>
      </c>
    </row>
    <row r="198" spans="1:12" x14ac:dyDescent="0.25">
      <c r="A198" s="15"/>
    </row>
    <row r="199" spans="1:12" x14ac:dyDescent="0.25">
      <c r="A199" s="13" t="s">
        <v>35</v>
      </c>
    </row>
    <row r="200" spans="1:12" x14ac:dyDescent="0.25">
      <c r="A200" s="14" t="s">
        <v>36</v>
      </c>
    </row>
    <row r="201" spans="1:12" x14ac:dyDescent="0.25">
      <c r="A201" s="14" t="s">
        <v>37</v>
      </c>
    </row>
    <row r="202" spans="1:12" x14ac:dyDescent="0.25">
      <c r="A202" s="14" t="s">
        <v>68</v>
      </c>
    </row>
    <row r="203" spans="1:12" x14ac:dyDescent="0.25">
      <c r="A203" s="14" t="s">
        <v>69</v>
      </c>
    </row>
    <row r="204" spans="1:12" x14ac:dyDescent="0.25">
      <c r="A204" s="14" t="s">
        <v>868</v>
      </c>
    </row>
    <row r="205" spans="1:12" x14ac:dyDescent="0.25">
      <c r="A205" s="14" t="s">
        <v>39</v>
      </c>
    </row>
    <row r="206" spans="1:12" x14ac:dyDescent="0.25">
      <c r="A206" s="15"/>
    </row>
    <row r="207" spans="1:12" x14ac:dyDescent="0.25">
      <c r="A207" s="15"/>
    </row>
    <row r="208" spans="1:12"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71:K71"/>
    <mergeCell ref="B135:J13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M2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869</v>
      </c>
    </row>
    <row r="2" spans="1:13" ht="15" x14ac:dyDescent="0.25">
      <c r="A2" s="12" t="s">
        <v>870</v>
      </c>
    </row>
    <row r="3" spans="1:13" ht="15" x14ac:dyDescent="0.25">
      <c r="A3" s="12" t="s">
        <v>871</v>
      </c>
    </row>
    <row r="4" spans="1:13" x14ac:dyDescent="0.25">
      <c r="A4" s="15"/>
    </row>
    <row r="5" spans="1:13" x14ac:dyDescent="0.25">
      <c r="A5" s="19" t="str">
        <f>HYPERLINK("#'Table of contents'!A39", "Back to contents")</f>
        <v>Back to contents</v>
      </c>
    </row>
    <row r="6" spans="1:13" x14ac:dyDescent="0.25">
      <c r="A6" s="15"/>
      <c r="B6" s="23" t="s">
        <v>731</v>
      </c>
      <c r="C6" s="23"/>
      <c r="D6" s="23"/>
      <c r="E6" s="23"/>
      <c r="F6" s="23"/>
      <c r="G6" s="23"/>
      <c r="H6" s="23"/>
      <c r="I6" s="23"/>
      <c r="J6" s="23"/>
      <c r="K6" s="23"/>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60</v>
      </c>
      <c r="C8" s="1">
        <v>84</v>
      </c>
      <c r="D8" s="1">
        <v>77</v>
      </c>
      <c r="E8" s="1">
        <v>51</v>
      </c>
      <c r="F8" s="1">
        <v>47</v>
      </c>
      <c r="G8" s="1">
        <v>63</v>
      </c>
      <c r="H8" s="1">
        <v>43</v>
      </c>
      <c r="I8" s="1">
        <v>22</v>
      </c>
      <c r="J8" s="1">
        <v>8</v>
      </c>
      <c r="K8" s="1">
        <v>0</v>
      </c>
      <c r="L8" s="4">
        <v>132</v>
      </c>
      <c r="M8" s="4">
        <v>427</v>
      </c>
    </row>
    <row r="9" spans="1:13" x14ac:dyDescent="0.25">
      <c r="A9" s="16" t="s">
        <v>511</v>
      </c>
      <c r="B9" s="1">
        <v>89</v>
      </c>
      <c r="C9" s="1">
        <v>99</v>
      </c>
      <c r="D9" s="1">
        <v>70</v>
      </c>
      <c r="E9" s="1">
        <v>80</v>
      </c>
      <c r="F9" s="1">
        <v>95</v>
      </c>
      <c r="G9" s="1">
        <v>102</v>
      </c>
      <c r="H9" s="1">
        <v>96</v>
      </c>
      <c r="I9" s="1">
        <v>80</v>
      </c>
      <c r="J9" s="1">
        <v>21</v>
      </c>
      <c r="K9" s="1" t="s">
        <v>2216</v>
      </c>
      <c r="L9" s="4">
        <v>292</v>
      </c>
      <c r="M9" s="4">
        <v>696</v>
      </c>
    </row>
    <row r="10" spans="1:13" x14ac:dyDescent="0.25">
      <c r="A10" s="16" t="s">
        <v>512</v>
      </c>
      <c r="B10" s="1">
        <v>186</v>
      </c>
      <c r="C10" s="1">
        <v>176</v>
      </c>
      <c r="D10" s="1">
        <v>145</v>
      </c>
      <c r="E10" s="1">
        <v>132</v>
      </c>
      <c r="F10" s="1">
        <v>91</v>
      </c>
      <c r="G10" s="1">
        <v>89</v>
      </c>
      <c r="H10" s="1">
        <v>96</v>
      </c>
      <c r="I10" s="1">
        <v>63</v>
      </c>
      <c r="J10" s="1">
        <v>62</v>
      </c>
      <c r="K10" s="1">
        <v>16</v>
      </c>
      <c r="L10" s="4">
        <v>316</v>
      </c>
      <c r="M10" s="4">
        <v>966</v>
      </c>
    </row>
    <row r="11" spans="1:13" x14ac:dyDescent="0.25">
      <c r="A11" s="16" t="s">
        <v>513</v>
      </c>
      <c r="B11" s="1">
        <v>134</v>
      </c>
      <c r="C11" s="1">
        <v>160</v>
      </c>
      <c r="D11" s="1">
        <v>129</v>
      </c>
      <c r="E11" s="1">
        <v>107</v>
      </c>
      <c r="F11" s="1">
        <v>104</v>
      </c>
      <c r="G11" s="1">
        <v>83</v>
      </c>
      <c r="H11" s="1">
        <v>104</v>
      </c>
      <c r="I11" s="1">
        <v>108</v>
      </c>
      <c r="J11" s="1">
        <v>64</v>
      </c>
      <c r="K11" s="1">
        <v>38</v>
      </c>
      <c r="L11" s="4">
        <v>390</v>
      </c>
      <c r="M11" s="4">
        <v>975</v>
      </c>
    </row>
    <row r="12" spans="1:13" x14ac:dyDescent="0.25">
      <c r="A12" s="16" t="s">
        <v>514</v>
      </c>
      <c r="B12" s="1">
        <v>518</v>
      </c>
      <c r="C12" s="1">
        <v>260</v>
      </c>
      <c r="D12" s="1">
        <v>316</v>
      </c>
      <c r="E12" s="1">
        <v>322</v>
      </c>
      <c r="F12" s="1">
        <v>206</v>
      </c>
      <c r="G12" s="1">
        <v>79</v>
      </c>
      <c r="H12" s="1">
        <v>48</v>
      </c>
      <c r="I12" s="1">
        <v>52</v>
      </c>
      <c r="J12" s="1">
        <v>39</v>
      </c>
      <c r="K12" s="1">
        <v>21</v>
      </c>
      <c r="L12" s="4">
        <v>235</v>
      </c>
      <c r="M12" s="4">
        <v>1736</v>
      </c>
    </row>
    <row r="13" spans="1:13" x14ac:dyDescent="0.25">
      <c r="A13" s="16" t="s">
        <v>515</v>
      </c>
      <c r="B13" s="1">
        <v>1467</v>
      </c>
      <c r="C13" s="1">
        <v>1934</v>
      </c>
      <c r="D13" s="1">
        <v>1767</v>
      </c>
      <c r="E13" s="1">
        <v>1336</v>
      </c>
      <c r="F13" s="1">
        <v>774</v>
      </c>
      <c r="G13" s="1">
        <v>809</v>
      </c>
      <c r="H13" s="1">
        <v>848</v>
      </c>
      <c r="I13" s="1">
        <v>816</v>
      </c>
      <c r="J13" s="1">
        <v>461</v>
      </c>
      <c r="K13" s="1">
        <v>234</v>
      </c>
      <c r="L13" s="4">
        <v>2945</v>
      </c>
      <c r="M13" s="4">
        <v>8911</v>
      </c>
    </row>
    <row r="14" spans="1:13" x14ac:dyDescent="0.25">
      <c r="A14" s="16" t="s">
        <v>516</v>
      </c>
      <c r="B14" s="1" t="s">
        <v>2216</v>
      </c>
      <c r="C14" s="1" t="s">
        <v>2216</v>
      </c>
      <c r="D14" s="1">
        <v>5</v>
      </c>
      <c r="E14" s="1">
        <v>12</v>
      </c>
      <c r="F14" s="1">
        <v>15</v>
      </c>
      <c r="G14" s="1">
        <v>21</v>
      </c>
      <c r="H14" s="1">
        <v>71</v>
      </c>
      <c r="I14" s="1">
        <v>175</v>
      </c>
      <c r="J14" s="1">
        <v>306</v>
      </c>
      <c r="K14" s="1">
        <v>557</v>
      </c>
      <c r="L14" s="4">
        <v>966</v>
      </c>
      <c r="M14" s="4">
        <v>852</v>
      </c>
    </row>
    <row r="15" spans="1:13" x14ac:dyDescent="0.25">
      <c r="A15" s="10" t="s">
        <v>14</v>
      </c>
      <c r="B15" s="4">
        <v>2456</v>
      </c>
      <c r="C15" s="4">
        <v>2715</v>
      </c>
      <c r="D15" s="4">
        <v>2509</v>
      </c>
      <c r="E15" s="4">
        <v>2040</v>
      </c>
      <c r="F15" s="4">
        <v>1332</v>
      </c>
      <c r="G15" s="4">
        <v>1246</v>
      </c>
      <c r="H15" s="4">
        <v>1306</v>
      </c>
      <c r="I15" s="4">
        <v>1316</v>
      </c>
      <c r="J15" s="4">
        <v>961</v>
      </c>
      <c r="K15" s="4">
        <v>868</v>
      </c>
      <c r="L15" s="4">
        <v>5276</v>
      </c>
      <c r="M15" s="4">
        <v>14563</v>
      </c>
    </row>
    <row r="16" spans="1:13" x14ac:dyDescent="0.25">
      <c r="A16" s="15"/>
    </row>
    <row r="17" spans="1:13" x14ac:dyDescent="0.25">
      <c r="A17" s="15"/>
    </row>
    <row r="18" spans="1:13" x14ac:dyDescent="0.25">
      <c r="A18" s="15"/>
      <c r="B18" s="23" t="s">
        <v>732</v>
      </c>
      <c r="C18" s="23"/>
      <c r="D18" s="23"/>
      <c r="E18" s="23"/>
      <c r="F18" s="23"/>
      <c r="G18" s="23"/>
      <c r="H18" s="23"/>
      <c r="I18" s="23"/>
      <c r="J18" s="23"/>
      <c r="K18" s="23"/>
      <c r="L18" s="6" t="s">
        <v>10</v>
      </c>
      <c r="M18" s="6" t="s">
        <v>11</v>
      </c>
    </row>
    <row r="19" spans="1:13" x14ac:dyDescent="0.25">
      <c r="A19" s="9" t="s">
        <v>34</v>
      </c>
      <c r="B19" s="5" t="s">
        <v>0</v>
      </c>
      <c r="C19" s="5" t="s">
        <v>1</v>
      </c>
      <c r="D19" s="5" t="s">
        <v>2</v>
      </c>
      <c r="E19" s="5" t="s">
        <v>3</v>
      </c>
      <c r="F19" s="5" t="s">
        <v>4</v>
      </c>
      <c r="G19" s="5" t="s">
        <v>5</v>
      </c>
      <c r="H19" s="5" t="s">
        <v>6</v>
      </c>
      <c r="I19" s="5" t="s">
        <v>7</v>
      </c>
      <c r="J19" s="5" t="s">
        <v>8</v>
      </c>
      <c r="K19" s="5" t="s">
        <v>9</v>
      </c>
      <c r="L19" s="5" t="s">
        <v>32</v>
      </c>
      <c r="M19" s="5" t="s">
        <v>33</v>
      </c>
    </row>
    <row r="20" spans="1:13" x14ac:dyDescent="0.25">
      <c r="A20" s="8" t="s">
        <v>510</v>
      </c>
      <c r="B20" s="2">
        <v>2.4429967426710102E-2</v>
      </c>
      <c r="C20" s="2">
        <v>3.0939226519337001E-2</v>
      </c>
      <c r="D20" s="2">
        <v>3.0689517736149901E-2</v>
      </c>
      <c r="E20" s="2">
        <v>2.5000000000000001E-2</v>
      </c>
      <c r="F20" s="2">
        <v>3.5285285285285302E-2</v>
      </c>
      <c r="G20" s="2">
        <v>5.0561797752809001E-2</v>
      </c>
      <c r="H20" s="2">
        <v>3.2924961715160801E-2</v>
      </c>
      <c r="I20" s="2">
        <v>1.67173252279635E-2</v>
      </c>
      <c r="J20" s="2">
        <v>8.3246618106139394E-3</v>
      </c>
      <c r="K20" s="2">
        <v>0</v>
      </c>
      <c r="L20" s="3">
        <v>2.50189537528431E-2</v>
      </c>
      <c r="M20" s="3">
        <v>2.93208816864657E-2</v>
      </c>
    </row>
    <row r="21" spans="1:13" x14ac:dyDescent="0.25">
      <c r="A21" s="8" t="s">
        <v>511</v>
      </c>
      <c r="B21" s="2">
        <v>3.6237785016286599E-2</v>
      </c>
      <c r="C21" s="2">
        <v>3.6464088397790098E-2</v>
      </c>
      <c r="D21" s="2">
        <v>2.7899561578318102E-2</v>
      </c>
      <c r="E21" s="2">
        <v>3.9215686274509803E-2</v>
      </c>
      <c r="F21" s="2">
        <v>7.1321321321321296E-2</v>
      </c>
      <c r="G21" s="2">
        <v>8.1861958266452706E-2</v>
      </c>
      <c r="H21" s="2">
        <v>7.3506891271056696E-2</v>
      </c>
      <c r="I21" s="2">
        <v>6.0790273556230998E-2</v>
      </c>
      <c r="J21" s="2">
        <v>2.18522372528616E-2</v>
      </c>
      <c r="K21" s="2" t="s">
        <v>2216</v>
      </c>
      <c r="L21" s="3">
        <v>5.5344958301743699E-2</v>
      </c>
      <c r="M21" s="3">
        <v>4.7792350477236803E-2</v>
      </c>
    </row>
    <row r="22" spans="1:13" x14ac:dyDescent="0.25">
      <c r="A22" s="8" t="s">
        <v>512</v>
      </c>
      <c r="B22" s="2">
        <v>7.5732899022801295E-2</v>
      </c>
      <c r="C22" s="2">
        <v>6.4825046040515699E-2</v>
      </c>
      <c r="D22" s="2">
        <v>5.7791948983658803E-2</v>
      </c>
      <c r="E22" s="2">
        <v>6.4705882352941196E-2</v>
      </c>
      <c r="F22" s="2">
        <v>6.8318318318318305E-2</v>
      </c>
      <c r="G22" s="2">
        <v>7.1428571428571397E-2</v>
      </c>
      <c r="H22" s="2">
        <v>7.3506891271056696E-2</v>
      </c>
      <c r="I22" s="2">
        <v>4.7872340425531901E-2</v>
      </c>
      <c r="J22" s="2">
        <v>6.4516129032258104E-2</v>
      </c>
      <c r="K22" s="2">
        <v>1.8433179723502301E-2</v>
      </c>
      <c r="L22" s="3">
        <v>5.9893858984078799E-2</v>
      </c>
      <c r="M22" s="3">
        <v>6.6332486438233904E-2</v>
      </c>
    </row>
    <row r="23" spans="1:13" x14ac:dyDescent="0.25">
      <c r="A23" s="8" t="s">
        <v>513</v>
      </c>
      <c r="B23" s="2">
        <v>5.4560260586319201E-2</v>
      </c>
      <c r="C23" s="2">
        <v>5.8931860036832401E-2</v>
      </c>
      <c r="D23" s="2">
        <v>5.1414906337186102E-2</v>
      </c>
      <c r="E23" s="2">
        <v>5.2450980392156898E-2</v>
      </c>
      <c r="F23" s="2">
        <v>7.8078078078078095E-2</v>
      </c>
      <c r="G23" s="2">
        <v>6.66131621187801E-2</v>
      </c>
      <c r="H23" s="2">
        <v>7.9632465543644698E-2</v>
      </c>
      <c r="I23" s="2">
        <v>8.2066869300911893E-2</v>
      </c>
      <c r="J23" s="2">
        <v>6.6597294484911598E-2</v>
      </c>
      <c r="K23" s="2">
        <v>4.3778801843317998E-2</v>
      </c>
      <c r="L23" s="3">
        <v>7.3919636087945398E-2</v>
      </c>
      <c r="M23" s="3">
        <v>6.6950490970267104E-2</v>
      </c>
    </row>
    <row r="24" spans="1:13" x14ac:dyDescent="0.25">
      <c r="A24" s="8" t="s">
        <v>514</v>
      </c>
      <c r="B24" s="2">
        <v>0.21091205211726399</v>
      </c>
      <c r="C24" s="2">
        <v>9.5764272559852703E-2</v>
      </c>
      <c r="D24" s="2">
        <v>0.125946592267836</v>
      </c>
      <c r="E24" s="2">
        <v>0.15784313725490201</v>
      </c>
      <c r="F24" s="2">
        <v>0.154654654654655</v>
      </c>
      <c r="G24" s="2">
        <v>6.3402889245585903E-2</v>
      </c>
      <c r="H24" s="2">
        <v>3.6753445635528299E-2</v>
      </c>
      <c r="I24" s="2">
        <v>3.9513677811550199E-2</v>
      </c>
      <c r="J24" s="2">
        <v>4.0582726326743E-2</v>
      </c>
      <c r="K24" s="2">
        <v>2.4193548387096801E-2</v>
      </c>
      <c r="L24" s="3">
        <v>4.45413191811979E-2</v>
      </c>
      <c r="M24" s="3">
        <v>0.11920620751218799</v>
      </c>
    </row>
    <row r="25" spans="1:13" x14ac:dyDescent="0.25">
      <c r="A25" s="8" t="s">
        <v>515</v>
      </c>
      <c r="B25" s="2">
        <v>0.59731270358306199</v>
      </c>
      <c r="C25" s="2">
        <v>0.71233885819521203</v>
      </c>
      <c r="D25" s="2">
        <v>0.70426464726982896</v>
      </c>
      <c r="E25" s="2">
        <v>0.65490196078431395</v>
      </c>
      <c r="F25" s="2">
        <v>0.58108108108108103</v>
      </c>
      <c r="G25" s="2">
        <v>0.64927768860353097</v>
      </c>
      <c r="H25" s="2">
        <v>0.64931087289433398</v>
      </c>
      <c r="I25" s="2">
        <v>0.62006079027355598</v>
      </c>
      <c r="J25" s="2">
        <v>0.47970863683662901</v>
      </c>
      <c r="K25" s="2">
        <v>0.26958525345622097</v>
      </c>
      <c r="L25" s="3">
        <v>0.55818802122820299</v>
      </c>
      <c r="M25" s="3">
        <v>0.61189315388312804</v>
      </c>
    </row>
    <row r="26" spans="1:13" x14ac:dyDescent="0.25">
      <c r="A26" s="8" t="s">
        <v>516</v>
      </c>
      <c r="B26" s="2" t="s">
        <v>2216</v>
      </c>
      <c r="C26" s="2" t="s">
        <v>2216</v>
      </c>
      <c r="D26" s="2">
        <v>1.99282582702272E-3</v>
      </c>
      <c r="E26" s="2">
        <v>5.8823529411764696E-3</v>
      </c>
      <c r="F26" s="2">
        <v>1.1261261261261301E-2</v>
      </c>
      <c r="G26" s="2">
        <v>1.6853932584269701E-2</v>
      </c>
      <c r="H26" s="2">
        <v>5.4364471669218997E-2</v>
      </c>
      <c r="I26" s="2">
        <v>0.13297872340425501</v>
      </c>
      <c r="J26" s="2">
        <v>0.31841831425598299</v>
      </c>
      <c r="K26" s="2">
        <v>0.64170506912442404</v>
      </c>
      <c r="L26" s="3">
        <v>0.183093252463988</v>
      </c>
      <c r="M26" s="3">
        <v>5.8504429032479599E-2</v>
      </c>
    </row>
    <row r="27" spans="1:13" x14ac:dyDescent="0.25">
      <c r="A27" s="15"/>
    </row>
    <row r="28" spans="1:13" x14ac:dyDescent="0.25">
      <c r="A28" s="15"/>
    </row>
    <row r="29" spans="1:13" x14ac:dyDescent="0.25">
      <c r="A29" s="15"/>
      <c r="B29" s="23" t="s">
        <v>31</v>
      </c>
      <c r="C29" s="23"/>
      <c r="D29" s="23"/>
      <c r="E29" s="23"/>
      <c r="F29" s="23"/>
      <c r="G29" s="23"/>
      <c r="H29" s="23"/>
      <c r="I29" s="23"/>
      <c r="J29" s="23"/>
      <c r="K29" s="6" t="s">
        <v>10</v>
      </c>
      <c r="L29" s="6" t="s">
        <v>11</v>
      </c>
    </row>
    <row r="30" spans="1:13" x14ac:dyDescent="0.25">
      <c r="A30" s="9" t="s">
        <v>34</v>
      </c>
      <c r="B30" s="5" t="s">
        <v>15</v>
      </c>
      <c r="C30" s="5" t="s">
        <v>16</v>
      </c>
      <c r="D30" s="5" t="s">
        <v>17</v>
      </c>
      <c r="E30" s="5" t="s">
        <v>18</v>
      </c>
      <c r="F30" s="5" t="s">
        <v>19</v>
      </c>
      <c r="G30" s="5" t="s">
        <v>20</v>
      </c>
      <c r="H30" s="5" t="s">
        <v>21</v>
      </c>
      <c r="I30" s="5" t="s">
        <v>22</v>
      </c>
      <c r="J30" s="5" t="s">
        <v>23</v>
      </c>
      <c r="K30" s="5" t="s">
        <v>24</v>
      </c>
      <c r="L30" s="5" t="s">
        <v>25</v>
      </c>
    </row>
    <row r="31" spans="1:13" x14ac:dyDescent="0.25">
      <c r="A31" s="8" t="s">
        <v>510</v>
      </c>
      <c r="B31" s="2">
        <v>0.4</v>
      </c>
      <c r="C31" s="2">
        <v>-8.3333333333333301E-2</v>
      </c>
      <c r="D31" s="2">
        <v>-0.337662337662338</v>
      </c>
      <c r="E31" s="2">
        <v>-7.8431372549019607E-2</v>
      </c>
      <c r="F31" s="2">
        <v>0.340425531914894</v>
      </c>
      <c r="G31" s="2">
        <v>-0.317460317460317</v>
      </c>
      <c r="H31" s="2">
        <v>-0.48837209302325602</v>
      </c>
      <c r="I31" s="2">
        <v>-0.63636363636363602</v>
      </c>
      <c r="J31" s="2" t="s">
        <v>2216</v>
      </c>
      <c r="K31" s="3" t="s">
        <v>2216</v>
      </c>
      <c r="L31" s="3" t="s">
        <v>2216</v>
      </c>
    </row>
    <row r="32" spans="1:13" x14ac:dyDescent="0.25">
      <c r="A32" s="8" t="s">
        <v>511</v>
      </c>
      <c r="B32" s="2">
        <v>0.112359550561798</v>
      </c>
      <c r="C32" s="2">
        <v>-0.29292929292929298</v>
      </c>
      <c r="D32" s="2">
        <v>0.14285714285714299</v>
      </c>
      <c r="E32" s="2">
        <v>0.1875</v>
      </c>
      <c r="F32" s="2">
        <v>7.3684210526315796E-2</v>
      </c>
      <c r="G32" s="2">
        <v>-5.8823529411764698E-2</v>
      </c>
      <c r="H32" s="2">
        <v>-0.16666666666666699</v>
      </c>
      <c r="I32" s="2">
        <v>-0.73750000000000004</v>
      </c>
      <c r="J32" s="2" t="s">
        <v>2216</v>
      </c>
      <c r="K32" s="3">
        <v>-0.98039215686274495</v>
      </c>
      <c r="L32" s="3">
        <v>-0.97752808988763995</v>
      </c>
    </row>
    <row r="33" spans="1:12" x14ac:dyDescent="0.25">
      <c r="A33" s="8" t="s">
        <v>512</v>
      </c>
      <c r="B33" s="2">
        <v>-5.3763440860215103E-2</v>
      </c>
      <c r="C33" s="2">
        <v>-0.17613636363636401</v>
      </c>
      <c r="D33" s="2">
        <v>-8.9655172413793102E-2</v>
      </c>
      <c r="E33" s="2">
        <v>-0.310606060606061</v>
      </c>
      <c r="F33" s="2">
        <v>-2.1978021978022001E-2</v>
      </c>
      <c r="G33" s="2">
        <v>7.8651685393258397E-2</v>
      </c>
      <c r="H33" s="2">
        <v>-0.34375</v>
      </c>
      <c r="I33" s="2">
        <v>-1.58730158730159E-2</v>
      </c>
      <c r="J33" s="2">
        <v>-0.74193548387096797</v>
      </c>
      <c r="K33" s="3">
        <v>-0.82022471910112404</v>
      </c>
      <c r="L33" s="3">
        <v>-0.91397849462365599</v>
      </c>
    </row>
    <row r="34" spans="1:12" x14ac:dyDescent="0.25">
      <c r="A34" s="8" t="s">
        <v>513</v>
      </c>
      <c r="B34" s="2">
        <v>0.19402985074626899</v>
      </c>
      <c r="C34" s="2">
        <v>-0.19375000000000001</v>
      </c>
      <c r="D34" s="2">
        <v>-0.170542635658915</v>
      </c>
      <c r="E34" s="2">
        <v>-2.80373831775701E-2</v>
      </c>
      <c r="F34" s="2">
        <v>-0.20192307692307701</v>
      </c>
      <c r="G34" s="2">
        <v>0.25301204819277101</v>
      </c>
      <c r="H34" s="2">
        <v>3.8461538461538498E-2</v>
      </c>
      <c r="I34" s="2">
        <v>-0.407407407407407</v>
      </c>
      <c r="J34" s="2">
        <v>-0.40625</v>
      </c>
      <c r="K34" s="3">
        <v>-0.54216867469879504</v>
      </c>
      <c r="L34" s="3">
        <v>-0.71641791044776104</v>
      </c>
    </row>
    <row r="35" spans="1:12" x14ac:dyDescent="0.25">
      <c r="A35" s="8" t="s">
        <v>514</v>
      </c>
      <c r="B35" s="2">
        <v>-0.49806949806949802</v>
      </c>
      <c r="C35" s="2">
        <v>0.21538461538461501</v>
      </c>
      <c r="D35" s="2">
        <v>1.8987341772151899E-2</v>
      </c>
      <c r="E35" s="2">
        <v>-0.36024844720496901</v>
      </c>
      <c r="F35" s="2">
        <v>-0.61650485436893199</v>
      </c>
      <c r="G35" s="2">
        <v>-0.392405063291139</v>
      </c>
      <c r="H35" s="2">
        <v>8.3333333333333301E-2</v>
      </c>
      <c r="I35" s="2">
        <v>-0.25</v>
      </c>
      <c r="J35" s="2">
        <v>-0.46153846153846201</v>
      </c>
      <c r="K35" s="3">
        <v>-0.734177215189873</v>
      </c>
      <c r="L35" s="3">
        <v>-0.95945945945945899</v>
      </c>
    </row>
    <row r="36" spans="1:12" x14ac:dyDescent="0.25">
      <c r="A36" s="8" t="s">
        <v>515</v>
      </c>
      <c r="B36" s="2">
        <v>0.318336741649625</v>
      </c>
      <c r="C36" s="2">
        <v>-8.6349534643226505E-2</v>
      </c>
      <c r="D36" s="2">
        <v>-0.24391624221844899</v>
      </c>
      <c r="E36" s="2">
        <v>-0.420658682634731</v>
      </c>
      <c r="F36" s="2">
        <v>4.52196382428941E-2</v>
      </c>
      <c r="G36" s="2">
        <v>4.82076637824475E-2</v>
      </c>
      <c r="H36" s="2">
        <v>-3.77358490566038E-2</v>
      </c>
      <c r="I36" s="2">
        <v>-0.43504901960784298</v>
      </c>
      <c r="J36" s="2">
        <v>-0.49240780911062898</v>
      </c>
      <c r="K36" s="3">
        <v>-0.71075401730531496</v>
      </c>
      <c r="L36" s="3">
        <v>-0.84049079754601197</v>
      </c>
    </row>
    <row r="37" spans="1:12" x14ac:dyDescent="0.25">
      <c r="A37" s="8" t="s">
        <v>516</v>
      </c>
      <c r="B37" s="2" t="s">
        <v>2216</v>
      </c>
      <c r="C37" s="2">
        <v>1.5</v>
      </c>
      <c r="D37" s="2">
        <v>1.4</v>
      </c>
      <c r="E37" s="2">
        <v>0.25</v>
      </c>
      <c r="F37" s="2">
        <v>0.4</v>
      </c>
      <c r="G37" s="2">
        <v>2.38095238095238</v>
      </c>
      <c r="H37" s="2">
        <v>1.46478873239437</v>
      </c>
      <c r="I37" s="2">
        <v>0.748571428571429</v>
      </c>
      <c r="J37" s="2">
        <v>0.82026143790849704</v>
      </c>
      <c r="K37" s="3">
        <v>25.523809523809501</v>
      </c>
      <c r="L37" s="3">
        <v>277.5</v>
      </c>
    </row>
    <row r="38" spans="1:12" x14ac:dyDescent="0.25">
      <c r="A38" s="11" t="s">
        <v>14</v>
      </c>
      <c r="B38" s="3">
        <v>0.105456026058632</v>
      </c>
      <c r="C38" s="3">
        <v>-7.5874769797421707E-2</v>
      </c>
      <c r="D38" s="3">
        <v>-0.18692706257473099</v>
      </c>
      <c r="E38" s="3">
        <v>-0.34705882352941197</v>
      </c>
      <c r="F38" s="3">
        <v>-6.4564564564564594E-2</v>
      </c>
      <c r="G38" s="3">
        <v>4.8154093097913298E-2</v>
      </c>
      <c r="H38" s="3">
        <v>7.6569678407350699E-3</v>
      </c>
      <c r="I38" s="3">
        <v>-0.26975683890577501</v>
      </c>
      <c r="J38" s="3">
        <v>-9.6774193548387094E-2</v>
      </c>
      <c r="K38" s="3">
        <v>-0.30337078651685401</v>
      </c>
      <c r="L38" s="3">
        <v>-0.64657980456026098</v>
      </c>
    </row>
    <row r="39" spans="1:12" x14ac:dyDescent="0.25">
      <c r="A39" s="15"/>
    </row>
    <row r="40" spans="1:12" x14ac:dyDescent="0.25">
      <c r="A40" s="13" t="s">
        <v>35</v>
      </c>
    </row>
    <row r="41" spans="1:12" x14ac:dyDescent="0.25">
      <c r="A41" s="14" t="s">
        <v>36</v>
      </c>
    </row>
    <row r="42" spans="1:12" x14ac:dyDescent="0.25">
      <c r="A42" s="14" t="s">
        <v>37</v>
      </c>
    </row>
    <row r="43" spans="1:12" x14ac:dyDescent="0.25">
      <c r="A43" s="14" t="s">
        <v>508</v>
      </c>
    </row>
    <row r="44" spans="1:12" x14ac:dyDescent="0.25">
      <c r="A44" s="14" t="s">
        <v>522</v>
      </c>
    </row>
    <row r="45" spans="1:12" x14ac:dyDescent="0.25">
      <c r="A45" s="14" t="s">
        <v>523</v>
      </c>
    </row>
    <row r="46" spans="1:12" x14ac:dyDescent="0.25">
      <c r="A46" s="14" t="s">
        <v>69</v>
      </c>
    </row>
    <row r="47" spans="1:12" x14ac:dyDescent="0.25">
      <c r="A47" s="14" t="s">
        <v>872</v>
      </c>
    </row>
    <row r="48" spans="1:12" x14ac:dyDescent="0.25">
      <c r="A48" s="14" t="s">
        <v>873</v>
      </c>
    </row>
    <row r="49" spans="1:1" x14ac:dyDescent="0.25">
      <c r="A49" s="14" t="s">
        <v>39</v>
      </c>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8:K18"/>
    <mergeCell ref="B29:J2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56</v>
      </c>
    </row>
    <row r="2" spans="1:13" ht="15" x14ac:dyDescent="0.25">
      <c r="A2" s="12" t="s">
        <v>27</v>
      </c>
    </row>
    <row r="3" spans="1:13" ht="15" x14ac:dyDescent="0.25">
      <c r="A3" s="12" t="s">
        <v>28</v>
      </c>
    </row>
    <row r="4" spans="1:13" ht="15" x14ac:dyDescent="0.25">
      <c r="A4" s="12" t="s">
        <v>57</v>
      </c>
    </row>
    <row r="5" spans="1:13" x14ac:dyDescent="0.25">
      <c r="A5" s="19" t="str">
        <f>HYPERLINK("#'Table of contents'!A4", "Back to contents")</f>
        <v>Back to contents</v>
      </c>
    </row>
    <row r="6" spans="1:13" x14ac:dyDescent="0.25">
      <c r="A6" s="15"/>
      <c r="B6" s="23" t="s">
        <v>29</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40</v>
      </c>
      <c r="B8" s="1">
        <v>5589</v>
      </c>
      <c r="C8" s="1">
        <v>5985</v>
      </c>
      <c r="D8" s="1">
        <v>5864</v>
      </c>
      <c r="E8" s="1">
        <v>5639</v>
      </c>
      <c r="F8" s="1">
        <v>5650</v>
      </c>
      <c r="G8" s="1">
        <v>5018</v>
      </c>
      <c r="H8" s="1">
        <v>4795</v>
      </c>
      <c r="I8" s="1">
        <v>5039</v>
      </c>
      <c r="J8" s="1">
        <v>5170</v>
      </c>
      <c r="K8" s="1">
        <v>5623</v>
      </c>
      <c r="L8" s="4">
        <v>25645</v>
      </c>
      <c r="M8" s="4">
        <v>54372</v>
      </c>
    </row>
    <row r="9" spans="1:13" x14ac:dyDescent="0.25">
      <c r="A9" s="16" t="s">
        <v>41</v>
      </c>
      <c r="B9" s="1">
        <v>512</v>
      </c>
      <c r="C9" s="1">
        <v>568</v>
      </c>
      <c r="D9" s="1">
        <v>669</v>
      </c>
      <c r="E9" s="1">
        <v>645</v>
      </c>
      <c r="F9" s="1">
        <v>896</v>
      </c>
      <c r="G9" s="1">
        <v>747</v>
      </c>
      <c r="H9" s="1">
        <v>753</v>
      </c>
      <c r="I9" s="1">
        <v>935</v>
      </c>
      <c r="J9" s="1">
        <v>971</v>
      </c>
      <c r="K9" s="1">
        <v>1193</v>
      </c>
      <c r="L9" s="4">
        <v>4599</v>
      </c>
      <c r="M9" s="4">
        <v>7889</v>
      </c>
    </row>
    <row r="10" spans="1:13" x14ac:dyDescent="0.25">
      <c r="A10" s="16" t="s">
        <v>42</v>
      </c>
      <c r="B10" s="1">
        <v>618</v>
      </c>
      <c r="C10" s="1">
        <v>603</v>
      </c>
      <c r="D10" s="1">
        <v>594</v>
      </c>
      <c r="E10" s="1">
        <v>534</v>
      </c>
      <c r="F10" s="1">
        <v>349</v>
      </c>
      <c r="G10" s="1">
        <v>331</v>
      </c>
      <c r="H10" s="1">
        <v>346</v>
      </c>
      <c r="I10" s="1">
        <v>266</v>
      </c>
      <c r="J10" s="1">
        <v>251</v>
      </c>
      <c r="K10" s="1">
        <v>192</v>
      </c>
      <c r="L10" s="4">
        <v>1386</v>
      </c>
      <c r="M10" s="4">
        <v>4084</v>
      </c>
    </row>
    <row r="11" spans="1:13" x14ac:dyDescent="0.25">
      <c r="A11" s="16" t="s">
        <v>43</v>
      </c>
      <c r="B11" s="1">
        <v>675</v>
      </c>
      <c r="C11" s="1">
        <v>142</v>
      </c>
      <c r="D11" s="1">
        <v>13</v>
      </c>
      <c r="E11" s="1">
        <v>17</v>
      </c>
      <c r="F11" s="1">
        <v>16</v>
      </c>
      <c r="G11" s="1">
        <v>7</v>
      </c>
      <c r="H11" s="1">
        <v>6</v>
      </c>
      <c r="I11" s="1">
        <v>7</v>
      </c>
      <c r="J11" s="1">
        <v>2</v>
      </c>
      <c r="K11" s="1">
        <v>4</v>
      </c>
      <c r="L11" s="4">
        <v>26</v>
      </c>
      <c r="M11" s="4">
        <v>889</v>
      </c>
    </row>
    <row r="12" spans="1:13" x14ac:dyDescent="0.25">
      <c r="A12" s="16" t="s">
        <v>44</v>
      </c>
      <c r="B12" s="1">
        <v>296</v>
      </c>
      <c r="C12" s="1">
        <v>380</v>
      </c>
      <c r="D12" s="1">
        <v>552</v>
      </c>
      <c r="E12" s="1">
        <v>568</v>
      </c>
      <c r="F12" s="1">
        <v>487</v>
      </c>
      <c r="G12" s="1">
        <v>658</v>
      </c>
      <c r="H12" s="1">
        <v>519</v>
      </c>
      <c r="I12" s="1">
        <v>621</v>
      </c>
      <c r="J12" s="1">
        <v>522</v>
      </c>
      <c r="K12" s="1">
        <v>476</v>
      </c>
      <c r="L12" s="4">
        <v>2796</v>
      </c>
      <c r="M12" s="4">
        <v>5079</v>
      </c>
    </row>
    <row r="13" spans="1:13" x14ac:dyDescent="0.25">
      <c r="A13" s="16" t="s">
        <v>45</v>
      </c>
      <c r="B13" s="1">
        <v>35</v>
      </c>
      <c r="C13" s="1">
        <v>17</v>
      </c>
      <c r="D13" s="1">
        <v>19</v>
      </c>
      <c r="E13" s="1">
        <v>15</v>
      </c>
      <c r="F13" s="1">
        <v>23</v>
      </c>
      <c r="G13" s="1">
        <v>30</v>
      </c>
      <c r="H13" s="1">
        <v>23</v>
      </c>
      <c r="I13" s="1">
        <v>60</v>
      </c>
      <c r="J13" s="1">
        <v>17</v>
      </c>
      <c r="K13" s="1">
        <v>17</v>
      </c>
      <c r="L13" s="4">
        <v>147</v>
      </c>
      <c r="M13" s="4">
        <v>256</v>
      </c>
    </row>
    <row r="14" spans="1:13" x14ac:dyDescent="0.25">
      <c r="A14" s="16" t="s">
        <v>46</v>
      </c>
      <c r="B14" s="1">
        <v>612</v>
      </c>
      <c r="C14" s="1">
        <v>782</v>
      </c>
      <c r="D14" s="1">
        <v>734</v>
      </c>
      <c r="E14" s="1">
        <v>712</v>
      </c>
      <c r="F14" s="1">
        <v>849</v>
      </c>
      <c r="G14" s="1">
        <v>684</v>
      </c>
      <c r="H14" s="1">
        <v>763</v>
      </c>
      <c r="I14" s="1">
        <v>659</v>
      </c>
      <c r="J14" s="1">
        <v>637</v>
      </c>
      <c r="K14" s="1">
        <v>829</v>
      </c>
      <c r="L14" s="4">
        <v>3572</v>
      </c>
      <c r="M14" s="4">
        <v>7261</v>
      </c>
    </row>
    <row r="15" spans="1:13" x14ac:dyDescent="0.25">
      <c r="A15" s="16" t="s">
        <v>47</v>
      </c>
      <c r="B15" s="1">
        <v>76</v>
      </c>
      <c r="C15" s="1">
        <v>79</v>
      </c>
      <c r="D15" s="1">
        <v>57</v>
      </c>
      <c r="E15" s="1">
        <v>48</v>
      </c>
      <c r="F15" s="1">
        <v>72</v>
      </c>
      <c r="G15" s="1">
        <v>64</v>
      </c>
      <c r="H15" s="1">
        <v>101</v>
      </c>
      <c r="I15" s="1">
        <v>91</v>
      </c>
      <c r="J15" s="1">
        <v>100</v>
      </c>
      <c r="K15" s="1">
        <v>82</v>
      </c>
      <c r="L15" s="4">
        <v>438</v>
      </c>
      <c r="M15" s="4">
        <v>770</v>
      </c>
    </row>
    <row r="16" spans="1:13" x14ac:dyDescent="0.25">
      <c r="A16" s="16" t="s">
        <v>48</v>
      </c>
      <c r="B16" s="1">
        <v>164</v>
      </c>
      <c r="C16" s="1">
        <v>163</v>
      </c>
      <c r="D16" s="1">
        <v>147</v>
      </c>
      <c r="E16" s="1">
        <v>120</v>
      </c>
      <c r="F16" s="1">
        <v>96</v>
      </c>
      <c r="G16" s="1">
        <v>87</v>
      </c>
      <c r="H16" s="1">
        <v>112</v>
      </c>
      <c r="I16" s="1">
        <v>106</v>
      </c>
      <c r="J16" s="1">
        <v>70</v>
      </c>
      <c r="K16" s="1">
        <v>106</v>
      </c>
      <c r="L16" s="4">
        <v>481</v>
      </c>
      <c r="M16" s="4">
        <v>1171</v>
      </c>
    </row>
    <row r="17" spans="1:13" x14ac:dyDescent="0.25">
      <c r="A17" s="16" t="s">
        <v>49</v>
      </c>
      <c r="B17" s="1">
        <v>21</v>
      </c>
      <c r="C17" s="1">
        <v>19</v>
      </c>
      <c r="D17" s="1">
        <v>35</v>
      </c>
      <c r="E17" s="1">
        <v>45</v>
      </c>
      <c r="F17" s="1">
        <v>30</v>
      </c>
      <c r="G17" s="1">
        <v>17</v>
      </c>
      <c r="H17" s="1">
        <v>28</v>
      </c>
      <c r="I17" s="1">
        <v>30</v>
      </c>
      <c r="J17" s="1">
        <v>16</v>
      </c>
      <c r="K17" s="1">
        <v>11</v>
      </c>
      <c r="L17" s="4">
        <v>102</v>
      </c>
      <c r="M17" s="4">
        <v>252</v>
      </c>
    </row>
    <row r="18" spans="1:13" x14ac:dyDescent="0.25">
      <c r="A18" s="16" t="s">
        <v>50</v>
      </c>
      <c r="B18" s="1">
        <v>501</v>
      </c>
      <c r="C18" s="1">
        <v>270</v>
      </c>
      <c r="D18" s="1">
        <v>125</v>
      </c>
      <c r="E18" s="1">
        <v>48</v>
      </c>
      <c r="F18" s="1">
        <v>190</v>
      </c>
      <c r="G18" s="1">
        <v>220</v>
      </c>
      <c r="H18" s="1">
        <v>232</v>
      </c>
      <c r="I18" s="1">
        <v>109</v>
      </c>
      <c r="J18" s="1">
        <v>14</v>
      </c>
      <c r="K18" s="1">
        <v>9</v>
      </c>
      <c r="L18" s="4">
        <v>584</v>
      </c>
      <c r="M18" s="4">
        <v>1718</v>
      </c>
    </row>
    <row r="19" spans="1:13" x14ac:dyDescent="0.25">
      <c r="A19" s="16" t="s">
        <v>51</v>
      </c>
      <c r="B19" s="1">
        <v>29</v>
      </c>
      <c r="C19" s="1">
        <v>6</v>
      </c>
      <c r="D19" s="1">
        <v>9</v>
      </c>
      <c r="E19" s="1">
        <v>7</v>
      </c>
      <c r="F19" s="1">
        <v>24</v>
      </c>
      <c r="G19" s="1">
        <v>34</v>
      </c>
      <c r="H19" s="1">
        <v>40</v>
      </c>
      <c r="I19" s="1">
        <v>22</v>
      </c>
      <c r="J19" s="1">
        <v>2</v>
      </c>
      <c r="K19" s="1">
        <v>0</v>
      </c>
      <c r="L19" s="4">
        <v>98</v>
      </c>
      <c r="M19" s="4">
        <v>173</v>
      </c>
    </row>
    <row r="20" spans="1:13" x14ac:dyDescent="0.25">
      <c r="A20" s="16" t="s">
        <v>52</v>
      </c>
      <c r="B20" s="1">
        <v>429</v>
      </c>
      <c r="C20" s="1">
        <v>265</v>
      </c>
      <c r="D20" s="1">
        <v>215</v>
      </c>
      <c r="E20" s="1">
        <v>181</v>
      </c>
      <c r="F20" s="1">
        <v>203</v>
      </c>
      <c r="G20" s="1">
        <v>93</v>
      </c>
      <c r="H20" s="1">
        <v>187</v>
      </c>
      <c r="I20" s="1">
        <v>200</v>
      </c>
      <c r="J20" s="1">
        <v>135</v>
      </c>
      <c r="K20" s="1">
        <v>128</v>
      </c>
      <c r="L20" s="4">
        <v>743</v>
      </c>
      <c r="M20" s="4">
        <v>2036</v>
      </c>
    </row>
    <row r="21" spans="1:13" x14ac:dyDescent="0.25">
      <c r="A21" s="16" t="s">
        <v>53</v>
      </c>
      <c r="B21" s="1">
        <v>14</v>
      </c>
      <c r="C21" s="1">
        <v>6</v>
      </c>
      <c r="D21" s="1">
        <v>9</v>
      </c>
      <c r="E21" s="1">
        <v>7</v>
      </c>
      <c r="F21" s="1">
        <v>22</v>
      </c>
      <c r="G21" s="1">
        <v>5</v>
      </c>
      <c r="H21" s="1">
        <v>44</v>
      </c>
      <c r="I21" s="1">
        <v>16</v>
      </c>
      <c r="J21" s="1">
        <v>13</v>
      </c>
      <c r="K21" s="1">
        <v>50</v>
      </c>
      <c r="L21" s="4">
        <v>128</v>
      </c>
      <c r="M21" s="4">
        <v>186</v>
      </c>
    </row>
    <row r="22" spans="1:13" x14ac:dyDescent="0.25">
      <c r="A22" s="16" t="s">
        <v>54</v>
      </c>
      <c r="B22" s="1">
        <v>555</v>
      </c>
      <c r="C22" s="1">
        <v>716</v>
      </c>
      <c r="D22" s="1">
        <v>686</v>
      </c>
      <c r="E22" s="1">
        <v>526</v>
      </c>
      <c r="F22" s="1">
        <v>533</v>
      </c>
      <c r="G22" s="1">
        <v>478</v>
      </c>
      <c r="H22" s="1">
        <v>451</v>
      </c>
      <c r="I22" s="1">
        <v>469</v>
      </c>
      <c r="J22" s="1">
        <v>267</v>
      </c>
      <c r="K22" s="1">
        <v>334</v>
      </c>
      <c r="L22" s="4">
        <v>1999</v>
      </c>
      <c r="M22" s="4">
        <v>5015</v>
      </c>
    </row>
    <row r="23" spans="1:13" x14ac:dyDescent="0.25">
      <c r="A23" s="16" t="s">
        <v>55</v>
      </c>
      <c r="B23" s="1">
        <v>275</v>
      </c>
      <c r="C23" s="1">
        <v>93</v>
      </c>
      <c r="D23" s="1">
        <v>63</v>
      </c>
      <c r="E23" s="1">
        <v>43</v>
      </c>
      <c r="F23" s="1">
        <v>69</v>
      </c>
      <c r="G23" s="1">
        <v>47</v>
      </c>
      <c r="H23" s="1">
        <v>60</v>
      </c>
      <c r="I23" s="1">
        <v>47</v>
      </c>
      <c r="J23" s="1">
        <v>28</v>
      </c>
      <c r="K23" s="1">
        <v>58</v>
      </c>
      <c r="L23" s="4">
        <v>240</v>
      </c>
      <c r="M23" s="4">
        <v>783</v>
      </c>
    </row>
    <row r="24" spans="1:13" x14ac:dyDescent="0.25">
      <c r="A24" s="10" t="s">
        <v>14</v>
      </c>
      <c r="B24" s="4">
        <v>10401</v>
      </c>
      <c r="C24" s="4">
        <v>10094</v>
      </c>
      <c r="D24" s="4">
        <v>9791</v>
      </c>
      <c r="E24" s="4">
        <v>9155</v>
      </c>
      <c r="F24" s="4">
        <v>9509</v>
      </c>
      <c r="G24" s="4">
        <v>8520</v>
      </c>
      <c r="H24" s="4">
        <v>8460</v>
      </c>
      <c r="I24" s="4">
        <v>8677</v>
      </c>
      <c r="J24" s="4">
        <v>8215</v>
      </c>
      <c r="K24" s="4">
        <v>9112</v>
      </c>
      <c r="L24" s="4">
        <v>42984</v>
      </c>
      <c r="M24" s="4">
        <v>91934</v>
      </c>
    </row>
    <row r="25" spans="1:13" x14ac:dyDescent="0.25">
      <c r="A25" s="15"/>
    </row>
    <row r="26" spans="1:13" x14ac:dyDescent="0.25">
      <c r="A26" s="15"/>
    </row>
    <row r="27" spans="1:13" x14ac:dyDescent="0.25">
      <c r="A27" s="15"/>
      <c r="B27" s="23" t="s">
        <v>30</v>
      </c>
      <c r="C27" s="24"/>
      <c r="D27" s="24"/>
      <c r="E27" s="24"/>
      <c r="F27" s="24"/>
      <c r="G27" s="24"/>
      <c r="H27" s="24"/>
      <c r="I27" s="24"/>
      <c r="J27" s="24"/>
      <c r="K27" s="24"/>
      <c r="L27" s="6" t="s">
        <v>10</v>
      </c>
      <c r="M27" s="6" t="s">
        <v>11</v>
      </c>
    </row>
    <row r="28" spans="1:13" x14ac:dyDescent="0.25">
      <c r="A28" s="9" t="s">
        <v>34</v>
      </c>
      <c r="B28" s="5" t="s">
        <v>0</v>
      </c>
      <c r="C28" s="5" t="s">
        <v>1</v>
      </c>
      <c r="D28" s="5" t="s">
        <v>2</v>
      </c>
      <c r="E28" s="5" t="s">
        <v>3</v>
      </c>
      <c r="F28" s="5" t="s">
        <v>4</v>
      </c>
      <c r="G28" s="5" t="s">
        <v>5</v>
      </c>
      <c r="H28" s="5" t="s">
        <v>6</v>
      </c>
      <c r="I28" s="5" t="s">
        <v>7</v>
      </c>
      <c r="J28" s="5" t="s">
        <v>8</v>
      </c>
      <c r="K28" s="5" t="s">
        <v>9</v>
      </c>
      <c r="L28" s="5" t="s">
        <v>32</v>
      </c>
      <c r="M28" s="5" t="s">
        <v>33</v>
      </c>
    </row>
    <row r="29" spans="1:13" x14ac:dyDescent="0.25">
      <c r="A29" s="8" t="s">
        <v>40</v>
      </c>
      <c r="B29" s="2">
        <v>0.916079331257171</v>
      </c>
      <c r="C29" s="2">
        <v>0.91332214253013899</v>
      </c>
      <c r="D29" s="2">
        <v>0.89759681616409004</v>
      </c>
      <c r="E29" s="2">
        <v>0.89735837046467204</v>
      </c>
      <c r="F29" s="2">
        <v>0.86312251756797997</v>
      </c>
      <c r="G29" s="2">
        <v>0.87042497831743304</v>
      </c>
      <c r="H29" s="2">
        <v>0.86427541456380697</v>
      </c>
      <c r="I29" s="2">
        <v>0.843488449949782</v>
      </c>
      <c r="J29" s="2">
        <v>0.84188242957173098</v>
      </c>
      <c r="K29" s="2">
        <v>0.82497065727699503</v>
      </c>
      <c r="L29" s="3">
        <v>0.84793678084909396</v>
      </c>
      <c r="M29" s="3">
        <v>0.87329146656815704</v>
      </c>
    </row>
    <row r="30" spans="1:13" x14ac:dyDescent="0.25">
      <c r="A30" s="8" t="s">
        <v>41</v>
      </c>
      <c r="B30" s="2">
        <v>8.3920668742828997E-2</v>
      </c>
      <c r="C30" s="2">
        <v>8.6677857469861105E-2</v>
      </c>
      <c r="D30" s="2">
        <v>0.10240318383591</v>
      </c>
      <c r="E30" s="2">
        <v>0.102641629535328</v>
      </c>
      <c r="F30" s="2">
        <v>0.13687748243202</v>
      </c>
      <c r="G30" s="2">
        <v>0.12957502168256699</v>
      </c>
      <c r="H30" s="2">
        <v>0.13572458543619301</v>
      </c>
      <c r="I30" s="2">
        <v>0.156511550050218</v>
      </c>
      <c r="J30" s="2">
        <v>0.15811757042826899</v>
      </c>
      <c r="K30" s="2">
        <v>0.17502934272300499</v>
      </c>
      <c r="L30" s="3">
        <v>0.15206321915090601</v>
      </c>
      <c r="M30" s="3">
        <v>0.12670853343184299</v>
      </c>
    </row>
    <row r="31" spans="1:13" x14ac:dyDescent="0.25">
      <c r="A31" s="8" t="s">
        <v>42</v>
      </c>
      <c r="B31" s="2">
        <v>0.477958236658933</v>
      </c>
      <c r="C31" s="2">
        <v>0.80939597315436196</v>
      </c>
      <c r="D31" s="2">
        <v>0.97858319604612898</v>
      </c>
      <c r="E31" s="2">
        <v>0.96914700544464605</v>
      </c>
      <c r="F31" s="2">
        <v>0.95616438356164402</v>
      </c>
      <c r="G31" s="2">
        <v>0.97928994082840204</v>
      </c>
      <c r="H31" s="2">
        <v>0.98295454545454497</v>
      </c>
      <c r="I31" s="2">
        <v>0.97435897435897401</v>
      </c>
      <c r="J31" s="2">
        <v>0.99209486166007899</v>
      </c>
      <c r="K31" s="2">
        <v>0.97959183673469397</v>
      </c>
      <c r="L31" s="3">
        <v>0.98158640226628902</v>
      </c>
      <c r="M31" s="3">
        <v>0.82123466720289595</v>
      </c>
    </row>
    <row r="32" spans="1:13" x14ac:dyDescent="0.25">
      <c r="A32" s="8" t="s">
        <v>43</v>
      </c>
      <c r="B32" s="2">
        <v>0.522041763341067</v>
      </c>
      <c r="C32" s="2">
        <v>0.19060402684563801</v>
      </c>
      <c r="D32" s="2">
        <v>2.1416803953871501E-2</v>
      </c>
      <c r="E32" s="2">
        <v>3.08529945553539E-2</v>
      </c>
      <c r="F32" s="2">
        <v>4.3835616438356199E-2</v>
      </c>
      <c r="G32" s="2">
        <v>2.07100591715976E-2</v>
      </c>
      <c r="H32" s="2">
        <v>1.7045454545454499E-2</v>
      </c>
      <c r="I32" s="2">
        <v>2.5641025641025599E-2</v>
      </c>
      <c r="J32" s="2">
        <v>7.9051383399209498E-3</v>
      </c>
      <c r="K32" s="2">
        <v>2.04081632653061E-2</v>
      </c>
      <c r="L32" s="3">
        <v>1.8413597733710999E-2</v>
      </c>
      <c r="M32" s="3">
        <v>0.17876533279710399</v>
      </c>
    </row>
    <row r="33" spans="1:13" x14ac:dyDescent="0.25">
      <c r="A33" s="8" t="s">
        <v>44</v>
      </c>
      <c r="B33" s="2">
        <v>0.89425981873111804</v>
      </c>
      <c r="C33" s="2">
        <v>0.957178841309824</v>
      </c>
      <c r="D33" s="2">
        <v>0.96672504378283697</v>
      </c>
      <c r="E33" s="2">
        <v>0.97427101200686095</v>
      </c>
      <c r="F33" s="2">
        <v>0.954901960784314</v>
      </c>
      <c r="G33" s="2">
        <v>0.956395348837209</v>
      </c>
      <c r="H33" s="2">
        <v>0.95756457564575603</v>
      </c>
      <c r="I33" s="2">
        <v>0.91189427312775295</v>
      </c>
      <c r="J33" s="2">
        <v>0.96846011131725396</v>
      </c>
      <c r="K33" s="2">
        <v>0.96551724137931005</v>
      </c>
      <c r="L33" s="3">
        <v>0.95005096839959202</v>
      </c>
      <c r="M33" s="3">
        <v>0.95201499531396405</v>
      </c>
    </row>
    <row r="34" spans="1:13" x14ac:dyDescent="0.25">
      <c r="A34" s="8" t="s">
        <v>45</v>
      </c>
      <c r="B34" s="2">
        <v>0.105740181268882</v>
      </c>
      <c r="C34" s="2">
        <v>4.2821158690176303E-2</v>
      </c>
      <c r="D34" s="2">
        <v>3.32749562171629E-2</v>
      </c>
      <c r="E34" s="2">
        <v>2.5728987993138899E-2</v>
      </c>
      <c r="F34" s="2">
        <v>4.5098039215686302E-2</v>
      </c>
      <c r="G34" s="2">
        <v>4.3604651162790699E-2</v>
      </c>
      <c r="H34" s="2">
        <v>4.2435424354243502E-2</v>
      </c>
      <c r="I34" s="2">
        <v>8.8105726872246701E-2</v>
      </c>
      <c r="J34" s="2">
        <v>3.1539888682745799E-2</v>
      </c>
      <c r="K34" s="2">
        <v>3.4482758620689703E-2</v>
      </c>
      <c r="L34" s="3">
        <v>4.9949031600407701E-2</v>
      </c>
      <c r="M34" s="3">
        <v>4.7985004686035601E-2</v>
      </c>
    </row>
    <row r="35" spans="1:13" x14ac:dyDescent="0.25">
      <c r="A35" s="8" t="s">
        <v>46</v>
      </c>
      <c r="B35" s="2">
        <v>0.88953488372093004</v>
      </c>
      <c r="C35" s="2">
        <v>0.90824622531939603</v>
      </c>
      <c r="D35" s="2">
        <v>0.92793931731984802</v>
      </c>
      <c r="E35" s="2">
        <v>0.93684210526315803</v>
      </c>
      <c r="F35" s="2">
        <v>0.92182410423452799</v>
      </c>
      <c r="G35" s="2">
        <v>0.914438502673797</v>
      </c>
      <c r="H35" s="2">
        <v>0.88310185185185197</v>
      </c>
      <c r="I35" s="2">
        <v>0.87866666666666704</v>
      </c>
      <c r="J35" s="2">
        <v>0.86431478968792397</v>
      </c>
      <c r="K35" s="2">
        <v>0.90998902305159202</v>
      </c>
      <c r="L35" s="3">
        <v>0.89077306733167105</v>
      </c>
      <c r="M35" s="3">
        <v>0.90412152907483501</v>
      </c>
    </row>
    <row r="36" spans="1:13" x14ac:dyDescent="0.25">
      <c r="A36" s="8" t="s">
        <v>47</v>
      </c>
      <c r="B36" s="2">
        <v>0.11046511627907001</v>
      </c>
      <c r="C36" s="2">
        <v>9.1753774680603903E-2</v>
      </c>
      <c r="D36" s="2">
        <v>7.20606826801517E-2</v>
      </c>
      <c r="E36" s="2">
        <v>6.3157894736842093E-2</v>
      </c>
      <c r="F36" s="2">
        <v>7.8175895765472306E-2</v>
      </c>
      <c r="G36" s="2">
        <v>8.5561497326203204E-2</v>
      </c>
      <c r="H36" s="2">
        <v>0.116898148148148</v>
      </c>
      <c r="I36" s="2">
        <v>0.121333333333333</v>
      </c>
      <c r="J36" s="2">
        <v>0.135685210312076</v>
      </c>
      <c r="K36" s="2">
        <v>9.0010976948408303E-2</v>
      </c>
      <c r="L36" s="3">
        <v>0.109226932668329</v>
      </c>
      <c r="M36" s="3">
        <v>9.5878470925164994E-2</v>
      </c>
    </row>
    <row r="37" spans="1:13" x14ac:dyDescent="0.25">
      <c r="A37" s="8" t="s">
        <v>48</v>
      </c>
      <c r="B37" s="2">
        <v>0.88648648648648698</v>
      </c>
      <c r="C37" s="2">
        <v>0.89560439560439598</v>
      </c>
      <c r="D37" s="2">
        <v>0.80769230769230804</v>
      </c>
      <c r="E37" s="2">
        <v>0.72727272727272696</v>
      </c>
      <c r="F37" s="2">
        <v>0.76190476190476197</v>
      </c>
      <c r="G37" s="2">
        <v>0.83653846153846201</v>
      </c>
      <c r="H37" s="2">
        <v>0.8</v>
      </c>
      <c r="I37" s="2">
        <v>0.77941176470588203</v>
      </c>
      <c r="J37" s="2">
        <v>0.81395348837209303</v>
      </c>
      <c r="K37" s="2">
        <v>0.90598290598290598</v>
      </c>
      <c r="L37" s="3">
        <v>0.82504288164665496</v>
      </c>
      <c r="M37" s="3">
        <v>0.82290934645115998</v>
      </c>
    </row>
    <row r="38" spans="1:13" x14ac:dyDescent="0.25">
      <c r="A38" s="8" t="s">
        <v>49</v>
      </c>
      <c r="B38" s="2">
        <v>0.11351351351351401</v>
      </c>
      <c r="C38" s="2">
        <v>0.104395604395604</v>
      </c>
      <c r="D38" s="2">
        <v>0.19230769230769201</v>
      </c>
      <c r="E38" s="2">
        <v>0.27272727272727298</v>
      </c>
      <c r="F38" s="2">
        <v>0.238095238095238</v>
      </c>
      <c r="G38" s="2">
        <v>0.16346153846153799</v>
      </c>
      <c r="H38" s="2">
        <v>0.2</v>
      </c>
      <c r="I38" s="2">
        <v>0.220588235294118</v>
      </c>
      <c r="J38" s="2">
        <v>0.186046511627907</v>
      </c>
      <c r="K38" s="2">
        <v>9.4017094017094002E-2</v>
      </c>
      <c r="L38" s="3">
        <v>0.17495711835334499</v>
      </c>
      <c r="M38" s="3">
        <v>0.17709065354883999</v>
      </c>
    </row>
    <row r="39" spans="1:13" x14ac:dyDescent="0.25">
      <c r="A39" s="8" t="s">
        <v>50</v>
      </c>
      <c r="B39" s="2">
        <v>0.94528301886792498</v>
      </c>
      <c r="C39" s="2">
        <v>0.97826086956521696</v>
      </c>
      <c r="D39" s="2">
        <v>0.93283582089552197</v>
      </c>
      <c r="E39" s="2">
        <v>0.87272727272727302</v>
      </c>
      <c r="F39" s="2">
        <v>0.88785046728971995</v>
      </c>
      <c r="G39" s="2">
        <v>0.86614173228346503</v>
      </c>
      <c r="H39" s="2">
        <v>0.85294117647058798</v>
      </c>
      <c r="I39" s="2">
        <v>0.83206106870229002</v>
      </c>
      <c r="J39" s="2">
        <v>0.875</v>
      </c>
      <c r="K39" s="2">
        <v>1</v>
      </c>
      <c r="L39" s="3">
        <v>0.85630498533724297</v>
      </c>
      <c r="M39" s="3">
        <v>0.90851401374933904</v>
      </c>
    </row>
    <row r="40" spans="1:13" x14ac:dyDescent="0.25">
      <c r="A40" s="8" t="s">
        <v>51</v>
      </c>
      <c r="B40" s="2">
        <v>5.4716981132075501E-2</v>
      </c>
      <c r="C40" s="2">
        <v>2.1739130434782601E-2</v>
      </c>
      <c r="D40" s="2">
        <v>6.7164179104477598E-2</v>
      </c>
      <c r="E40" s="2">
        <v>0.12727272727272701</v>
      </c>
      <c r="F40" s="2">
        <v>0.11214953271028</v>
      </c>
      <c r="G40" s="2">
        <v>0.133858267716535</v>
      </c>
      <c r="H40" s="2">
        <v>0.14705882352941199</v>
      </c>
      <c r="I40" s="2">
        <v>0.16793893129771001</v>
      </c>
      <c r="J40" s="2">
        <v>0.125</v>
      </c>
      <c r="K40" s="2">
        <v>0</v>
      </c>
      <c r="L40" s="3">
        <v>0.143695014662757</v>
      </c>
      <c r="M40" s="3">
        <v>9.1485986250660997E-2</v>
      </c>
    </row>
    <row r="41" spans="1:13" x14ac:dyDescent="0.25">
      <c r="A41" s="8" t="s">
        <v>52</v>
      </c>
      <c r="B41" s="2">
        <v>0.96839729119638795</v>
      </c>
      <c r="C41" s="2">
        <v>0.97785977859778594</v>
      </c>
      <c r="D41" s="2">
        <v>0.95982142857142905</v>
      </c>
      <c r="E41" s="2">
        <v>0.96276595744680804</v>
      </c>
      <c r="F41" s="2">
        <v>0.90222222222222204</v>
      </c>
      <c r="G41" s="2">
        <v>0.94897959183673497</v>
      </c>
      <c r="H41" s="2">
        <v>0.80952380952380998</v>
      </c>
      <c r="I41" s="2">
        <v>0.92592592592592604</v>
      </c>
      <c r="J41" s="2">
        <v>0.91216216216216195</v>
      </c>
      <c r="K41" s="2">
        <v>0.71910112359550604</v>
      </c>
      <c r="L41" s="3">
        <v>0.85304247990815196</v>
      </c>
      <c r="M41" s="3">
        <v>0.91629162916291595</v>
      </c>
    </row>
    <row r="42" spans="1:13" x14ac:dyDescent="0.25">
      <c r="A42" s="8" t="s">
        <v>53</v>
      </c>
      <c r="B42" s="2">
        <v>3.1602708803611698E-2</v>
      </c>
      <c r="C42" s="2">
        <v>2.2140221402214E-2</v>
      </c>
      <c r="D42" s="2">
        <v>4.0178571428571397E-2</v>
      </c>
      <c r="E42" s="2">
        <v>3.7234042553191501E-2</v>
      </c>
      <c r="F42" s="2">
        <v>9.7777777777777797E-2</v>
      </c>
      <c r="G42" s="2">
        <v>5.10204081632653E-2</v>
      </c>
      <c r="H42" s="2">
        <v>0.19047619047618999</v>
      </c>
      <c r="I42" s="2">
        <v>7.4074074074074098E-2</v>
      </c>
      <c r="J42" s="2">
        <v>8.7837837837837801E-2</v>
      </c>
      <c r="K42" s="2">
        <v>0.28089887640449401</v>
      </c>
      <c r="L42" s="3">
        <v>0.14695752009184801</v>
      </c>
      <c r="M42" s="3">
        <v>8.3708370837083698E-2</v>
      </c>
    </row>
    <row r="43" spans="1:13" x14ac:dyDescent="0.25">
      <c r="A43" s="8" t="s">
        <v>54</v>
      </c>
      <c r="B43" s="2">
        <v>0.66867469879518104</v>
      </c>
      <c r="C43" s="2">
        <v>0.88504326328800997</v>
      </c>
      <c r="D43" s="2">
        <v>0.91588785046729004</v>
      </c>
      <c r="E43" s="2">
        <v>0.92442882249560598</v>
      </c>
      <c r="F43" s="2">
        <v>0.88538205980066398</v>
      </c>
      <c r="G43" s="2">
        <v>0.91047619047618999</v>
      </c>
      <c r="H43" s="2">
        <v>0.88258317025440303</v>
      </c>
      <c r="I43" s="2">
        <v>0.90891472868217005</v>
      </c>
      <c r="J43" s="2">
        <v>0.90508474576271203</v>
      </c>
      <c r="K43" s="2">
        <v>0.85204081632653095</v>
      </c>
      <c r="L43" s="3">
        <v>0.89280928986154495</v>
      </c>
      <c r="M43" s="3">
        <v>0.86495343221800602</v>
      </c>
    </row>
    <row r="44" spans="1:13" x14ac:dyDescent="0.25">
      <c r="A44" s="8" t="s">
        <v>55</v>
      </c>
      <c r="B44" s="2">
        <v>0.33132530120481901</v>
      </c>
      <c r="C44" s="2">
        <v>0.11495673671199</v>
      </c>
      <c r="D44" s="2">
        <v>8.4112149532710304E-2</v>
      </c>
      <c r="E44" s="2">
        <v>7.5571177504393697E-2</v>
      </c>
      <c r="F44" s="2">
        <v>0.11461794019933599</v>
      </c>
      <c r="G44" s="2">
        <v>8.9523809523809506E-2</v>
      </c>
      <c r="H44" s="2">
        <v>0.117416829745597</v>
      </c>
      <c r="I44" s="2">
        <v>9.1085271317829494E-2</v>
      </c>
      <c r="J44" s="2">
        <v>9.4915254237288096E-2</v>
      </c>
      <c r="K44" s="2">
        <v>0.147959183673469</v>
      </c>
      <c r="L44" s="3">
        <v>0.10719071013845501</v>
      </c>
      <c r="M44" s="3">
        <v>0.135046567781994</v>
      </c>
    </row>
    <row r="45" spans="1:13" x14ac:dyDescent="0.25">
      <c r="A45" s="15"/>
    </row>
    <row r="46" spans="1:13" x14ac:dyDescent="0.25">
      <c r="A46" s="15"/>
    </row>
    <row r="47" spans="1:13" x14ac:dyDescent="0.25">
      <c r="A47" s="15"/>
      <c r="B47" s="23" t="s">
        <v>31</v>
      </c>
      <c r="C47" s="23"/>
      <c r="D47" s="23"/>
      <c r="E47" s="23"/>
      <c r="F47" s="23"/>
      <c r="G47" s="23"/>
      <c r="H47" s="23"/>
      <c r="I47" s="23"/>
      <c r="J47" s="23"/>
      <c r="K47" s="6" t="s">
        <v>58</v>
      </c>
      <c r="L47" s="6" t="s">
        <v>11</v>
      </c>
    </row>
    <row r="48" spans="1:13" x14ac:dyDescent="0.25">
      <c r="A48" s="9" t="s">
        <v>34</v>
      </c>
      <c r="B48" s="5" t="s">
        <v>15</v>
      </c>
      <c r="C48" s="5" t="s">
        <v>16</v>
      </c>
      <c r="D48" s="5" t="s">
        <v>17</v>
      </c>
      <c r="E48" s="5" t="s">
        <v>18</v>
      </c>
      <c r="F48" s="5" t="s">
        <v>19</v>
      </c>
      <c r="G48" s="5" t="s">
        <v>20</v>
      </c>
      <c r="H48" s="5" t="s">
        <v>21</v>
      </c>
      <c r="I48" s="5" t="s">
        <v>22</v>
      </c>
      <c r="J48" s="5" t="s">
        <v>23</v>
      </c>
      <c r="K48" s="5" t="s">
        <v>24</v>
      </c>
      <c r="L48" s="5" t="s">
        <v>25</v>
      </c>
    </row>
    <row r="49" spans="1:12" x14ac:dyDescent="0.25">
      <c r="A49" s="8" t="s">
        <v>40</v>
      </c>
      <c r="B49" s="2">
        <v>7.0853462157809993E-2</v>
      </c>
      <c r="C49" s="2">
        <v>-2.0217209690893901E-2</v>
      </c>
      <c r="D49" s="2">
        <v>-3.83697135061392E-2</v>
      </c>
      <c r="E49" s="2">
        <v>1.9507004788083E-3</v>
      </c>
      <c r="F49" s="2">
        <v>-0.11185840707964601</v>
      </c>
      <c r="G49" s="2">
        <v>-4.4440015942606603E-2</v>
      </c>
      <c r="H49" s="2">
        <v>5.0886339937434799E-2</v>
      </c>
      <c r="I49" s="2">
        <v>2.5997221670966499E-2</v>
      </c>
      <c r="J49" s="2">
        <v>8.7620889748549299E-2</v>
      </c>
      <c r="K49" s="3">
        <v>0.120565962534874</v>
      </c>
      <c r="L49" s="3">
        <v>6.0833780640543898E-3</v>
      </c>
    </row>
    <row r="50" spans="1:12" x14ac:dyDescent="0.25">
      <c r="A50" s="8" t="s">
        <v>41</v>
      </c>
      <c r="B50" s="2">
        <v>0.109375</v>
      </c>
      <c r="C50" s="2">
        <v>0.17781690140845099</v>
      </c>
      <c r="D50" s="2">
        <v>-3.5874439461883401E-2</v>
      </c>
      <c r="E50" s="2">
        <v>0.38914728682170502</v>
      </c>
      <c r="F50" s="2">
        <v>-0.16629464285714299</v>
      </c>
      <c r="G50" s="2">
        <v>8.0321285140562207E-3</v>
      </c>
      <c r="H50" s="2">
        <v>0.24169986719787501</v>
      </c>
      <c r="I50" s="2">
        <v>3.8502673796791398E-2</v>
      </c>
      <c r="J50" s="2">
        <v>0.228630278063852</v>
      </c>
      <c r="K50" s="3">
        <v>0.59705488621151304</v>
      </c>
      <c r="L50" s="3">
        <v>1.330078125</v>
      </c>
    </row>
    <row r="51" spans="1:12" x14ac:dyDescent="0.25">
      <c r="A51" s="8" t="s">
        <v>42</v>
      </c>
      <c r="B51" s="2">
        <v>-2.4271844660194199E-2</v>
      </c>
      <c r="C51" s="2">
        <v>-1.49253731343284E-2</v>
      </c>
      <c r="D51" s="2">
        <v>-0.10101010101010099</v>
      </c>
      <c r="E51" s="2">
        <v>-0.34644194756554297</v>
      </c>
      <c r="F51" s="2">
        <v>-5.1575931232091698E-2</v>
      </c>
      <c r="G51" s="2">
        <v>4.5317220543806602E-2</v>
      </c>
      <c r="H51" s="2">
        <v>-0.23121387283236999</v>
      </c>
      <c r="I51" s="2">
        <v>-5.6390977443608999E-2</v>
      </c>
      <c r="J51" s="2">
        <v>-0.23505976095617501</v>
      </c>
      <c r="K51" s="3">
        <v>-0.41993957703927498</v>
      </c>
      <c r="L51" s="3">
        <v>-0.68932038834951503</v>
      </c>
    </row>
    <row r="52" spans="1:12" x14ac:dyDescent="0.25">
      <c r="A52" s="8" t="s">
        <v>43</v>
      </c>
      <c r="B52" s="2">
        <v>-0.78962962962963001</v>
      </c>
      <c r="C52" s="2">
        <v>-0.90845070422535201</v>
      </c>
      <c r="D52" s="2">
        <v>0.30769230769230799</v>
      </c>
      <c r="E52" s="2">
        <v>-5.8823529411764698E-2</v>
      </c>
      <c r="F52" s="2">
        <v>-0.5625</v>
      </c>
      <c r="G52" s="2">
        <v>-0.14285714285714299</v>
      </c>
      <c r="H52" s="2">
        <v>0.16666666666666699</v>
      </c>
      <c r="I52" s="2">
        <v>-0.71428571428571397</v>
      </c>
      <c r="J52" s="2">
        <v>1</v>
      </c>
      <c r="K52" s="3">
        <v>-0.42857142857142899</v>
      </c>
      <c r="L52" s="3">
        <v>-0.994074074074074</v>
      </c>
    </row>
    <row r="53" spans="1:12" x14ac:dyDescent="0.25">
      <c r="A53" s="8" t="s">
        <v>44</v>
      </c>
      <c r="B53" s="2">
        <v>0.28378378378378399</v>
      </c>
      <c r="C53" s="2">
        <v>0.452631578947368</v>
      </c>
      <c r="D53" s="2">
        <v>2.8985507246376802E-2</v>
      </c>
      <c r="E53" s="2">
        <v>-0.14260563380281699</v>
      </c>
      <c r="F53" s="2">
        <v>0.35112936344969198</v>
      </c>
      <c r="G53" s="2">
        <v>-0.211246200607903</v>
      </c>
      <c r="H53" s="2">
        <v>0.19653179190751399</v>
      </c>
      <c r="I53" s="2">
        <v>-0.15942028985507201</v>
      </c>
      <c r="J53" s="2">
        <v>-8.8122605363984696E-2</v>
      </c>
      <c r="K53" s="3">
        <v>-0.27659574468085102</v>
      </c>
      <c r="L53" s="3">
        <v>0.608108108108108</v>
      </c>
    </row>
    <row r="54" spans="1:12" x14ac:dyDescent="0.25">
      <c r="A54" s="8" t="s">
        <v>45</v>
      </c>
      <c r="B54" s="2">
        <v>-0.51428571428571401</v>
      </c>
      <c r="C54" s="2">
        <v>0.11764705882352899</v>
      </c>
      <c r="D54" s="2">
        <v>-0.21052631578947401</v>
      </c>
      <c r="E54" s="2">
        <v>0.53333333333333299</v>
      </c>
      <c r="F54" s="2">
        <v>0.30434782608695699</v>
      </c>
      <c r="G54" s="2">
        <v>-0.233333333333333</v>
      </c>
      <c r="H54" s="2">
        <v>1.60869565217391</v>
      </c>
      <c r="I54" s="2">
        <v>-0.71666666666666701</v>
      </c>
      <c r="J54" s="2">
        <v>0</v>
      </c>
      <c r="K54" s="3">
        <v>-0.43333333333333302</v>
      </c>
      <c r="L54" s="3">
        <v>-0.51428571428571401</v>
      </c>
    </row>
    <row r="55" spans="1:12" x14ac:dyDescent="0.25">
      <c r="A55" s="8" t="s">
        <v>46</v>
      </c>
      <c r="B55" s="2">
        <v>0.27777777777777801</v>
      </c>
      <c r="C55" s="2">
        <v>-6.1381074168797997E-2</v>
      </c>
      <c r="D55" s="2">
        <v>-2.9972752043596701E-2</v>
      </c>
      <c r="E55" s="2">
        <v>0.19241573033707901</v>
      </c>
      <c r="F55" s="2">
        <v>-0.19434628975265</v>
      </c>
      <c r="G55" s="2">
        <v>0.115497076023392</v>
      </c>
      <c r="H55" s="2">
        <v>-0.13630406290956801</v>
      </c>
      <c r="I55" s="2">
        <v>-3.33839150227618E-2</v>
      </c>
      <c r="J55" s="2">
        <v>0.30141287284144402</v>
      </c>
      <c r="K55" s="3">
        <v>0.211988304093567</v>
      </c>
      <c r="L55" s="3">
        <v>0.35457516339869299</v>
      </c>
    </row>
    <row r="56" spans="1:12" x14ac:dyDescent="0.25">
      <c r="A56" s="8" t="s">
        <v>47</v>
      </c>
      <c r="B56" s="2">
        <v>3.94736842105263E-2</v>
      </c>
      <c r="C56" s="2">
        <v>-0.278481012658228</v>
      </c>
      <c r="D56" s="2">
        <v>-0.157894736842105</v>
      </c>
      <c r="E56" s="2">
        <v>0.5</v>
      </c>
      <c r="F56" s="2">
        <v>-0.11111111111111099</v>
      </c>
      <c r="G56" s="2">
        <v>0.578125</v>
      </c>
      <c r="H56" s="2">
        <v>-9.9009900990099001E-2</v>
      </c>
      <c r="I56" s="2">
        <v>9.8901098901098897E-2</v>
      </c>
      <c r="J56" s="2">
        <v>-0.18</v>
      </c>
      <c r="K56" s="3">
        <v>0.28125</v>
      </c>
      <c r="L56" s="3">
        <v>7.8947368421052599E-2</v>
      </c>
    </row>
    <row r="57" spans="1:12" x14ac:dyDescent="0.25">
      <c r="A57" s="8" t="s">
        <v>48</v>
      </c>
      <c r="B57" s="2">
        <v>-6.0975609756097598E-3</v>
      </c>
      <c r="C57" s="2">
        <v>-9.8159509202454004E-2</v>
      </c>
      <c r="D57" s="2">
        <v>-0.183673469387755</v>
      </c>
      <c r="E57" s="2">
        <v>-0.2</v>
      </c>
      <c r="F57" s="2">
        <v>-9.375E-2</v>
      </c>
      <c r="G57" s="2">
        <v>0.28735632183908</v>
      </c>
      <c r="H57" s="2">
        <v>-5.3571428571428603E-2</v>
      </c>
      <c r="I57" s="2">
        <v>-0.339622641509434</v>
      </c>
      <c r="J57" s="2">
        <v>0.51428571428571401</v>
      </c>
      <c r="K57" s="3">
        <v>0.21839080459770099</v>
      </c>
      <c r="L57" s="3">
        <v>-0.353658536585366</v>
      </c>
    </row>
    <row r="58" spans="1:12" x14ac:dyDescent="0.25">
      <c r="A58" s="8" t="s">
        <v>49</v>
      </c>
      <c r="B58" s="2">
        <v>-9.5238095238095205E-2</v>
      </c>
      <c r="C58" s="2">
        <v>0.84210526315789502</v>
      </c>
      <c r="D58" s="2">
        <v>0.28571428571428598</v>
      </c>
      <c r="E58" s="2">
        <v>-0.33333333333333298</v>
      </c>
      <c r="F58" s="2">
        <v>-0.43333333333333302</v>
      </c>
      <c r="G58" s="2">
        <v>0.64705882352941202</v>
      </c>
      <c r="H58" s="2">
        <v>7.1428571428571397E-2</v>
      </c>
      <c r="I58" s="2">
        <v>-0.46666666666666701</v>
      </c>
      <c r="J58" s="2">
        <v>-0.3125</v>
      </c>
      <c r="K58" s="3">
        <v>-0.35294117647058798</v>
      </c>
      <c r="L58" s="3">
        <v>-0.476190476190476</v>
      </c>
    </row>
    <row r="59" spans="1:12" x14ac:dyDescent="0.25">
      <c r="A59" s="8" t="s">
        <v>50</v>
      </c>
      <c r="B59" s="2">
        <v>-0.46107784431137699</v>
      </c>
      <c r="C59" s="2">
        <v>-0.53703703703703698</v>
      </c>
      <c r="D59" s="2">
        <v>-0.61599999999999999</v>
      </c>
      <c r="E59" s="2">
        <v>2.9583333333333299</v>
      </c>
      <c r="F59" s="2">
        <v>0.157894736842105</v>
      </c>
      <c r="G59" s="2">
        <v>5.4545454545454501E-2</v>
      </c>
      <c r="H59" s="2">
        <v>-0.53017241379310298</v>
      </c>
      <c r="I59" s="2">
        <v>-0.87155963302752304</v>
      </c>
      <c r="J59" s="2">
        <v>-0.35714285714285698</v>
      </c>
      <c r="K59" s="3">
        <v>-0.95909090909090899</v>
      </c>
      <c r="L59" s="3">
        <v>-0.98203592814371299</v>
      </c>
    </row>
    <row r="60" spans="1:12" x14ac:dyDescent="0.25">
      <c r="A60" s="8" t="s">
        <v>51</v>
      </c>
      <c r="B60" s="2">
        <v>-0.79310344827586199</v>
      </c>
      <c r="C60" s="2">
        <v>0.5</v>
      </c>
      <c r="D60" s="2">
        <v>-0.22222222222222199</v>
      </c>
      <c r="E60" s="2">
        <v>2.4285714285714302</v>
      </c>
      <c r="F60" s="2">
        <v>0.41666666666666702</v>
      </c>
      <c r="G60" s="2">
        <v>0.17647058823529399</v>
      </c>
      <c r="H60" s="2">
        <v>-0.45</v>
      </c>
      <c r="I60" s="2">
        <v>-0.90909090909090895</v>
      </c>
      <c r="J60" s="2">
        <v>-1</v>
      </c>
      <c r="K60" s="3">
        <v>-1</v>
      </c>
      <c r="L60" s="3">
        <v>-1</v>
      </c>
    </row>
    <row r="61" spans="1:12" x14ac:dyDescent="0.25">
      <c r="A61" s="8" t="s">
        <v>52</v>
      </c>
      <c r="B61" s="2">
        <v>-0.382284382284382</v>
      </c>
      <c r="C61" s="2">
        <v>-0.18867924528301899</v>
      </c>
      <c r="D61" s="2">
        <v>-0.15813953488372101</v>
      </c>
      <c r="E61" s="2">
        <v>0.121546961325967</v>
      </c>
      <c r="F61" s="2">
        <v>-0.54187192118226601</v>
      </c>
      <c r="G61" s="2">
        <v>1.0107526881720399</v>
      </c>
      <c r="H61" s="2">
        <v>6.9518716577540093E-2</v>
      </c>
      <c r="I61" s="2">
        <v>-0.32500000000000001</v>
      </c>
      <c r="J61" s="2">
        <v>-5.1851851851851899E-2</v>
      </c>
      <c r="K61" s="3">
        <v>0.37634408602150499</v>
      </c>
      <c r="L61" s="3">
        <v>-0.70163170163170197</v>
      </c>
    </row>
    <row r="62" spans="1:12" x14ac:dyDescent="0.25">
      <c r="A62" s="8" t="s">
        <v>53</v>
      </c>
      <c r="B62" s="2">
        <v>-0.57142857142857095</v>
      </c>
      <c r="C62" s="2">
        <v>0.5</v>
      </c>
      <c r="D62" s="2">
        <v>-0.22222222222222199</v>
      </c>
      <c r="E62" s="2">
        <v>2.1428571428571401</v>
      </c>
      <c r="F62" s="2">
        <v>-0.77272727272727304</v>
      </c>
      <c r="G62" s="2">
        <v>7.8</v>
      </c>
      <c r="H62" s="2">
        <v>-0.63636363636363602</v>
      </c>
      <c r="I62" s="2">
        <v>-0.1875</v>
      </c>
      <c r="J62" s="2">
        <v>2.8461538461538498</v>
      </c>
      <c r="K62" s="3">
        <v>9</v>
      </c>
      <c r="L62" s="3">
        <v>2.5714285714285698</v>
      </c>
    </row>
    <row r="63" spans="1:12" x14ac:dyDescent="0.25">
      <c r="A63" s="8" t="s">
        <v>54</v>
      </c>
      <c r="B63" s="2">
        <v>0.29009009009009001</v>
      </c>
      <c r="C63" s="2">
        <v>-4.18994413407821E-2</v>
      </c>
      <c r="D63" s="2">
        <v>-0.233236151603499</v>
      </c>
      <c r="E63" s="2">
        <v>1.33079847908745E-2</v>
      </c>
      <c r="F63" s="2">
        <v>-0.10318949343339601</v>
      </c>
      <c r="G63" s="2">
        <v>-5.6485355648535601E-2</v>
      </c>
      <c r="H63" s="2">
        <v>3.9911308203991101E-2</v>
      </c>
      <c r="I63" s="2">
        <v>-0.43070362473347501</v>
      </c>
      <c r="J63" s="2">
        <v>0.25093632958801498</v>
      </c>
      <c r="K63" s="3">
        <v>-0.30125523012552302</v>
      </c>
      <c r="L63" s="3">
        <v>-0.39819819819819802</v>
      </c>
    </row>
    <row r="64" spans="1:12" x14ac:dyDescent="0.25">
      <c r="A64" s="8" t="s">
        <v>55</v>
      </c>
      <c r="B64" s="2">
        <v>-0.66181818181818197</v>
      </c>
      <c r="C64" s="2">
        <v>-0.32258064516128998</v>
      </c>
      <c r="D64" s="2">
        <v>-0.317460317460317</v>
      </c>
      <c r="E64" s="2">
        <v>0.60465116279069797</v>
      </c>
      <c r="F64" s="2">
        <v>-0.31884057971014501</v>
      </c>
      <c r="G64" s="2">
        <v>0.27659574468085102</v>
      </c>
      <c r="H64" s="2">
        <v>-0.21666666666666701</v>
      </c>
      <c r="I64" s="2">
        <v>-0.40425531914893598</v>
      </c>
      <c r="J64" s="2">
        <v>1.0714285714285701</v>
      </c>
      <c r="K64" s="3">
        <v>0.23404255319148901</v>
      </c>
      <c r="L64" s="3">
        <v>-0.78909090909090895</v>
      </c>
    </row>
    <row r="65" spans="1:12" x14ac:dyDescent="0.25">
      <c r="A65" s="11" t="s">
        <v>14</v>
      </c>
      <c r="B65" s="3">
        <v>-2.9516392654552401E-2</v>
      </c>
      <c r="C65" s="3">
        <v>-3.0017832375668699E-2</v>
      </c>
      <c r="D65" s="3">
        <v>-6.4957614135430497E-2</v>
      </c>
      <c r="E65" s="3">
        <v>3.8667394866193298E-2</v>
      </c>
      <c r="F65" s="3">
        <v>-0.104006730465874</v>
      </c>
      <c r="G65" s="3">
        <v>-7.0422535211267599E-3</v>
      </c>
      <c r="H65" s="3">
        <v>2.5650118203309698E-2</v>
      </c>
      <c r="I65" s="3">
        <v>-5.3244208827935902E-2</v>
      </c>
      <c r="J65" s="3">
        <v>0.109190505173463</v>
      </c>
      <c r="K65" s="3">
        <v>6.9483568075117394E-2</v>
      </c>
      <c r="L65" s="3">
        <v>-0.123930391308528</v>
      </c>
    </row>
    <row r="66" spans="1:12" x14ac:dyDescent="0.25">
      <c r="A66" s="15"/>
    </row>
    <row r="67" spans="1:12" x14ac:dyDescent="0.25">
      <c r="A67" s="13" t="s">
        <v>35</v>
      </c>
    </row>
    <row r="68" spans="1:12" x14ac:dyDescent="0.25">
      <c r="A68" s="14" t="s">
        <v>36</v>
      </c>
    </row>
    <row r="69" spans="1:12" x14ac:dyDescent="0.25">
      <c r="A69" s="14" t="s">
        <v>37</v>
      </c>
    </row>
    <row r="70" spans="1:12" x14ac:dyDescent="0.25">
      <c r="A70" s="14" t="s">
        <v>38</v>
      </c>
    </row>
    <row r="71" spans="1:12" x14ac:dyDescent="0.25">
      <c r="A71" s="14" t="s">
        <v>39</v>
      </c>
    </row>
    <row r="72" spans="1:12" x14ac:dyDescent="0.25">
      <c r="A72" s="15"/>
    </row>
    <row r="73" spans="1:12" x14ac:dyDescent="0.25">
      <c r="A73" s="15"/>
    </row>
    <row r="74" spans="1:12" x14ac:dyDescent="0.25">
      <c r="A74" s="15"/>
    </row>
    <row r="75" spans="1:12" x14ac:dyDescent="0.25">
      <c r="A75" s="15"/>
    </row>
    <row r="76" spans="1:12" x14ac:dyDescent="0.25">
      <c r="A76" s="15"/>
    </row>
    <row r="77" spans="1:12" x14ac:dyDescent="0.25">
      <c r="A77" s="15"/>
    </row>
    <row r="78" spans="1:12" x14ac:dyDescent="0.25">
      <c r="A78" s="15"/>
    </row>
    <row r="79" spans="1:12" x14ac:dyDescent="0.25">
      <c r="A79" s="15"/>
    </row>
    <row r="80" spans="1:12"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27:K27"/>
    <mergeCell ref="B47:J4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874</v>
      </c>
    </row>
    <row r="2" spans="1:13" ht="15" x14ac:dyDescent="0.25">
      <c r="A2" s="12" t="s">
        <v>870</v>
      </c>
    </row>
    <row r="3" spans="1:13" ht="15" x14ac:dyDescent="0.25">
      <c r="A3" s="12" t="s">
        <v>662</v>
      </c>
    </row>
    <row r="4" spans="1:13" ht="15" x14ac:dyDescent="0.25">
      <c r="A4" s="12" t="s">
        <v>871</v>
      </c>
    </row>
    <row r="5" spans="1:13" x14ac:dyDescent="0.25">
      <c r="A5" s="19" t="str">
        <f>HYPERLINK("#'Table of contents'!A40",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584</v>
      </c>
      <c r="B8" s="1">
        <v>6</v>
      </c>
      <c r="C8" s="1">
        <v>4</v>
      </c>
      <c r="D8" s="1">
        <v>3</v>
      </c>
      <c r="E8" s="1">
        <v>6</v>
      </c>
      <c r="F8" s="1" t="s">
        <v>2216</v>
      </c>
      <c r="G8" s="1">
        <v>5</v>
      </c>
      <c r="H8" s="1">
        <v>9</v>
      </c>
      <c r="I8" s="1" t="s">
        <v>2216</v>
      </c>
      <c r="J8" s="1" t="s">
        <v>2216</v>
      </c>
      <c r="K8" s="1" t="s">
        <v>2216</v>
      </c>
      <c r="L8" s="4">
        <v>16</v>
      </c>
      <c r="M8" s="4">
        <v>35</v>
      </c>
    </row>
    <row r="9" spans="1:13" x14ac:dyDescent="0.25">
      <c r="A9" s="16" t="s">
        <v>585</v>
      </c>
      <c r="B9" s="1">
        <v>16</v>
      </c>
      <c r="C9" s="1">
        <v>15</v>
      </c>
      <c r="D9" s="1">
        <v>10</v>
      </c>
      <c r="E9" s="1">
        <v>10</v>
      </c>
      <c r="F9" s="1">
        <v>12</v>
      </c>
      <c r="G9" s="1">
        <v>8</v>
      </c>
      <c r="H9" s="1">
        <v>16</v>
      </c>
      <c r="I9" s="1">
        <v>18</v>
      </c>
      <c r="J9" s="1">
        <v>6</v>
      </c>
      <c r="K9" s="1" t="s">
        <v>2216</v>
      </c>
      <c r="L9" s="4">
        <v>47</v>
      </c>
      <c r="M9" s="4">
        <v>106</v>
      </c>
    </row>
    <row r="10" spans="1:13" x14ac:dyDescent="0.25">
      <c r="A10" s="16" t="s">
        <v>586</v>
      </c>
      <c r="B10" s="1">
        <v>101</v>
      </c>
      <c r="C10" s="1">
        <v>99</v>
      </c>
      <c r="D10" s="1">
        <v>89</v>
      </c>
      <c r="E10" s="1">
        <v>81</v>
      </c>
      <c r="F10" s="1">
        <v>44</v>
      </c>
      <c r="G10" s="1">
        <v>51</v>
      </c>
      <c r="H10" s="1">
        <v>64</v>
      </c>
      <c r="I10" s="1">
        <v>47</v>
      </c>
      <c r="J10" s="1">
        <v>52</v>
      </c>
      <c r="K10" s="1">
        <v>13</v>
      </c>
      <c r="L10" s="4">
        <v>223</v>
      </c>
      <c r="M10" s="4">
        <v>600</v>
      </c>
    </row>
    <row r="11" spans="1:13" x14ac:dyDescent="0.25">
      <c r="A11" s="16" t="s">
        <v>587</v>
      </c>
      <c r="B11" s="1">
        <v>8</v>
      </c>
      <c r="C11" s="1">
        <v>4</v>
      </c>
      <c r="D11" s="1">
        <v>3</v>
      </c>
      <c r="E11" s="1" t="s">
        <v>2216</v>
      </c>
      <c r="F11" s="1">
        <v>7</v>
      </c>
      <c r="G11" s="1">
        <v>18</v>
      </c>
      <c r="H11" s="1">
        <v>34</v>
      </c>
      <c r="I11" s="1">
        <v>32</v>
      </c>
      <c r="J11" s="1">
        <v>36</v>
      </c>
      <c r="K11" s="1">
        <v>19</v>
      </c>
      <c r="L11" s="4">
        <v>137</v>
      </c>
      <c r="M11" s="4">
        <v>156</v>
      </c>
    </row>
    <row r="12" spans="1:13" x14ac:dyDescent="0.25">
      <c r="A12" s="16" t="s">
        <v>588</v>
      </c>
      <c r="B12" s="1">
        <v>14</v>
      </c>
      <c r="C12" s="1">
        <v>17</v>
      </c>
      <c r="D12" s="1">
        <v>10</v>
      </c>
      <c r="E12" s="1">
        <v>9</v>
      </c>
      <c r="F12" s="1" t="s">
        <v>2216</v>
      </c>
      <c r="G12" s="1">
        <v>3</v>
      </c>
      <c r="H12" s="1" t="s">
        <v>2216</v>
      </c>
      <c r="I12" s="1">
        <v>3</v>
      </c>
      <c r="J12" s="1">
        <v>3</v>
      </c>
      <c r="K12" s="1" t="s">
        <v>2216</v>
      </c>
      <c r="L12" s="4">
        <v>10</v>
      </c>
      <c r="M12" s="4">
        <v>51</v>
      </c>
    </row>
    <row r="13" spans="1:13" x14ac:dyDescent="0.25">
      <c r="A13" s="16" t="s">
        <v>589</v>
      </c>
      <c r="B13" s="1">
        <v>86</v>
      </c>
      <c r="C13" s="1">
        <v>119</v>
      </c>
      <c r="D13" s="1">
        <v>67</v>
      </c>
      <c r="E13" s="1">
        <v>75</v>
      </c>
      <c r="F13" s="1">
        <v>46</v>
      </c>
      <c r="G13" s="1">
        <v>43</v>
      </c>
      <c r="H13" s="1">
        <v>52</v>
      </c>
      <c r="I13" s="1">
        <v>42</v>
      </c>
      <c r="J13" s="1">
        <v>38</v>
      </c>
      <c r="K13" s="1">
        <v>13</v>
      </c>
      <c r="L13" s="4">
        <v>176</v>
      </c>
      <c r="M13" s="4">
        <v>480</v>
      </c>
    </row>
    <row r="14" spans="1:13" x14ac:dyDescent="0.25">
      <c r="A14" s="16" t="s">
        <v>590</v>
      </c>
      <c r="B14" s="1" t="s">
        <v>2216</v>
      </c>
      <c r="C14" s="1" t="s">
        <v>2216</v>
      </c>
      <c r="D14" s="1" t="s">
        <v>2216</v>
      </c>
      <c r="E14" s="1" t="s">
        <v>2216</v>
      </c>
      <c r="F14" s="1" t="s">
        <v>2216</v>
      </c>
      <c r="G14" s="1" t="s">
        <v>2216</v>
      </c>
      <c r="H14" s="1">
        <v>15</v>
      </c>
      <c r="I14" s="1">
        <v>26</v>
      </c>
      <c r="J14" s="1">
        <v>52</v>
      </c>
      <c r="K14" s="1">
        <v>96</v>
      </c>
      <c r="L14" s="4">
        <v>166</v>
      </c>
      <c r="M14" s="4">
        <v>139</v>
      </c>
    </row>
    <row r="15" spans="1:13" x14ac:dyDescent="0.25">
      <c r="A15" s="16" t="s">
        <v>605</v>
      </c>
      <c r="B15" s="1">
        <v>8</v>
      </c>
      <c r="C15" s="1">
        <v>14</v>
      </c>
      <c r="D15" s="1">
        <v>7</v>
      </c>
      <c r="E15" s="1">
        <v>6</v>
      </c>
      <c r="F15" s="1">
        <v>5</v>
      </c>
      <c r="G15" s="1">
        <v>6</v>
      </c>
      <c r="H15" s="1">
        <v>4</v>
      </c>
      <c r="I15" s="1">
        <v>3</v>
      </c>
      <c r="J15" s="1" t="s">
        <v>2216</v>
      </c>
      <c r="K15" s="1" t="s">
        <v>2216</v>
      </c>
      <c r="L15" s="4">
        <v>12</v>
      </c>
      <c r="M15" s="4">
        <v>50</v>
      </c>
    </row>
    <row r="16" spans="1:13" x14ac:dyDescent="0.25">
      <c r="A16" s="16" t="s">
        <v>606</v>
      </c>
      <c r="B16" s="1">
        <v>7</v>
      </c>
      <c r="C16" s="1">
        <v>14</v>
      </c>
      <c r="D16" s="1">
        <v>10</v>
      </c>
      <c r="E16" s="1">
        <v>10</v>
      </c>
      <c r="F16" s="1">
        <v>12</v>
      </c>
      <c r="G16" s="1">
        <v>17</v>
      </c>
      <c r="H16" s="1">
        <v>13</v>
      </c>
      <c r="I16" s="1">
        <v>17</v>
      </c>
      <c r="J16" s="1">
        <v>3</v>
      </c>
      <c r="K16" s="1" t="s">
        <v>2216</v>
      </c>
      <c r="L16" s="4">
        <v>48</v>
      </c>
      <c r="M16" s="4">
        <v>96</v>
      </c>
    </row>
    <row r="17" spans="1:13" x14ac:dyDescent="0.25">
      <c r="A17" s="16" t="s">
        <v>607</v>
      </c>
      <c r="B17" s="1">
        <v>6</v>
      </c>
      <c r="C17" s="1">
        <v>4</v>
      </c>
      <c r="D17" s="1">
        <v>6</v>
      </c>
      <c r="E17" s="1" t="s">
        <v>2216</v>
      </c>
      <c r="F17" s="1">
        <v>5</v>
      </c>
      <c r="G17" s="1">
        <v>3</v>
      </c>
      <c r="H17" s="1" t="s">
        <v>2216</v>
      </c>
      <c r="I17" s="1" t="s">
        <v>2216</v>
      </c>
      <c r="J17" s="1" t="s">
        <v>2216</v>
      </c>
      <c r="K17" s="1" t="s">
        <v>2216</v>
      </c>
      <c r="L17" s="4">
        <v>7</v>
      </c>
      <c r="M17" s="4">
        <v>27</v>
      </c>
    </row>
    <row r="18" spans="1:13" x14ac:dyDescent="0.25">
      <c r="A18" s="16" t="s">
        <v>608</v>
      </c>
      <c r="B18" s="1">
        <v>9</v>
      </c>
      <c r="C18" s="1">
        <v>9</v>
      </c>
      <c r="D18" s="1">
        <v>3</v>
      </c>
      <c r="E18" s="1">
        <v>6</v>
      </c>
      <c r="F18" s="1">
        <v>5</v>
      </c>
      <c r="G18" s="1">
        <v>8</v>
      </c>
      <c r="H18" s="1">
        <v>8</v>
      </c>
      <c r="I18" s="1">
        <v>13</v>
      </c>
      <c r="J18" s="1">
        <v>5</v>
      </c>
      <c r="K18" s="1">
        <v>4</v>
      </c>
      <c r="L18" s="4">
        <v>37</v>
      </c>
      <c r="M18" s="4">
        <v>66</v>
      </c>
    </row>
    <row r="19" spans="1:13" x14ac:dyDescent="0.25">
      <c r="A19" s="16" t="s">
        <v>609</v>
      </c>
      <c r="B19" s="1">
        <v>27</v>
      </c>
      <c r="C19" s="1">
        <v>21</v>
      </c>
      <c r="D19" s="1">
        <v>33</v>
      </c>
      <c r="E19" s="1">
        <v>26</v>
      </c>
      <c r="F19" s="1">
        <v>13</v>
      </c>
      <c r="G19" s="1">
        <v>3</v>
      </c>
      <c r="H19" s="1">
        <v>5</v>
      </c>
      <c r="I19" s="1">
        <v>7</v>
      </c>
      <c r="J19" s="1">
        <v>6</v>
      </c>
      <c r="K19" s="1">
        <v>4</v>
      </c>
      <c r="L19" s="4">
        <v>25</v>
      </c>
      <c r="M19" s="4">
        <v>136</v>
      </c>
    </row>
    <row r="20" spans="1:13" x14ac:dyDescent="0.25">
      <c r="A20" s="16" t="s">
        <v>610</v>
      </c>
      <c r="B20" s="1">
        <v>156</v>
      </c>
      <c r="C20" s="1">
        <v>100</v>
      </c>
      <c r="D20" s="1">
        <v>95</v>
      </c>
      <c r="E20" s="1">
        <v>74</v>
      </c>
      <c r="F20" s="1">
        <v>42</v>
      </c>
      <c r="G20" s="1">
        <v>51</v>
      </c>
      <c r="H20" s="1">
        <v>64</v>
      </c>
      <c r="I20" s="1">
        <v>72</v>
      </c>
      <c r="J20" s="1">
        <v>42</v>
      </c>
      <c r="K20" s="1">
        <v>16</v>
      </c>
      <c r="L20" s="4">
        <v>223</v>
      </c>
      <c r="M20" s="4">
        <v>602</v>
      </c>
    </row>
    <row r="21" spans="1:13" x14ac:dyDescent="0.25">
      <c r="A21" s="16" t="s">
        <v>611</v>
      </c>
      <c r="B21" s="1" t="s">
        <v>2216</v>
      </c>
      <c r="C21" s="1" t="s">
        <v>2216</v>
      </c>
      <c r="D21" s="1" t="s">
        <v>2216</v>
      </c>
      <c r="E21" s="1" t="s">
        <v>2216</v>
      </c>
      <c r="F21" s="1" t="s">
        <v>2216</v>
      </c>
      <c r="G21" s="1" t="s">
        <v>2216</v>
      </c>
      <c r="H21" s="1">
        <v>6</v>
      </c>
      <c r="I21" s="1">
        <v>21</v>
      </c>
      <c r="J21" s="1">
        <v>34</v>
      </c>
      <c r="K21" s="1">
        <v>72</v>
      </c>
      <c r="L21" s="4">
        <v>116</v>
      </c>
      <c r="M21" s="4">
        <v>101</v>
      </c>
    </row>
    <row r="22" spans="1:13" x14ac:dyDescent="0.25">
      <c r="A22" s="16" t="s">
        <v>598</v>
      </c>
      <c r="B22" s="1">
        <v>8</v>
      </c>
      <c r="C22" s="1">
        <v>14</v>
      </c>
      <c r="D22" s="1">
        <v>11</v>
      </c>
      <c r="E22" s="1">
        <v>9</v>
      </c>
      <c r="F22" s="1">
        <v>8</v>
      </c>
      <c r="G22" s="1">
        <v>12</v>
      </c>
      <c r="H22" s="1">
        <v>11</v>
      </c>
      <c r="I22" s="1">
        <v>8</v>
      </c>
      <c r="J22" s="1" t="s">
        <v>2216</v>
      </c>
      <c r="K22" s="1" t="s">
        <v>2216</v>
      </c>
      <c r="L22" s="4">
        <v>31</v>
      </c>
      <c r="M22" s="4">
        <v>79</v>
      </c>
    </row>
    <row r="23" spans="1:13" x14ac:dyDescent="0.25">
      <c r="A23" s="16" t="s">
        <v>599</v>
      </c>
      <c r="B23" s="1">
        <v>17</v>
      </c>
      <c r="C23" s="1">
        <v>15</v>
      </c>
      <c r="D23" s="1">
        <v>12</v>
      </c>
      <c r="E23" s="1">
        <v>13</v>
      </c>
      <c r="F23" s="1">
        <v>20</v>
      </c>
      <c r="G23" s="1">
        <v>34</v>
      </c>
      <c r="H23" s="1">
        <v>27</v>
      </c>
      <c r="I23" s="1">
        <v>18</v>
      </c>
      <c r="J23" s="1">
        <v>6</v>
      </c>
      <c r="K23" s="1" t="s">
        <v>2216</v>
      </c>
      <c r="L23" s="4">
        <v>81</v>
      </c>
      <c r="M23" s="4">
        <v>152</v>
      </c>
    </row>
    <row r="24" spans="1:13" x14ac:dyDescent="0.25">
      <c r="A24" s="16" t="s">
        <v>600</v>
      </c>
      <c r="B24" s="1">
        <v>4</v>
      </c>
      <c r="C24" s="1">
        <v>4</v>
      </c>
      <c r="D24" s="1">
        <v>3</v>
      </c>
      <c r="E24" s="1">
        <v>3</v>
      </c>
      <c r="F24" s="1" t="s">
        <v>2216</v>
      </c>
      <c r="G24" s="1" t="s">
        <v>2216</v>
      </c>
      <c r="H24" s="1" t="s">
        <v>2216</v>
      </c>
      <c r="I24" s="1" t="s">
        <v>2216</v>
      </c>
      <c r="J24" s="1" t="s">
        <v>2216</v>
      </c>
      <c r="K24" s="1" t="s">
        <v>2216</v>
      </c>
      <c r="L24" s="4">
        <v>6</v>
      </c>
      <c r="M24" s="4">
        <v>18</v>
      </c>
    </row>
    <row r="25" spans="1:13" x14ac:dyDescent="0.25">
      <c r="A25" s="16" t="s">
        <v>601</v>
      </c>
      <c r="B25" s="1">
        <v>10</v>
      </c>
      <c r="C25" s="1">
        <v>27</v>
      </c>
      <c r="D25" s="1">
        <v>19</v>
      </c>
      <c r="E25" s="1">
        <v>15</v>
      </c>
      <c r="F25" s="1">
        <v>18</v>
      </c>
      <c r="G25" s="1">
        <v>5</v>
      </c>
      <c r="H25" s="1">
        <v>13</v>
      </c>
      <c r="I25" s="1">
        <v>12</v>
      </c>
      <c r="J25" s="1">
        <v>4</v>
      </c>
      <c r="K25" s="1" t="s">
        <v>2216</v>
      </c>
      <c r="L25" s="4">
        <v>36</v>
      </c>
      <c r="M25" s="4">
        <v>120</v>
      </c>
    </row>
    <row r="26" spans="1:13" x14ac:dyDescent="0.25">
      <c r="A26" s="16" t="s">
        <v>602</v>
      </c>
      <c r="B26" s="1">
        <v>75</v>
      </c>
      <c r="C26" s="1">
        <v>37</v>
      </c>
      <c r="D26" s="1">
        <v>39</v>
      </c>
      <c r="E26" s="1">
        <v>55</v>
      </c>
      <c r="F26" s="1">
        <v>37</v>
      </c>
      <c r="G26" s="1">
        <v>11</v>
      </c>
      <c r="H26" s="1">
        <v>8</v>
      </c>
      <c r="I26" s="1">
        <v>5</v>
      </c>
      <c r="J26" s="1">
        <v>3</v>
      </c>
      <c r="K26" s="1">
        <v>6</v>
      </c>
      <c r="L26" s="4">
        <v>33</v>
      </c>
      <c r="M26" s="4">
        <v>260</v>
      </c>
    </row>
    <row r="27" spans="1:13" x14ac:dyDescent="0.25">
      <c r="A27" s="16" t="s">
        <v>603</v>
      </c>
      <c r="B27" s="1">
        <v>174</v>
      </c>
      <c r="C27" s="1">
        <v>201</v>
      </c>
      <c r="D27" s="1">
        <v>131</v>
      </c>
      <c r="E27" s="1">
        <v>108</v>
      </c>
      <c r="F27" s="1">
        <v>80</v>
      </c>
      <c r="G27" s="1">
        <v>77</v>
      </c>
      <c r="H27" s="1">
        <v>96</v>
      </c>
      <c r="I27" s="1">
        <v>94</v>
      </c>
      <c r="J27" s="1">
        <v>46</v>
      </c>
      <c r="K27" s="1">
        <v>37</v>
      </c>
      <c r="L27" s="4">
        <v>317</v>
      </c>
      <c r="M27" s="4">
        <v>871</v>
      </c>
    </row>
    <row r="28" spans="1:13" x14ac:dyDescent="0.25">
      <c r="A28" s="16" t="s">
        <v>604</v>
      </c>
      <c r="B28" s="1" t="s">
        <v>2216</v>
      </c>
      <c r="C28" s="1" t="s">
        <v>2216</v>
      </c>
      <c r="D28" s="1" t="s">
        <v>2216</v>
      </c>
      <c r="E28" s="1">
        <v>3</v>
      </c>
      <c r="F28" s="1" t="s">
        <v>2216</v>
      </c>
      <c r="G28" s="1" t="s">
        <v>2216</v>
      </c>
      <c r="H28" s="1">
        <v>6</v>
      </c>
      <c r="I28" s="1">
        <v>17</v>
      </c>
      <c r="J28" s="1">
        <v>30</v>
      </c>
      <c r="K28" s="1">
        <v>64</v>
      </c>
      <c r="L28" s="4">
        <v>99</v>
      </c>
      <c r="M28" s="4">
        <v>89</v>
      </c>
    </row>
    <row r="29" spans="1:13" x14ac:dyDescent="0.25">
      <c r="A29" s="16" t="s">
        <v>591</v>
      </c>
      <c r="B29" s="1">
        <v>20</v>
      </c>
      <c r="C29" s="1">
        <v>23</v>
      </c>
      <c r="D29" s="1">
        <v>34</v>
      </c>
      <c r="E29" s="1">
        <v>15</v>
      </c>
      <c r="F29" s="1">
        <v>20</v>
      </c>
      <c r="G29" s="1">
        <v>21</v>
      </c>
      <c r="H29" s="1">
        <v>12</v>
      </c>
      <c r="I29" s="1">
        <v>7</v>
      </c>
      <c r="J29" s="1">
        <v>3</v>
      </c>
      <c r="K29" s="1" t="s">
        <v>2216</v>
      </c>
      <c r="L29" s="4">
        <v>42</v>
      </c>
      <c r="M29" s="4">
        <v>148</v>
      </c>
    </row>
    <row r="30" spans="1:13" x14ac:dyDescent="0.25">
      <c r="A30" s="16" t="s">
        <v>592</v>
      </c>
      <c r="B30" s="1">
        <v>22</v>
      </c>
      <c r="C30" s="1">
        <v>17</v>
      </c>
      <c r="D30" s="1">
        <v>8</v>
      </c>
      <c r="E30" s="1">
        <v>20</v>
      </c>
      <c r="F30" s="1">
        <v>19</v>
      </c>
      <c r="G30" s="1">
        <v>17</v>
      </c>
      <c r="H30" s="1">
        <v>14</v>
      </c>
      <c r="I30" s="1">
        <v>14</v>
      </c>
      <c r="J30" s="1">
        <v>3</v>
      </c>
      <c r="K30" s="1" t="s">
        <v>2216</v>
      </c>
      <c r="L30" s="4">
        <v>50</v>
      </c>
      <c r="M30" s="4">
        <v>132</v>
      </c>
    </row>
    <row r="31" spans="1:13" x14ac:dyDescent="0.25">
      <c r="A31" s="16" t="s">
        <v>593</v>
      </c>
      <c r="B31" s="1">
        <v>6</v>
      </c>
      <c r="C31" s="1" t="s">
        <v>2216</v>
      </c>
      <c r="D31" s="1" t="s">
        <v>2216</v>
      </c>
      <c r="E31" s="1">
        <v>5</v>
      </c>
      <c r="F31" s="1" t="s">
        <v>2216</v>
      </c>
      <c r="G31" s="1" t="s">
        <v>2216</v>
      </c>
      <c r="H31" s="1" t="s">
        <v>2216</v>
      </c>
      <c r="I31" s="1" t="s">
        <v>2216</v>
      </c>
      <c r="J31" s="1" t="s">
        <v>2216</v>
      </c>
      <c r="K31" s="1" t="s">
        <v>2216</v>
      </c>
      <c r="L31" s="4">
        <v>4</v>
      </c>
      <c r="M31" s="4">
        <v>14</v>
      </c>
    </row>
    <row r="32" spans="1:13" x14ac:dyDescent="0.25">
      <c r="A32" s="16" t="s">
        <v>594</v>
      </c>
      <c r="B32" s="1">
        <v>62</v>
      </c>
      <c r="C32" s="1">
        <v>65</v>
      </c>
      <c r="D32" s="1">
        <v>63</v>
      </c>
      <c r="E32" s="1">
        <v>47</v>
      </c>
      <c r="F32" s="1">
        <v>52</v>
      </c>
      <c r="G32" s="1">
        <v>30</v>
      </c>
      <c r="H32" s="1">
        <v>22</v>
      </c>
      <c r="I32" s="1">
        <v>21</v>
      </c>
      <c r="J32" s="1">
        <v>8</v>
      </c>
      <c r="K32" s="1">
        <v>9</v>
      </c>
      <c r="L32" s="4">
        <v>88</v>
      </c>
      <c r="M32" s="4">
        <v>353</v>
      </c>
    </row>
    <row r="33" spans="1:13" x14ac:dyDescent="0.25">
      <c r="A33" s="16" t="s">
        <v>595</v>
      </c>
      <c r="B33" s="1">
        <v>45</v>
      </c>
      <c r="C33" s="1">
        <v>32</v>
      </c>
      <c r="D33" s="1">
        <v>38</v>
      </c>
      <c r="E33" s="1">
        <v>57</v>
      </c>
      <c r="F33" s="1">
        <v>23</v>
      </c>
      <c r="G33" s="1">
        <v>5</v>
      </c>
      <c r="H33" s="1" t="s">
        <v>2216</v>
      </c>
      <c r="I33" s="1">
        <v>3</v>
      </c>
      <c r="J33" s="1">
        <v>5</v>
      </c>
      <c r="K33" s="1">
        <v>3</v>
      </c>
      <c r="L33" s="4">
        <v>18</v>
      </c>
      <c r="M33" s="4">
        <v>201</v>
      </c>
    </row>
    <row r="34" spans="1:13" x14ac:dyDescent="0.25">
      <c r="A34" s="16" t="s">
        <v>596</v>
      </c>
      <c r="B34" s="1">
        <v>116</v>
      </c>
      <c r="C34" s="1">
        <v>161</v>
      </c>
      <c r="D34" s="1">
        <v>112</v>
      </c>
      <c r="E34" s="1">
        <v>118</v>
      </c>
      <c r="F34" s="1">
        <v>112</v>
      </c>
      <c r="G34" s="1">
        <v>109</v>
      </c>
      <c r="H34" s="1">
        <v>130</v>
      </c>
      <c r="I34" s="1">
        <v>131</v>
      </c>
      <c r="J34" s="1">
        <v>81</v>
      </c>
      <c r="K34" s="1">
        <v>39</v>
      </c>
      <c r="L34" s="4">
        <v>458</v>
      </c>
      <c r="M34" s="4">
        <v>919</v>
      </c>
    </row>
    <row r="35" spans="1:13" x14ac:dyDescent="0.25">
      <c r="A35" s="16" t="s">
        <v>597</v>
      </c>
      <c r="B35" s="1" t="s">
        <v>2216</v>
      </c>
      <c r="C35" s="1" t="s">
        <v>2216</v>
      </c>
      <c r="D35" s="1" t="s">
        <v>2216</v>
      </c>
      <c r="E35" s="1" t="s">
        <v>2216</v>
      </c>
      <c r="F35" s="1">
        <v>6</v>
      </c>
      <c r="G35" s="1">
        <v>10</v>
      </c>
      <c r="H35" s="1">
        <v>19</v>
      </c>
      <c r="I35" s="1">
        <v>46</v>
      </c>
      <c r="J35" s="1">
        <v>77</v>
      </c>
      <c r="K35" s="1">
        <v>148</v>
      </c>
      <c r="L35" s="4">
        <v>274</v>
      </c>
      <c r="M35" s="4">
        <v>259</v>
      </c>
    </row>
    <row r="36" spans="1:13" x14ac:dyDescent="0.25">
      <c r="A36" s="16" t="s">
        <v>612</v>
      </c>
      <c r="B36" s="1" t="s">
        <v>2216</v>
      </c>
      <c r="C36" s="1">
        <v>3</v>
      </c>
      <c r="D36" s="1">
        <v>3</v>
      </c>
      <c r="E36" s="1" t="s">
        <v>2216</v>
      </c>
      <c r="F36" s="1" t="s">
        <v>2216</v>
      </c>
      <c r="G36" s="1">
        <v>4</v>
      </c>
      <c r="H36" s="1" t="s">
        <v>2216</v>
      </c>
      <c r="I36" s="1" t="s">
        <v>2216</v>
      </c>
      <c r="J36" s="1" t="s">
        <v>2216</v>
      </c>
      <c r="K36" s="1" t="s">
        <v>2216</v>
      </c>
      <c r="L36" s="4">
        <v>7</v>
      </c>
      <c r="M36" s="4">
        <v>17</v>
      </c>
    </row>
    <row r="37" spans="1:13" x14ac:dyDescent="0.25">
      <c r="A37" s="16" t="s">
        <v>613</v>
      </c>
      <c r="B37" s="1">
        <v>3</v>
      </c>
      <c r="C37" s="1">
        <v>7</v>
      </c>
      <c r="D37" s="1" t="s">
        <v>2216</v>
      </c>
      <c r="E37" s="1" t="s">
        <v>2216</v>
      </c>
      <c r="F37" s="1">
        <v>6</v>
      </c>
      <c r="G37" s="1" t="s">
        <v>2216</v>
      </c>
      <c r="H37" s="1">
        <v>3</v>
      </c>
      <c r="I37" s="1" t="s">
        <v>2216</v>
      </c>
      <c r="J37" s="1" t="s">
        <v>2216</v>
      </c>
      <c r="K37" s="1" t="s">
        <v>2216</v>
      </c>
      <c r="L37" s="4">
        <v>7</v>
      </c>
      <c r="M37" s="4">
        <v>24</v>
      </c>
    </row>
    <row r="38" spans="1:13" x14ac:dyDescent="0.25">
      <c r="A38" s="16" t="s">
        <v>614</v>
      </c>
      <c r="B38" s="1" t="s">
        <v>2216</v>
      </c>
      <c r="C38" s="1">
        <v>3</v>
      </c>
      <c r="D38" s="1" t="s">
        <v>2216</v>
      </c>
      <c r="E38" s="1" t="s">
        <v>2216</v>
      </c>
      <c r="F38" s="1" t="s">
        <v>2216</v>
      </c>
      <c r="G38" s="1" t="s">
        <v>2216</v>
      </c>
      <c r="H38" s="1" t="s">
        <v>2216</v>
      </c>
      <c r="I38" s="1" t="s">
        <v>2216</v>
      </c>
      <c r="J38" s="1" t="s">
        <v>2216</v>
      </c>
      <c r="K38" s="1" t="s">
        <v>2216</v>
      </c>
      <c r="L38" s="4">
        <v>0</v>
      </c>
      <c r="M38" s="4">
        <v>6</v>
      </c>
    </row>
    <row r="39" spans="1:13" x14ac:dyDescent="0.25">
      <c r="A39" s="16" t="s">
        <v>615</v>
      </c>
      <c r="B39" s="1" t="s">
        <v>2216</v>
      </c>
      <c r="C39" s="1">
        <v>3</v>
      </c>
      <c r="D39" s="1">
        <v>4</v>
      </c>
      <c r="E39" s="1">
        <v>3</v>
      </c>
      <c r="F39" s="1" t="s">
        <v>2216</v>
      </c>
      <c r="G39" s="1" t="s">
        <v>2216</v>
      </c>
      <c r="H39" s="1" t="s">
        <v>2216</v>
      </c>
      <c r="I39" s="1" t="s">
        <v>2216</v>
      </c>
      <c r="J39" s="1" t="s">
        <v>2216</v>
      </c>
      <c r="K39" s="1" t="s">
        <v>2216</v>
      </c>
      <c r="L39" s="4">
        <v>5</v>
      </c>
      <c r="M39" s="4">
        <v>17</v>
      </c>
    </row>
    <row r="40" spans="1:13" x14ac:dyDescent="0.25">
      <c r="A40" s="16" t="s">
        <v>616</v>
      </c>
      <c r="B40" s="1">
        <v>16</v>
      </c>
      <c r="C40" s="1">
        <v>5</v>
      </c>
      <c r="D40" s="1">
        <v>6</v>
      </c>
      <c r="E40" s="1">
        <v>11</v>
      </c>
      <c r="F40" s="1">
        <v>10</v>
      </c>
      <c r="G40" s="1">
        <v>4</v>
      </c>
      <c r="H40" s="1" t="s">
        <v>2216</v>
      </c>
      <c r="I40" s="1">
        <v>3</v>
      </c>
      <c r="J40" s="1" t="s">
        <v>2216</v>
      </c>
      <c r="K40" s="1" t="s">
        <v>2216</v>
      </c>
      <c r="L40" s="4">
        <v>10</v>
      </c>
      <c r="M40" s="4">
        <v>55</v>
      </c>
    </row>
    <row r="41" spans="1:13" x14ac:dyDescent="0.25">
      <c r="A41" s="16" t="s">
        <v>617</v>
      </c>
      <c r="B41" s="1">
        <v>36</v>
      </c>
      <c r="C41" s="1">
        <v>46</v>
      </c>
      <c r="D41" s="1">
        <v>45</v>
      </c>
      <c r="E41" s="1">
        <v>41</v>
      </c>
      <c r="F41" s="1">
        <v>32</v>
      </c>
      <c r="G41" s="1">
        <v>26</v>
      </c>
      <c r="H41" s="1">
        <v>43</v>
      </c>
      <c r="I41" s="1">
        <v>38</v>
      </c>
      <c r="J41" s="1">
        <v>19</v>
      </c>
      <c r="K41" s="1">
        <v>9</v>
      </c>
      <c r="L41" s="4">
        <v>124</v>
      </c>
      <c r="M41" s="4">
        <v>293</v>
      </c>
    </row>
    <row r="42" spans="1:13" x14ac:dyDescent="0.25">
      <c r="A42" s="16" t="s">
        <v>618</v>
      </c>
      <c r="B42" s="1" t="s">
        <v>2216</v>
      </c>
      <c r="C42" s="1" t="s">
        <v>2216</v>
      </c>
      <c r="D42" s="1" t="s">
        <v>2216</v>
      </c>
      <c r="E42" s="1" t="s">
        <v>2216</v>
      </c>
      <c r="F42" s="1" t="s">
        <v>2216</v>
      </c>
      <c r="G42" s="1" t="s">
        <v>2216</v>
      </c>
      <c r="H42" s="1" t="s">
        <v>2216</v>
      </c>
      <c r="I42" s="1">
        <v>7</v>
      </c>
      <c r="J42" s="1">
        <v>10</v>
      </c>
      <c r="K42" s="1">
        <v>22</v>
      </c>
      <c r="L42" s="4">
        <v>31</v>
      </c>
      <c r="M42" s="4">
        <v>31</v>
      </c>
    </row>
    <row r="43" spans="1:13" x14ac:dyDescent="0.25">
      <c r="A43" s="16" t="s">
        <v>619</v>
      </c>
      <c r="B43" s="1" t="s">
        <v>2216</v>
      </c>
      <c r="C43" s="1">
        <v>3</v>
      </c>
      <c r="D43" s="1" t="s">
        <v>2216</v>
      </c>
      <c r="E43" s="1" t="s">
        <v>2216</v>
      </c>
      <c r="F43" s="1" t="s">
        <v>2216</v>
      </c>
      <c r="G43" s="1" t="s">
        <v>2216</v>
      </c>
      <c r="H43" s="1" t="s">
        <v>2216</v>
      </c>
      <c r="I43" s="1" t="s">
        <v>2216</v>
      </c>
      <c r="J43" s="1" t="s">
        <v>2216</v>
      </c>
      <c r="K43" s="1" t="s">
        <v>2216</v>
      </c>
      <c r="L43" s="4">
        <v>2</v>
      </c>
      <c r="M43" s="4">
        <v>7</v>
      </c>
    </row>
    <row r="44" spans="1:13" x14ac:dyDescent="0.25">
      <c r="A44" s="16" t="s">
        <v>620</v>
      </c>
      <c r="B44" s="1" t="s">
        <v>2216</v>
      </c>
      <c r="C44" s="1" t="s">
        <v>2216</v>
      </c>
      <c r="D44" s="1" t="s">
        <v>2216</v>
      </c>
      <c r="E44" s="1" t="s">
        <v>2216</v>
      </c>
      <c r="F44" s="1" t="s">
        <v>2216</v>
      </c>
      <c r="G44" s="1" t="s">
        <v>2216</v>
      </c>
      <c r="H44" s="1" t="s">
        <v>2216</v>
      </c>
      <c r="I44" s="1" t="s">
        <v>2216</v>
      </c>
      <c r="J44" s="1" t="s">
        <v>2216</v>
      </c>
      <c r="K44" s="1" t="s">
        <v>2216</v>
      </c>
      <c r="L44" s="4">
        <v>2</v>
      </c>
      <c r="M44" s="4">
        <v>7</v>
      </c>
    </row>
    <row r="45" spans="1:13" x14ac:dyDescent="0.25">
      <c r="A45" s="16" t="s">
        <v>621</v>
      </c>
      <c r="B45" s="1">
        <v>8</v>
      </c>
      <c r="C45" s="1">
        <v>3</v>
      </c>
      <c r="D45" s="1">
        <v>3</v>
      </c>
      <c r="E45" s="1">
        <v>3</v>
      </c>
      <c r="F45" s="1" t="s">
        <v>2216</v>
      </c>
      <c r="G45" s="1" t="s">
        <v>2216</v>
      </c>
      <c r="H45" s="1" t="s">
        <v>2216</v>
      </c>
      <c r="I45" s="1" t="s">
        <v>2216</v>
      </c>
      <c r="J45" s="1" t="s">
        <v>2216</v>
      </c>
      <c r="K45" s="1" t="s">
        <v>2216</v>
      </c>
      <c r="L45" s="4">
        <v>3</v>
      </c>
      <c r="M45" s="4">
        <v>15</v>
      </c>
    </row>
    <row r="46" spans="1:13" x14ac:dyDescent="0.25">
      <c r="A46" s="16" t="s">
        <v>622</v>
      </c>
      <c r="B46" s="1">
        <v>11</v>
      </c>
      <c r="C46" s="1">
        <v>13</v>
      </c>
      <c r="D46" s="1">
        <v>12</v>
      </c>
      <c r="E46" s="1">
        <v>4</v>
      </c>
      <c r="F46" s="1">
        <v>7</v>
      </c>
      <c r="G46" s="1">
        <v>3</v>
      </c>
      <c r="H46" s="1">
        <v>5</v>
      </c>
      <c r="I46" s="1" t="s">
        <v>2216</v>
      </c>
      <c r="J46" s="1" t="s">
        <v>2216</v>
      </c>
      <c r="K46" s="1" t="s">
        <v>2216</v>
      </c>
      <c r="L46" s="4">
        <v>11</v>
      </c>
      <c r="M46" s="4">
        <v>56</v>
      </c>
    </row>
    <row r="47" spans="1:13" x14ac:dyDescent="0.25">
      <c r="A47" s="16" t="s">
        <v>623</v>
      </c>
      <c r="B47" s="1">
        <v>84</v>
      </c>
      <c r="C47" s="1">
        <v>25</v>
      </c>
      <c r="D47" s="1">
        <v>40</v>
      </c>
      <c r="E47" s="1">
        <v>32</v>
      </c>
      <c r="F47" s="1">
        <v>27</v>
      </c>
      <c r="G47" s="1">
        <v>12</v>
      </c>
      <c r="H47" s="1" t="s">
        <v>2216</v>
      </c>
      <c r="I47" s="1">
        <v>5</v>
      </c>
      <c r="J47" s="1" t="s">
        <v>2216</v>
      </c>
      <c r="K47" s="1" t="s">
        <v>2216</v>
      </c>
      <c r="L47" s="4">
        <v>21</v>
      </c>
      <c r="M47" s="4">
        <v>222</v>
      </c>
    </row>
    <row r="48" spans="1:13" x14ac:dyDescent="0.25">
      <c r="A48" s="16" t="s">
        <v>624</v>
      </c>
      <c r="B48" s="1">
        <v>323</v>
      </c>
      <c r="C48" s="1">
        <v>453</v>
      </c>
      <c r="D48" s="1">
        <v>485</v>
      </c>
      <c r="E48" s="1">
        <v>301</v>
      </c>
      <c r="F48" s="1">
        <v>145</v>
      </c>
      <c r="G48" s="1">
        <v>125</v>
      </c>
      <c r="H48" s="1">
        <v>107</v>
      </c>
      <c r="I48" s="1">
        <v>100</v>
      </c>
      <c r="J48" s="1">
        <v>44</v>
      </c>
      <c r="K48" s="1">
        <v>19</v>
      </c>
      <c r="L48" s="4">
        <v>370</v>
      </c>
      <c r="M48" s="4">
        <v>1879</v>
      </c>
    </row>
    <row r="49" spans="1:13" x14ac:dyDescent="0.25">
      <c r="A49" s="16" t="s">
        <v>625</v>
      </c>
      <c r="B49" s="1" t="s">
        <v>2216</v>
      </c>
      <c r="C49" s="1" t="s">
        <v>2216</v>
      </c>
      <c r="D49" s="1" t="s">
        <v>2216</v>
      </c>
      <c r="E49" s="1" t="s">
        <v>2216</v>
      </c>
      <c r="F49" s="1" t="s">
        <v>2216</v>
      </c>
      <c r="G49" s="1" t="s">
        <v>2216</v>
      </c>
      <c r="H49" s="1" t="s">
        <v>2216</v>
      </c>
      <c r="I49" s="1" t="s">
        <v>2216</v>
      </c>
      <c r="J49" s="1">
        <v>8</v>
      </c>
      <c r="K49" s="1">
        <v>21</v>
      </c>
      <c r="L49" s="4">
        <v>26</v>
      </c>
      <c r="M49" s="4">
        <v>23</v>
      </c>
    </row>
    <row r="50" spans="1:13" x14ac:dyDescent="0.25">
      <c r="A50" s="16" t="s">
        <v>626</v>
      </c>
      <c r="B50" s="1" t="s">
        <v>2216</v>
      </c>
      <c r="C50" s="1" t="s">
        <v>2216</v>
      </c>
      <c r="D50" s="1" t="s">
        <v>2216</v>
      </c>
      <c r="E50" s="1" t="s">
        <v>2216</v>
      </c>
      <c r="F50" s="1" t="s">
        <v>2216</v>
      </c>
      <c r="G50" s="1" t="s">
        <v>2216</v>
      </c>
      <c r="H50" s="1" t="s">
        <v>2216</v>
      </c>
      <c r="I50" s="1" t="s">
        <v>2216</v>
      </c>
      <c r="J50" s="1" t="s">
        <v>2216</v>
      </c>
      <c r="K50" s="1" t="s">
        <v>2216</v>
      </c>
      <c r="L50" s="4">
        <v>1</v>
      </c>
      <c r="M50" s="4">
        <v>2</v>
      </c>
    </row>
    <row r="51" spans="1:13" x14ac:dyDescent="0.25">
      <c r="A51" s="16" t="s">
        <v>627</v>
      </c>
      <c r="B51" s="1" t="s">
        <v>2216</v>
      </c>
      <c r="C51" s="1" t="s">
        <v>2216</v>
      </c>
      <c r="D51" s="1" t="s">
        <v>2216</v>
      </c>
      <c r="E51" s="1" t="s">
        <v>2216</v>
      </c>
      <c r="F51" s="1" t="s">
        <v>2216</v>
      </c>
      <c r="G51" s="1">
        <v>4</v>
      </c>
      <c r="H51" s="1" t="s">
        <v>2216</v>
      </c>
      <c r="I51" s="1" t="s">
        <v>2216</v>
      </c>
      <c r="J51" s="1" t="s">
        <v>2216</v>
      </c>
      <c r="K51" s="1" t="s">
        <v>2216</v>
      </c>
      <c r="L51" s="4">
        <v>6</v>
      </c>
      <c r="M51" s="4">
        <v>11</v>
      </c>
    </row>
    <row r="52" spans="1:13" x14ac:dyDescent="0.25">
      <c r="A52" s="16" t="s">
        <v>628</v>
      </c>
      <c r="B52" s="1">
        <v>4</v>
      </c>
      <c r="C52" s="1" t="s">
        <v>2216</v>
      </c>
      <c r="D52" s="1">
        <v>3</v>
      </c>
      <c r="E52" s="1" t="s">
        <v>2216</v>
      </c>
      <c r="F52" s="1" t="s">
        <v>2216</v>
      </c>
      <c r="G52" s="1" t="s">
        <v>2216</v>
      </c>
      <c r="H52" s="1" t="s">
        <v>2216</v>
      </c>
      <c r="I52" s="1" t="s">
        <v>2216</v>
      </c>
      <c r="J52" s="1" t="s">
        <v>2216</v>
      </c>
      <c r="K52" s="1" t="s">
        <v>2216</v>
      </c>
      <c r="L52" s="4">
        <v>2</v>
      </c>
      <c r="M52" s="4">
        <v>12</v>
      </c>
    </row>
    <row r="53" spans="1:13" x14ac:dyDescent="0.25">
      <c r="A53" s="16" t="s">
        <v>629</v>
      </c>
      <c r="B53" s="1" t="s">
        <v>2216</v>
      </c>
      <c r="C53" s="1" t="s">
        <v>2216</v>
      </c>
      <c r="D53" s="1" t="s">
        <v>2216</v>
      </c>
      <c r="E53" s="1">
        <v>6</v>
      </c>
      <c r="F53" s="1" t="s">
        <v>2216</v>
      </c>
      <c r="G53" s="1" t="s">
        <v>2216</v>
      </c>
      <c r="H53" s="1" t="s">
        <v>2216</v>
      </c>
      <c r="I53" s="1">
        <v>5</v>
      </c>
      <c r="J53" s="1" t="s">
        <v>2216</v>
      </c>
      <c r="K53" s="1" t="s">
        <v>2216</v>
      </c>
      <c r="L53" s="4">
        <v>7</v>
      </c>
      <c r="M53" s="4">
        <v>18</v>
      </c>
    </row>
    <row r="54" spans="1:13" x14ac:dyDescent="0.25">
      <c r="A54" s="16" t="s">
        <v>630</v>
      </c>
      <c r="B54" s="1">
        <v>38</v>
      </c>
      <c r="C54" s="1">
        <v>12</v>
      </c>
      <c r="D54" s="1">
        <v>25</v>
      </c>
      <c r="E54" s="1">
        <v>19</v>
      </c>
      <c r="F54" s="1">
        <v>13</v>
      </c>
      <c r="G54" s="1">
        <v>7</v>
      </c>
      <c r="H54" s="1">
        <v>7</v>
      </c>
      <c r="I54" s="1">
        <v>5</v>
      </c>
      <c r="J54" s="1">
        <v>3</v>
      </c>
      <c r="K54" s="1" t="s">
        <v>2216</v>
      </c>
      <c r="L54" s="4">
        <v>22</v>
      </c>
      <c r="M54" s="4">
        <v>122</v>
      </c>
    </row>
    <row r="55" spans="1:13" x14ac:dyDescent="0.25">
      <c r="A55" s="16" t="s">
        <v>631</v>
      </c>
      <c r="B55" s="1">
        <v>143</v>
      </c>
      <c r="C55" s="1">
        <v>231</v>
      </c>
      <c r="D55" s="1">
        <v>258</v>
      </c>
      <c r="E55" s="1">
        <v>161</v>
      </c>
      <c r="F55" s="1">
        <v>47</v>
      </c>
      <c r="G55" s="1">
        <v>55</v>
      </c>
      <c r="H55" s="1">
        <v>55</v>
      </c>
      <c r="I55" s="1">
        <v>53</v>
      </c>
      <c r="J55" s="1">
        <v>27</v>
      </c>
      <c r="K55" s="1">
        <v>12</v>
      </c>
      <c r="L55" s="4">
        <v>190</v>
      </c>
      <c r="M55" s="4">
        <v>914</v>
      </c>
    </row>
    <row r="56" spans="1:13" x14ac:dyDescent="0.25">
      <c r="A56" s="16" t="s">
        <v>632</v>
      </c>
      <c r="B56" s="1" t="s">
        <v>2216</v>
      </c>
      <c r="C56" s="1" t="s">
        <v>2216</v>
      </c>
      <c r="D56" s="1" t="s">
        <v>2216</v>
      </c>
      <c r="E56" s="1" t="s">
        <v>2216</v>
      </c>
      <c r="F56" s="1" t="s">
        <v>2216</v>
      </c>
      <c r="G56" s="1" t="s">
        <v>2216</v>
      </c>
      <c r="H56" s="1" t="s">
        <v>2216</v>
      </c>
      <c r="I56" s="1">
        <v>3</v>
      </c>
      <c r="J56" s="1">
        <v>7</v>
      </c>
      <c r="K56" s="1">
        <v>13</v>
      </c>
      <c r="L56" s="4">
        <v>19</v>
      </c>
      <c r="M56" s="4">
        <v>17</v>
      </c>
    </row>
    <row r="57" spans="1:13" x14ac:dyDescent="0.25">
      <c r="A57" s="16" t="s">
        <v>633</v>
      </c>
      <c r="B57" s="1" t="s">
        <v>2216</v>
      </c>
      <c r="C57" s="1">
        <v>3</v>
      </c>
      <c r="D57" s="1" t="s">
        <v>2216</v>
      </c>
      <c r="E57" s="1" t="s">
        <v>2216</v>
      </c>
      <c r="F57" s="1" t="s">
        <v>2216</v>
      </c>
      <c r="G57" s="1" t="s">
        <v>2216</v>
      </c>
      <c r="H57" s="1" t="s">
        <v>2216</v>
      </c>
      <c r="I57" s="1" t="s">
        <v>2216</v>
      </c>
      <c r="J57" s="1" t="s">
        <v>2216</v>
      </c>
      <c r="K57" s="1" t="s">
        <v>2216</v>
      </c>
      <c r="L57" s="4">
        <v>1</v>
      </c>
      <c r="M57" s="4">
        <v>9</v>
      </c>
    </row>
    <row r="58" spans="1:13" x14ac:dyDescent="0.25">
      <c r="A58" s="16" t="s">
        <v>634</v>
      </c>
      <c r="B58" s="1">
        <v>4</v>
      </c>
      <c r="C58" s="1">
        <v>6</v>
      </c>
      <c r="D58" s="1" t="s">
        <v>2216</v>
      </c>
      <c r="E58" s="1">
        <v>4</v>
      </c>
      <c r="F58" s="1" t="s">
        <v>2216</v>
      </c>
      <c r="G58" s="1" t="s">
        <v>2216</v>
      </c>
      <c r="H58" s="1">
        <v>4</v>
      </c>
      <c r="I58" s="1" t="s">
        <v>2216</v>
      </c>
      <c r="J58" s="1" t="s">
        <v>2216</v>
      </c>
      <c r="K58" s="1" t="s">
        <v>2216</v>
      </c>
      <c r="L58" s="4">
        <v>7</v>
      </c>
      <c r="M58" s="4">
        <v>23</v>
      </c>
    </row>
    <row r="59" spans="1:13" x14ac:dyDescent="0.25">
      <c r="A59" s="16" t="s">
        <v>635</v>
      </c>
      <c r="B59" s="1" t="s">
        <v>2216</v>
      </c>
      <c r="C59" s="1" t="s">
        <v>2216</v>
      </c>
      <c r="D59" s="1" t="s">
        <v>2216</v>
      </c>
      <c r="E59" s="1" t="s">
        <v>2216</v>
      </c>
      <c r="F59" s="1" t="s">
        <v>2216</v>
      </c>
      <c r="G59" s="1" t="s">
        <v>2216</v>
      </c>
      <c r="H59" s="1" t="s">
        <v>2216</v>
      </c>
      <c r="I59" s="1" t="s">
        <v>2216</v>
      </c>
      <c r="J59" s="1" t="s">
        <v>2216</v>
      </c>
      <c r="K59" s="1" t="s">
        <v>2216</v>
      </c>
      <c r="L59" s="4">
        <v>0</v>
      </c>
      <c r="M59" s="4">
        <v>6</v>
      </c>
    </row>
    <row r="60" spans="1:13" x14ac:dyDescent="0.25">
      <c r="A60" s="16" t="s">
        <v>636</v>
      </c>
      <c r="B60" s="1">
        <v>5</v>
      </c>
      <c r="C60" s="1">
        <v>4</v>
      </c>
      <c r="D60" s="1" t="s">
        <v>2216</v>
      </c>
      <c r="E60" s="1" t="s">
        <v>2216</v>
      </c>
      <c r="F60" s="1" t="s">
        <v>2216</v>
      </c>
      <c r="G60" s="1">
        <v>3</v>
      </c>
      <c r="H60" s="1" t="s">
        <v>2216</v>
      </c>
      <c r="I60" s="1">
        <v>4</v>
      </c>
      <c r="J60" s="1" t="s">
        <v>2216</v>
      </c>
      <c r="K60" s="1" t="s">
        <v>2216</v>
      </c>
      <c r="L60" s="4">
        <v>7</v>
      </c>
      <c r="M60" s="4">
        <v>17</v>
      </c>
    </row>
    <row r="61" spans="1:13" x14ac:dyDescent="0.25">
      <c r="A61" s="16" t="s">
        <v>637</v>
      </c>
      <c r="B61" s="1">
        <v>13</v>
      </c>
      <c r="C61" s="1">
        <v>6</v>
      </c>
      <c r="D61" s="1">
        <v>11</v>
      </c>
      <c r="E61" s="1">
        <v>7</v>
      </c>
      <c r="F61" s="1">
        <v>9</v>
      </c>
      <c r="G61" s="1">
        <v>3</v>
      </c>
      <c r="H61" s="1" t="s">
        <v>2216</v>
      </c>
      <c r="I61" s="1" t="s">
        <v>2216</v>
      </c>
      <c r="J61" s="1" t="s">
        <v>2216</v>
      </c>
      <c r="K61" s="1" t="s">
        <v>2216</v>
      </c>
      <c r="L61" s="4">
        <v>5</v>
      </c>
      <c r="M61" s="4">
        <v>48</v>
      </c>
    </row>
    <row r="62" spans="1:13" x14ac:dyDescent="0.25">
      <c r="A62" s="16" t="s">
        <v>638</v>
      </c>
      <c r="B62" s="1">
        <v>49</v>
      </c>
      <c r="C62" s="1">
        <v>68</v>
      </c>
      <c r="D62" s="1">
        <v>60</v>
      </c>
      <c r="E62" s="1">
        <v>47</v>
      </c>
      <c r="F62" s="1">
        <v>26</v>
      </c>
      <c r="G62" s="1">
        <v>24</v>
      </c>
      <c r="H62" s="1">
        <v>34</v>
      </c>
      <c r="I62" s="1">
        <v>17</v>
      </c>
      <c r="J62" s="1">
        <v>6</v>
      </c>
      <c r="K62" s="1">
        <v>8</v>
      </c>
      <c r="L62" s="4">
        <v>85</v>
      </c>
      <c r="M62" s="4">
        <v>272</v>
      </c>
    </row>
    <row r="63" spans="1:13" x14ac:dyDescent="0.25">
      <c r="A63" s="16" t="s">
        <v>639</v>
      </c>
      <c r="B63" s="1" t="s">
        <v>2216</v>
      </c>
      <c r="C63" s="1" t="s">
        <v>2216</v>
      </c>
      <c r="D63" s="1" t="s">
        <v>2216</v>
      </c>
      <c r="E63" s="1" t="s">
        <v>2216</v>
      </c>
      <c r="F63" s="1" t="s">
        <v>2216</v>
      </c>
      <c r="G63" s="1" t="s">
        <v>2216</v>
      </c>
      <c r="H63" s="1" t="s">
        <v>2216</v>
      </c>
      <c r="I63" s="1" t="s">
        <v>2216</v>
      </c>
      <c r="J63" s="1">
        <v>3</v>
      </c>
      <c r="K63" s="1">
        <v>9</v>
      </c>
      <c r="L63" s="4">
        <v>12</v>
      </c>
      <c r="M63" s="4">
        <v>8</v>
      </c>
    </row>
    <row r="64" spans="1:13" x14ac:dyDescent="0.25">
      <c r="A64" s="16" t="s">
        <v>640</v>
      </c>
      <c r="B64" s="1">
        <v>6</v>
      </c>
      <c r="C64" s="1">
        <v>8</v>
      </c>
      <c r="D64" s="1">
        <v>6</v>
      </c>
      <c r="E64" s="1">
        <v>4</v>
      </c>
      <c r="F64" s="1">
        <v>6</v>
      </c>
      <c r="G64" s="1">
        <v>7</v>
      </c>
      <c r="H64" s="1">
        <v>3</v>
      </c>
      <c r="I64" s="1" t="s">
        <v>2216</v>
      </c>
      <c r="J64" s="1" t="s">
        <v>2216</v>
      </c>
      <c r="K64" s="1" t="s">
        <v>2216</v>
      </c>
      <c r="L64" s="4">
        <v>10</v>
      </c>
      <c r="M64" s="4">
        <v>38</v>
      </c>
    </row>
    <row r="65" spans="1:13" x14ac:dyDescent="0.25">
      <c r="A65" s="16" t="s">
        <v>641</v>
      </c>
      <c r="B65" s="1">
        <v>5</v>
      </c>
      <c r="C65" s="1">
        <v>6</v>
      </c>
      <c r="D65" s="1">
        <v>11</v>
      </c>
      <c r="E65" s="1">
        <v>10</v>
      </c>
      <c r="F65" s="1">
        <v>6</v>
      </c>
      <c r="G65" s="1">
        <v>4</v>
      </c>
      <c r="H65" s="1">
        <v>4</v>
      </c>
      <c r="I65" s="1">
        <v>4</v>
      </c>
      <c r="J65" s="1" t="s">
        <v>2216</v>
      </c>
      <c r="K65" s="1" t="s">
        <v>2216</v>
      </c>
      <c r="L65" s="4">
        <v>12</v>
      </c>
      <c r="M65" s="4">
        <v>45</v>
      </c>
    </row>
    <row r="66" spans="1:13" x14ac:dyDescent="0.25">
      <c r="A66" s="16" t="s">
        <v>642</v>
      </c>
      <c r="B66" s="1">
        <v>42</v>
      </c>
      <c r="C66" s="1">
        <v>47</v>
      </c>
      <c r="D66" s="1">
        <v>24</v>
      </c>
      <c r="E66" s="1">
        <v>29</v>
      </c>
      <c r="F66" s="1">
        <v>26</v>
      </c>
      <c r="G66" s="1">
        <v>17</v>
      </c>
      <c r="H66" s="1">
        <v>17</v>
      </c>
      <c r="I66" s="1">
        <v>9</v>
      </c>
      <c r="J66" s="1">
        <v>5</v>
      </c>
      <c r="K66" s="1" t="s">
        <v>2216</v>
      </c>
      <c r="L66" s="4">
        <v>45</v>
      </c>
      <c r="M66" s="4">
        <v>194</v>
      </c>
    </row>
    <row r="67" spans="1:13" x14ac:dyDescent="0.25">
      <c r="A67" s="16" t="s">
        <v>643</v>
      </c>
      <c r="B67" s="1">
        <v>16</v>
      </c>
      <c r="C67" s="1">
        <v>22</v>
      </c>
      <c r="D67" s="1">
        <v>15</v>
      </c>
      <c r="E67" s="1">
        <v>17</v>
      </c>
      <c r="F67" s="1">
        <v>9</v>
      </c>
      <c r="G67" s="1">
        <v>12</v>
      </c>
      <c r="H67" s="1">
        <v>16</v>
      </c>
      <c r="I67" s="1">
        <v>6</v>
      </c>
      <c r="J67" s="1">
        <v>4</v>
      </c>
      <c r="K67" s="1" t="s">
        <v>2216</v>
      </c>
      <c r="L67" s="4">
        <v>38</v>
      </c>
      <c r="M67" s="4">
        <v>114</v>
      </c>
    </row>
    <row r="68" spans="1:13" x14ac:dyDescent="0.25">
      <c r="A68" s="16" t="s">
        <v>644</v>
      </c>
      <c r="B68" s="1">
        <v>174</v>
      </c>
      <c r="C68" s="1">
        <v>83</v>
      </c>
      <c r="D68" s="1">
        <v>87</v>
      </c>
      <c r="E68" s="1">
        <v>82</v>
      </c>
      <c r="F68" s="1">
        <v>56</v>
      </c>
      <c r="G68" s="1">
        <v>24</v>
      </c>
      <c r="H68" s="1">
        <v>12</v>
      </c>
      <c r="I68" s="1">
        <v>14</v>
      </c>
      <c r="J68" s="1">
        <v>7</v>
      </c>
      <c r="K68" s="1" t="s">
        <v>2216</v>
      </c>
      <c r="L68" s="4">
        <v>56</v>
      </c>
      <c r="M68" s="4">
        <v>500</v>
      </c>
    </row>
    <row r="69" spans="1:13" x14ac:dyDescent="0.25">
      <c r="A69" s="16" t="s">
        <v>645</v>
      </c>
      <c r="B69" s="1">
        <v>285</v>
      </c>
      <c r="C69" s="1">
        <v>427</v>
      </c>
      <c r="D69" s="1">
        <v>391</v>
      </c>
      <c r="E69" s="1">
        <v>291</v>
      </c>
      <c r="F69" s="1">
        <v>187</v>
      </c>
      <c r="G69" s="1">
        <v>211</v>
      </c>
      <c r="H69" s="1">
        <v>185</v>
      </c>
      <c r="I69" s="1">
        <v>170</v>
      </c>
      <c r="J69" s="1">
        <v>98</v>
      </c>
      <c r="K69" s="1">
        <v>59</v>
      </c>
      <c r="L69" s="4">
        <v>676</v>
      </c>
      <c r="M69" s="4">
        <v>1965</v>
      </c>
    </row>
    <row r="70" spans="1:13" x14ac:dyDescent="0.25">
      <c r="A70" s="16" t="s">
        <v>646</v>
      </c>
      <c r="B70" s="1" t="s">
        <v>2216</v>
      </c>
      <c r="C70" s="1" t="s">
        <v>2216</v>
      </c>
      <c r="D70" s="1" t="s">
        <v>2216</v>
      </c>
      <c r="E70" s="1" t="s">
        <v>2216</v>
      </c>
      <c r="F70" s="1" t="s">
        <v>2216</v>
      </c>
      <c r="G70" s="1">
        <v>4</v>
      </c>
      <c r="H70" s="1">
        <v>5</v>
      </c>
      <c r="I70" s="1">
        <v>9</v>
      </c>
      <c r="J70" s="1">
        <v>33</v>
      </c>
      <c r="K70" s="1">
        <v>60</v>
      </c>
      <c r="L70" s="4">
        <v>86</v>
      </c>
      <c r="M70" s="4">
        <v>74</v>
      </c>
    </row>
    <row r="71" spans="1:13" x14ac:dyDescent="0.25">
      <c r="A71" s="16" t="s">
        <v>647</v>
      </c>
      <c r="B71" s="1">
        <v>8</v>
      </c>
      <c r="C71" s="1">
        <v>10</v>
      </c>
      <c r="D71" s="1">
        <v>9</v>
      </c>
      <c r="E71" s="1">
        <v>7</v>
      </c>
      <c r="F71" s="1">
        <v>3</v>
      </c>
      <c r="G71" s="1">
        <v>6</v>
      </c>
      <c r="H71" s="1" t="s">
        <v>2216</v>
      </c>
      <c r="I71" s="1" t="s">
        <v>2216</v>
      </c>
      <c r="J71" s="1" t="s">
        <v>2216</v>
      </c>
      <c r="K71" s="1" t="s">
        <v>2216</v>
      </c>
      <c r="L71" s="4">
        <v>10</v>
      </c>
      <c r="M71" s="4">
        <v>42</v>
      </c>
    </row>
    <row r="72" spans="1:13" x14ac:dyDescent="0.25">
      <c r="A72" s="16" t="s">
        <v>648</v>
      </c>
      <c r="B72" s="1">
        <v>13</v>
      </c>
      <c r="C72" s="1">
        <v>18</v>
      </c>
      <c r="D72" s="1">
        <v>12</v>
      </c>
      <c r="E72" s="1">
        <v>9</v>
      </c>
      <c r="F72" s="1">
        <v>15</v>
      </c>
      <c r="G72" s="1">
        <v>11</v>
      </c>
      <c r="H72" s="1">
        <v>14</v>
      </c>
      <c r="I72" s="1">
        <v>5</v>
      </c>
      <c r="J72" s="1" t="s">
        <v>2216</v>
      </c>
      <c r="K72" s="1" t="s">
        <v>2216</v>
      </c>
      <c r="L72" s="4">
        <v>31</v>
      </c>
      <c r="M72" s="4">
        <v>97</v>
      </c>
    </row>
    <row r="73" spans="1:13" x14ac:dyDescent="0.25">
      <c r="A73" s="16" t="s">
        <v>649</v>
      </c>
      <c r="B73" s="1">
        <v>10</v>
      </c>
      <c r="C73" s="1">
        <v>12</v>
      </c>
      <c r="D73" s="1">
        <v>13</v>
      </c>
      <c r="E73" s="1">
        <v>6</v>
      </c>
      <c r="F73" s="1">
        <v>9</v>
      </c>
      <c r="G73" s="1">
        <v>12</v>
      </c>
      <c r="H73" s="1">
        <v>9</v>
      </c>
      <c r="I73" s="1" t="s">
        <v>2216</v>
      </c>
      <c r="J73" s="1" t="s">
        <v>2216</v>
      </c>
      <c r="K73" s="1" t="s">
        <v>2216</v>
      </c>
      <c r="L73" s="4">
        <v>25</v>
      </c>
      <c r="M73" s="4">
        <v>70</v>
      </c>
    </row>
    <row r="74" spans="1:13" x14ac:dyDescent="0.25">
      <c r="A74" s="16" t="s">
        <v>650</v>
      </c>
      <c r="B74" s="1">
        <v>10</v>
      </c>
      <c r="C74" s="1">
        <v>12</v>
      </c>
      <c r="D74" s="1">
        <v>6</v>
      </c>
      <c r="E74" s="1">
        <v>7</v>
      </c>
      <c r="F74" s="1">
        <v>3</v>
      </c>
      <c r="G74" s="1" t="s">
        <v>2216</v>
      </c>
      <c r="H74" s="1">
        <v>4</v>
      </c>
      <c r="I74" s="1">
        <v>12</v>
      </c>
      <c r="J74" s="1">
        <v>4</v>
      </c>
      <c r="K74" s="1" t="s">
        <v>2216</v>
      </c>
      <c r="L74" s="4">
        <v>23</v>
      </c>
      <c r="M74" s="4">
        <v>57</v>
      </c>
    </row>
    <row r="75" spans="1:13" x14ac:dyDescent="0.25">
      <c r="A75" s="16" t="s">
        <v>651</v>
      </c>
      <c r="B75" s="1">
        <v>32</v>
      </c>
      <c r="C75" s="1">
        <v>22</v>
      </c>
      <c r="D75" s="1">
        <v>27</v>
      </c>
      <c r="E75" s="1">
        <v>24</v>
      </c>
      <c r="F75" s="1">
        <v>16</v>
      </c>
      <c r="G75" s="1">
        <v>7</v>
      </c>
      <c r="H75" s="1">
        <v>10</v>
      </c>
      <c r="I75" s="1">
        <v>7</v>
      </c>
      <c r="J75" s="1">
        <v>10</v>
      </c>
      <c r="K75" s="1" t="s">
        <v>2216</v>
      </c>
      <c r="L75" s="4">
        <v>35</v>
      </c>
      <c r="M75" s="4">
        <v>141</v>
      </c>
    </row>
    <row r="76" spans="1:13" x14ac:dyDescent="0.25">
      <c r="A76" s="16" t="s">
        <v>652</v>
      </c>
      <c r="B76" s="1">
        <v>98</v>
      </c>
      <c r="C76" s="1">
        <v>123</v>
      </c>
      <c r="D76" s="1">
        <v>122</v>
      </c>
      <c r="E76" s="1">
        <v>117</v>
      </c>
      <c r="F76" s="1">
        <v>55</v>
      </c>
      <c r="G76" s="1">
        <v>88</v>
      </c>
      <c r="H76" s="1">
        <v>79</v>
      </c>
      <c r="I76" s="1">
        <v>97</v>
      </c>
      <c r="J76" s="1">
        <v>59</v>
      </c>
      <c r="K76" s="1">
        <v>22</v>
      </c>
      <c r="L76" s="4">
        <v>320</v>
      </c>
      <c r="M76" s="4">
        <v>701</v>
      </c>
    </row>
    <row r="77" spans="1:13" x14ac:dyDescent="0.25">
      <c r="A77" s="16" t="s">
        <v>653</v>
      </c>
      <c r="B77" s="1" t="s">
        <v>2216</v>
      </c>
      <c r="C77" s="1" t="s">
        <v>2216</v>
      </c>
      <c r="D77" s="1" t="s">
        <v>2216</v>
      </c>
      <c r="E77" s="1" t="s">
        <v>2216</v>
      </c>
      <c r="F77" s="1" t="s">
        <v>2216</v>
      </c>
      <c r="G77" s="1">
        <v>3</v>
      </c>
      <c r="H77" s="1">
        <v>16</v>
      </c>
      <c r="I77" s="1">
        <v>44</v>
      </c>
      <c r="J77" s="1">
        <v>52</v>
      </c>
      <c r="K77" s="1">
        <v>52</v>
      </c>
      <c r="L77" s="4">
        <v>137</v>
      </c>
      <c r="M77" s="4">
        <v>111</v>
      </c>
    </row>
    <row r="78" spans="1:13" x14ac:dyDescent="0.25">
      <c r="A78" s="16" t="s">
        <v>654</v>
      </c>
      <c r="B78" s="1" t="s">
        <v>2216</v>
      </c>
      <c r="C78" s="1" t="s">
        <v>2216</v>
      </c>
      <c r="D78" s="1" t="s">
        <v>2216</v>
      </c>
      <c r="E78" s="1" t="s">
        <v>2216</v>
      </c>
      <c r="F78" s="1" t="s">
        <v>2216</v>
      </c>
      <c r="G78" s="1" t="s">
        <v>2216</v>
      </c>
      <c r="H78" s="1" t="s">
        <v>2216</v>
      </c>
      <c r="I78" s="1" t="s">
        <v>2216</v>
      </c>
      <c r="J78" s="1" t="s">
        <v>2216</v>
      </c>
      <c r="K78" s="1" t="s">
        <v>2216</v>
      </c>
      <c r="L78" s="4">
        <v>0</v>
      </c>
      <c r="M78" s="4">
        <v>0</v>
      </c>
    </row>
    <row r="79" spans="1:13" x14ac:dyDescent="0.25">
      <c r="A79" s="16" t="s">
        <v>655</v>
      </c>
      <c r="B79" s="1" t="s">
        <v>2216</v>
      </c>
      <c r="C79" s="1" t="s">
        <v>2216</v>
      </c>
      <c r="D79" s="1" t="s">
        <v>2216</v>
      </c>
      <c r="E79" s="1" t="s">
        <v>2216</v>
      </c>
      <c r="F79" s="1" t="s">
        <v>2216</v>
      </c>
      <c r="G79" s="1" t="s">
        <v>2216</v>
      </c>
      <c r="H79" s="1" t="s">
        <v>2216</v>
      </c>
      <c r="I79" s="1" t="s">
        <v>2216</v>
      </c>
      <c r="J79" s="1" t="s">
        <v>2216</v>
      </c>
      <c r="K79" s="1" t="s">
        <v>2216</v>
      </c>
      <c r="L79" s="4">
        <v>1</v>
      </c>
      <c r="M79" s="4">
        <v>3</v>
      </c>
    </row>
    <row r="80" spans="1:13" x14ac:dyDescent="0.25">
      <c r="A80" s="16" t="s">
        <v>656</v>
      </c>
      <c r="B80" s="1" t="s">
        <v>2216</v>
      </c>
      <c r="C80" s="1" t="s">
        <v>2216</v>
      </c>
      <c r="D80" s="1" t="s">
        <v>2216</v>
      </c>
      <c r="E80" s="1" t="s">
        <v>2216</v>
      </c>
      <c r="F80" s="1" t="s">
        <v>2216</v>
      </c>
      <c r="G80" s="1" t="s">
        <v>2216</v>
      </c>
      <c r="H80" s="1" t="s">
        <v>2216</v>
      </c>
      <c r="I80" s="1" t="s">
        <v>2216</v>
      </c>
      <c r="J80" s="1" t="s">
        <v>2216</v>
      </c>
      <c r="K80" s="1" t="s">
        <v>2216</v>
      </c>
      <c r="L80" s="4">
        <v>1</v>
      </c>
      <c r="M80" s="4">
        <v>4</v>
      </c>
    </row>
    <row r="81" spans="1:13" x14ac:dyDescent="0.25">
      <c r="A81" s="16" t="s">
        <v>657</v>
      </c>
      <c r="B81" s="1" t="s">
        <v>2216</v>
      </c>
      <c r="C81" s="1" t="s">
        <v>2216</v>
      </c>
      <c r="D81" s="1" t="s">
        <v>2216</v>
      </c>
      <c r="E81" s="1" t="s">
        <v>2216</v>
      </c>
      <c r="F81" s="1" t="s">
        <v>2216</v>
      </c>
      <c r="G81" s="1" t="s">
        <v>2216</v>
      </c>
      <c r="H81" s="1" t="s">
        <v>2216</v>
      </c>
      <c r="I81" s="1" t="s">
        <v>2216</v>
      </c>
      <c r="J81" s="1" t="s">
        <v>2216</v>
      </c>
      <c r="K81" s="1" t="s">
        <v>2216</v>
      </c>
      <c r="L81" s="4">
        <v>1</v>
      </c>
      <c r="M81" s="4">
        <v>1</v>
      </c>
    </row>
    <row r="82" spans="1:13" x14ac:dyDescent="0.25">
      <c r="A82" s="16" t="s">
        <v>658</v>
      </c>
      <c r="B82" s="1" t="s">
        <v>2216</v>
      </c>
      <c r="C82" s="1" t="s">
        <v>2216</v>
      </c>
      <c r="D82" s="1" t="s">
        <v>2216</v>
      </c>
      <c r="E82" s="1" t="s">
        <v>2216</v>
      </c>
      <c r="F82" s="1" t="s">
        <v>2216</v>
      </c>
      <c r="G82" s="1" t="s">
        <v>2216</v>
      </c>
      <c r="H82" s="1" t="s">
        <v>2216</v>
      </c>
      <c r="I82" s="1" t="s">
        <v>2216</v>
      </c>
      <c r="J82" s="1" t="s">
        <v>2216</v>
      </c>
      <c r="K82" s="1" t="s">
        <v>2216</v>
      </c>
      <c r="L82" s="4">
        <v>0</v>
      </c>
      <c r="M82" s="4">
        <v>0</v>
      </c>
    </row>
    <row r="83" spans="1:13" x14ac:dyDescent="0.25">
      <c r="A83" s="16" t="s">
        <v>659</v>
      </c>
      <c r="B83" s="1" t="s">
        <v>2216</v>
      </c>
      <c r="C83" s="1">
        <v>5</v>
      </c>
      <c r="D83" s="1" t="s">
        <v>2216</v>
      </c>
      <c r="E83" s="1">
        <v>3</v>
      </c>
      <c r="F83" s="1" t="s">
        <v>2216</v>
      </c>
      <c r="G83" s="1" t="s">
        <v>2216</v>
      </c>
      <c r="H83" s="1">
        <v>3</v>
      </c>
      <c r="I83" s="1" t="s">
        <v>2216</v>
      </c>
      <c r="J83" s="1" t="s">
        <v>2216</v>
      </c>
      <c r="K83" s="1" t="s">
        <v>2216</v>
      </c>
      <c r="L83" s="4">
        <v>6</v>
      </c>
      <c r="M83" s="4">
        <v>15</v>
      </c>
    </row>
    <row r="84" spans="1:13" x14ac:dyDescent="0.25">
      <c r="A84" s="16" t="s">
        <v>660</v>
      </c>
      <c r="B84" s="1" t="s">
        <v>2216</v>
      </c>
      <c r="C84" s="1" t="s">
        <v>2216</v>
      </c>
      <c r="D84" s="1" t="s">
        <v>2216</v>
      </c>
      <c r="E84" s="1" t="s">
        <v>2216</v>
      </c>
      <c r="F84" s="1" t="s">
        <v>2216</v>
      </c>
      <c r="G84" s="1" t="s">
        <v>2216</v>
      </c>
      <c r="H84" s="1" t="s">
        <v>2216</v>
      </c>
      <c r="I84" s="1" t="s">
        <v>2216</v>
      </c>
      <c r="J84" s="1" t="s">
        <v>2216</v>
      </c>
      <c r="K84" s="1" t="s">
        <v>2216</v>
      </c>
      <c r="L84" s="4">
        <v>0</v>
      </c>
      <c r="M84" s="4">
        <v>0</v>
      </c>
    </row>
    <row r="85" spans="1:13" x14ac:dyDescent="0.25">
      <c r="A85" s="10" t="s">
        <v>14</v>
      </c>
      <c r="B85" s="4">
        <v>2456</v>
      </c>
      <c r="C85" s="4">
        <v>2715</v>
      </c>
      <c r="D85" s="4">
        <v>2509</v>
      </c>
      <c r="E85" s="4">
        <v>2040</v>
      </c>
      <c r="F85" s="4">
        <v>1332</v>
      </c>
      <c r="G85" s="4">
        <v>1246</v>
      </c>
      <c r="H85" s="4">
        <v>1306</v>
      </c>
      <c r="I85" s="4">
        <v>1316</v>
      </c>
      <c r="J85" s="4">
        <v>961</v>
      </c>
      <c r="K85" s="4">
        <v>868</v>
      </c>
      <c r="L85" s="4">
        <v>5276</v>
      </c>
      <c r="M85" s="4">
        <v>14563</v>
      </c>
    </row>
    <row r="86" spans="1:13" x14ac:dyDescent="0.25">
      <c r="A86" s="15"/>
    </row>
    <row r="87" spans="1:13" x14ac:dyDescent="0.25">
      <c r="A87" s="15"/>
    </row>
    <row r="88" spans="1:13" x14ac:dyDescent="0.25">
      <c r="A88" s="15"/>
      <c r="B88" s="23" t="s">
        <v>732</v>
      </c>
      <c r="C88" s="24"/>
      <c r="D88" s="24"/>
      <c r="E88" s="24"/>
      <c r="F88" s="24"/>
      <c r="G88" s="24"/>
      <c r="H88" s="24"/>
      <c r="I88" s="24"/>
      <c r="J88" s="24"/>
      <c r="K88" s="24"/>
      <c r="L88" s="6" t="s">
        <v>734</v>
      </c>
      <c r="M88" s="6" t="s">
        <v>11</v>
      </c>
    </row>
    <row r="89" spans="1:13" x14ac:dyDescent="0.25">
      <c r="A89" s="9" t="s">
        <v>34</v>
      </c>
      <c r="B89" s="5" t="s">
        <v>0</v>
      </c>
      <c r="C89" s="5" t="s">
        <v>1</v>
      </c>
      <c r="D89" s="5" t="s">
        <v>2</v>
      </c>
      <c r="E89" s="5" t="s">
        <v>3</v>
      </c>
      <c r="F89" s="5" t="s">
        <v>4</v>
      </c>
      <c r="G89" s="5" t="s">
        <v>5</v>
      </c>
      <c r="H89" s="5" t="s">
        <v>6</v>
      </c>
      <c r="I89" s="5" t="s">
        <v>7</v>
      </c>
      <c r="J89" s="5" t="s">
        <v>8</v>
      </c>
      <c r="K89" s="5" t="s">
        <v>9</v>
      </c>
      <c r="L89" s="5" t="s">
        <v>32</v>
      </c>
      <c r="M89" s="5" t="s">
        <v>33</v>
      </c>
    </row>
    <row r="90" spans="1:13" x14ac:dyDescent="0.25">
      <c r="A90" s="8" t="s">
        <v>584</v>
      </c>
      <c r="B90" s="2">
        <v>2.5974025974026E-2</v>
      </c>
      <c r="C90" s="2">
        <v>1.5503875968992199E-2</v>
      </c>
      <c r="D90" s="2">
        <v>1.6483516483516501E-2</v>
      </c>
      <c r="E90" s="2">
        <v>3.2786885245901599E-2</v>
      </c>
      <c r="F90" s="2" t="s">
        <v>2216</v>
      </c>
      <c r="G90" s="2">
        <v>3.8759689922480599E-2</v>
      </c>
      <c r="H90" s="2">
        <v>4.7368421052631601E-2</v>
      </c>
      <c r="I90" s="2">
        <v>0</v>
      </c>
      <c r="J90" s="2" t="s">
        <v>2216</v>
      </c>
      <c r="K90" s="2">
        <v>0</v>
      </c>
      <c r="L90" s="3">
        <v>2.0645161290322601E-2</v>
      </c>
      <c r="M90" s="3">
        <v>2.2335673261008299E-2</v>
      </c>
    </row>
    <row r="91" spans="1:13" x14ac:dyDescent="0.25">
      <c r="A91" s="8" t="s">
        <v>585</v>
      </c>
      <c r="B91" s="2">
        <v>6.9264069264069306E-2</v>
      </c>
      <c r="C91" s="2">
        <v>5.8139534883720902E-2</v>
      </c>
      <c r="D91" s="2">
        <v>5.4945054945054903E-2</v>
      </c>
      <c r="E91" s="2">
        <v>5.4644808743169397E-2</v>
      </c>
      <c r="F91" s="2">
        <v>0.107142857142857</v>
      </c>
      <c r="G91" s="2">
        <v>6.2015503875968998E-2</v>
      </c>
      <c r="H91" s="2">
        <v>8.42105263157895E-2</v>
      </c>
      <c r="I91" s="2">
        <v>0.107142857142857</v>
      </c>
      <c r="J91" s="2">
        <v>3.1746031746031703E-2</v>
      </c>
      <c r="K91" s="2">
        <v>0</v>
      </c>
      <c r="L91" s="3">
        <v>6.0645161290322602E-2</v>
      </c>
      <c r="M91" s="3">
        <v>6.76451818761966E-2</v>
      </c>
    </row>
    <row r="92" spans="1:13" x14ac:dyDescent="0.25">
      <c r="A92" s="8" t="s">
        <v>586</v>
      </c>
      <c r="B92" s="2">
        <v>0.43722943722943702</v>
      </c>
      <c r="C92" s="2">
        <v>0.38372093023255799</v>
      </c>
      <c r="D92" s="2">
        <v>0.48901098901098899</v>
      </c>
      <c r="E92" s="2">
        <v>0.44262295081967201</v>
      </c>
      <c r="F92" s="2">
        <v>0.39285714285714302</v>
      </c>
      <c r="G92" s="2">
        <v>0.39534883720930197</v>
      </c>
      <c r="H92" s="2">
        <v>0.336842105263158</v>
      </c>
      <c r="I92" s="2">
        <v>0.27976190476190499</v>
      </c>
      <c r="J92" s="2">
        <v>0.27513227513227501</v>
      </c>
      <c r="K92" s="2">
        <v>9.1549295774647904E-2</v>
      </c>
      <c r="L92" s="3">
        <v>0.287741935483871</v>
      </c>
      <c r="M92" s="3">
        <v>0.382897255902999</v>
      </c>
    </row>
    <row r="93" spans="1:13" x14ac:dyDescent="0.25">
      <c r="A93" s="8" t="s">
        <v>587</v>
      </c>
      <c r="B93" s="2">
        <v>3.4632034632034597E-2</v>
      </c>
      <c r="C93" s="2">
        <v>1.5503875968992199E-2</v>
      </c>
      <c r="D93" s="2">
        <v>1.6483516483516501E-2</v>
      </c>
      <c r="E93" s="2" t="s">
        <v>2216</v>
      </c>
      <c r="F93" s="2">
        <v>6.25E-2</v>
      </c>
      <c r="G93" s="2">
        <v>0.13953488372093001</v>
      </c>
      <c r="H93" s="2">
        <v>0.17894736842105299</v>
      </c>
      <c r="I93" s="2">
        <v>0.19047619047618999</v>
      </c>
      <c r="J93" s="2">
        <v>0.19047619047618999</v>
      </c>
      <c r="K93" s="2">
        <v>0.13380281690140799</v>
      </c>
      <c r="L93" s="3">
        <v>0.176774193548387</v>
      </c>
      <c r="M93" s="3">
        <v>9.9553286534779795E-2</v>
      </c>
    </row>
    <row r="94" spans="1:13" x14ac:dyDescent="0.25">
      <c r="A94" s="8" t="s">
        <v>588</v>
      </c>
      <c r="B94" s="2">
        <v>6.0606060606060601E-2</v>
      </c>
      <c r="C94" s="2">
        <v>6.5891472868217102E-2</v>
      </c>
      <c r="D94" s="2">
        <v>5.4945054945054903E-2</v>
      </c>
      <c r="E94" s="2">
        <v>4.91803278688525E-2</v>
      </c>
      <c r="F94" s="2" t="s">
        <v>2216</v>
      </c>
      <c r="G94" s="2">
        <v>2.32558139534884E-2</v>
      </c>
      <c r="H94" s="2">
        <v>0</v>
      </c>
      <c r="I94" s="2">
        <v>1.7857142857142901E-2</v>
      </c>
      <c r="J94" s="2">
        <v>1.58730158730159E-2</v>
      </c>
      <c r="K94" s="2" t="s">
        <v>2216</v>
      </c>
      <c r="L94" s="3">
        <v>1.2903225806451601E-2</v>
      </c>
      <c r="M94" s="3">
        <v>3.2546266751754899E-2</v>
      </c>
    </row>
    <row r="95" spans="1:13" x14ac:dyDescent="0.25">
      <c r="A95" s="8" t="s">
        <v>589</v>
      </c>
      <c r="B95" s="2">
        <v>0.37229437229437201</v>
      </c>
      <c r="C95" s="2">
        <v>0.46124031007751898</v>
      </c>
      <c r="D95" s="2">
        <v>0.36813186813186799</v>
      </c>
      <c r="E95" s="2">
        <v>0.409836065573771</v>
      </c>
      <c r="F95" s="2">
        <v>0.41071428571428598</v>
      </c>
      <c r="G95" s="2">
        <v>0.33333333333333298</v>
      </c>
      <c r="H95" s="2">
        <v>0.27368421052631597</v>
      </c>
      <c r="I95" s="2">
        <v>0.25</v>
      </c>
      <c r="J95" s="2">
        <v>0.20105820105820099</v>
      </c>
      <c r="K95" s="2">
        <v>9.1549295774647904E-2</v>
      </c>
      <c r="L95" s="3">
        <v>0.22709677419354801</v>
      </c>
      <c r="M95" s="3">
        <v>0.3063178047224</v>
      </c>
    </row>
    <row r="96" spans="1:13" x14ac:dyDescent="0.25">
      <c r="A96" s="8" t="s">
        <v>590</v>
      </c>
      <c r="B96" s="2">
        <v>0</v>
      </c>
      <c r="C96" s="2">
        <v>0</v>
      </c>
      <c r="D96" s="2">
        <v>0</v>
      </c>
      <c r="E96" s="2">
        <v>0</v>
      </c>
      <c r="F96" s="2">
        <v>0</v>
      </c>
      <c r="G96" s="2" t="s">
        <v>2216</v>
      </c>
      <c r="H96" s="2">
        <v>7.8947368421052599E-2</v>
      </c>
      <c r="I96" s="2">
        <v>0.15476190476190499</v>
      </c>
      <c r="J96" s="2">
        <v>0.27513227513227501</v>
      </c>
      <c r="K96" s="2">
        <v>0.676056338028169</v>
      </c>
      <c r="L96" s="3">
        <v>0.214193548387097</v>
      </c>
      <c r="M96" s="3">
        <v>8.8704530950861504E-2</v>
      </c>
    </row>
    <row r="97" spans="1:13" x14ac:dyDescent="0.25">
      <c r="A97" s="8" t="s">
        <v>605</v>
      </c>
      <c r="B97" s="2">
        <v>3.7558685446009397E-2</v>
      </c>
      <c r="C97" s="2">
        <v>8.6419753086419707E-2</v>
      </c>
      <c r="D97" s="2">
        <v>4.5454545454545497E-2</v>
      </c>
      <c r="E97" s="2">
        <v>4.8000000000000001E-2</v>
      </c>
      <c r="F97" s="2">
        <v>5.95238095238095E-2</v>
      </c>
      <c r="G97" s="2">
        <v>6.7415730337078594E-2</v>
      </c>
      <c r="H97" s="2">
        <v>3.9215686274509803E-2</v>
      </c>
      <c r="I97" s="2">
        <v>2.2222222222222199E-2</v>
      </c>
      <c r="J97" s="2" t="s">
        <v>2216</v>
      </c>
      <c r="K97" s="2">
        <v>0</v>
      </c>
      <c r="L97" s="3">
        <v>2.5641025641025599E-2</v>
      </c>
      <c r="M97" s="3">
        <v>4.63821892393321E-2</v>
      </c>
    </row>
    <row r="98" spans="1:13" x14ac:dyDescent="0.25">
      <c r="A98" s="8" t="s">
        <v>606</v>
      </c>
      <c r="B98" s="2">
        <v>3.2863849765258198E-2</v>
      </c>
      <c r="C98" s="2">
        <v>8.6419753086419707E-2</v>
      </c>
      <c r="D98" s="2">
        <v>6.4935064935064901E-2</v>
      </c>
      <c r="E98" s="2">
        <v>0.08</v>
      </c>
      <c r="F98" s="2">
        <v>0.14285714285714299</v>
      </c>
      <c r="G98" s="2">
        <v>0.19101123595505601</v>
      </c>
      <c r="H98" s="2">
        <v>0.12745098039215699</v>
      </c>
      <c r="I98" s="2">
        <v>0.125925925925926</v>
      </c>
      <c r="J98" s="2">
        <v>3.2967032967033003E-2</v>
      </c>
      <c r="K98" s="2">
        <v>0</v>
      </c>
      <c r="L98" s="3">
        <v>0.102564102564103</v>
      </c>
      <c r="M98" s="3">
        <v>8.9053803339517595E-2</v>
      </c>
    </row>
    <row r="99" spans="1:13" x14ac:dyDescent="0.25">
      <c r="A99" s="8" t="s">
        <v>607</v>
      </c>
      <c r="B99" s="2">
        <v>2.8169014084507001E-2</v>
      </c>
      <c r="C99" s="2">
        <v>2.4691358024691398E-2</v>
      </c>
      <c r="D99" s="2">
        <v>3.8961038961039002E-2</v>
      </c>
      <c r="E99" s="2" t="s">
        <v>2216</v>
      </c>
      <c r="F99" s="2">
        <v>5.95238095238095E-2</v>
      </c>
      <c r="G99" s="2">
        <v>3.3707865168539297E-2</v>
      </c>
      <c r="H99" s="2" t="s">
        <v>2216</v>
      </c>
      <c r="I99" s="2" t="s">
        <v>2216</v>
      </c>
      <c r="J99" s="2">
        <v>0</v>
      </c>
      <c r="K99" s="2">
        <v>0</v>
      </c>
      <c r="L99" s="3">
        <v>1.4957264957265E-2</v>
      </c>
      <c r="M99" s="3">
        <v>2.50463821892393E-2</v>
      </c>
    </row>
    <row r="100" spans="1:13" x14ac:dyDescent="0.25">
      <c r="A100" s="8" t="s">
        <v>608</v>
      </c>
      <c r="B100" s="2">
        <v>4.2253521126760597E-2</v>
      </c>
      <c r="C100" s="2">
        <v>5.5555555555555601E-2</v>
      </c>
      <c r="D100" s="2">
        <v>1.9480519480519501E-2</v>
      </c>
      <c r="E100" s="2">
        <v>4.8000000000000001E-2</v>
      </c>
      <c r="F100" s="2">
        <v>5.95238095238095E-2</v>
      </c>
      <c r="G100" s="2">
        <v>8.98876404494382E-2</v>
      </c>
      <c r="H100" s="2">
        <v>7.8431372549019607E-2</v>
      </c>
      <c r="I100" s="2">
        <v>9.6296296296296297E-2</v>
      </c>
      <c r="J100" s="2">
        <v>5.4945054945054903E-2</v>
      </c>
      <c r="K100" s="2">
        <v>4.1666666666666699E-2</v>
      </c>
      <c r="L100" s="3">
        <v>7.9059829059829098E-2</v>
      </c>
      <c r="M100" s="3">
        <v>6.1224489795918401E-2</v>
      </c>
    </row>
    <row r="101" spans="1:13" x14ac:dyDescent="0.25">
      <c r="A101" s="8" t="s">
        <v>609</v>
      </c>
      <c r="B101" s="2">
        <v>0.12676056338028199</v>
      </c>
      <c r="C101" s="2">
        <v>0.12962962962963001</v>
      </c>
      <c r="D101" s="2">
        <v>0.214285714285714</v>
      </c>
      <c r="E101" s="2">
        <v>0.20799999999999999</v>
      </c>
      <c r="F101" s="2">
        <v>0.15476190476190499</v>
      </c>
      <c r="G101" s="2">
        <v>3.3707865168539297E-2</v>
      </c>
      <c r="H101" s="2">
        <v>4.9019607843137303E-2</v>
      </c>
      <c r="I101" s="2">
        <v>5.1851851851851899E-2</v>
      </c>
      <c r="J101" s="2">
        <v>6.5934065934065894E-2</v>
      </c>
      <c r="K101" s="2">
        <v>4.1666666666666699E-2</v>
      </c>
      <c r="L101" s="3">
        <v>5.3418803418803402E-2</v>
      </c>
      <c r="M101" s="3">
        <v>0.126159554730983</v>
      </c>
    </row>
    <row r="102" spans="1:13" x14ac:dyDescent="0.25">
      <c r="A102" s="8" t="s">
        <v>610</v>
      </c>
      <c r="B102" s="2">
        <v>0.73239436619718301</v>
      </c>
      <c r="C102" s="2">
        <v>0.61728395061728403</v>
      </c>
      <c r="D102" s="2">
        <v>0.61688311688311703</v>
      </c>
      <c r="E102" s="2">
        <v>0.59199999999999997</v>
      </c>
      <c r="F102" s="2">
        <v>0.5</v>
      </c>
      <c r="G102" s="2">
        <v>0.57303370786516805</v>
      </c>
      <c r="H102" s="2">
        <v>0.62745098039215697</v>
      </c>
      <c r="I102" s="2">
        <v>0.53333333333333299</v>
      </c>
      <c r="J102" s="2">
        <v>0.46153846153846201</v>
      </c>
      <c r="K102" s="2">
        <v>0.16666666666666699</v>
      </c>
      <c r="L102" s="3">
        <v>0.47649572649572602</v>
      </c>
      <c r="M102" s="3">
        <v>0.55844155844155796</v>
      </c>
    </row>
    <row r="103" spans="1:13" x14ac:dyDescent="0.25">
      <c r="A103" s="8" t="s">
        <v>611</v>
      </c>
      <c r="B103" s="2">
        <v>0</v>
      </c>
      <c r="C103" s="2">
        <v>0</v>
      </c>
      <c r="D103" s="2">
        <v>0</v>
      </c>
      <c r="E103" s="2" t="s">
        <v>2216</v>
      </c>
      <c r="F103" s="2" t="s">
        <v>2216</v>
      </c>
      <c r="G103" s="2" t="s">
        <v>2216</v>
      </c>
      <c r="H103" s="2">
        <v>5.8823529411764698E-2</v>
      </c>
      <c r="I103" s="2">
        <v>0.155555555555556</v>
      </c>
      <c r="J103" s="2">
        <v>0.37362637362637402</v>
      </c>
      <c r="K103" s="2">
        <v>0.75</v>
      </c>
      <c r="L103" s="3">
        <v>0.24786324786324801</v>
      </c>
      <c r="M103" s="3">
        <v>9.3692022263450803E-2</v>
      </c>
    </row>
    <row r="104" spans="1:13" x14ac:dyDescent="0.25">
      <c r="A104" s="8" t="s">
        <v>598</v>
      </c>
      <c r="B104" s="2">
        <v>2.7777777777777801E-2</v>
      </c>
      <c r="C104" s="2">
        <v>4.6979865771812103E-2</v>
      </c>
      <c r="D104" s="2">
        <v>5.0925925925925902E-2</v>
      </c>
      <c r="E104" s="2">
        <v>4.3689320388349502E-2</v>
      </c>
      <c r="F104" s="2">
        <v>4.8484848484848499E-2</v>
      </c>
      <c r="G104" s="2">
        <v>8.5714285714285701E-2</v>
      </c>
      <c r="H104" s="2">
        <v>6.7484662576687102E-2</v>
      </c>
      <c r="I104" s="2">
        <v>5.16129032258065E-2</v>
      </c>
      <c r="J104" s="2" t="s">
        <v>2216</v>
      </c>
      <c r="K104" s="2">
        <v>0</v>
      </c>
      <c r="L104" s="3">
        <v>5.1409618573797701E-2</v>
      </c>
      <c r="M104" s="3">
        <v>4.9716803020767801E-2</v>
      </c>
    </row>
    <row r="105" spans="1:13" x14ac:dyDescent="0.25">
      <c r="A105" s="8" t="s">
        <v>599</v>
      </c>
      <c r="B105" s="2">
        <v>5.9027777777777797E-2</v>
      </c>
      <c r="C105" s="2">
        <v>5.0335570469798703E-2</v>
      </c>
      <c r="D105" s="2">
        <v>5.5555555555555601E-2</v>
      </c>
      <c r="E105" s="2">
        <v>6.3106796116504896E-2</v>
      </c>
      <c r="F105" s="2">
        <v>0.12121212121212099</v>
      </c>
      <c r="G105" s="2">
        <v>0.24285714285714299</v>
      </c>
      <c r="H105" s="2">
        <v>0.16564417177914101</v>
      </c>
      <c r="I105" s="2">
        <v>0.11612903225806499</v>
      </c>
      <c r="J105" s="2">
        <v>6.5934065934065894E-2</v>
      </c>
      <c r="K105" s="2">
        <v>0</v>
      </c>
      <c r="L105" s="3">
        <v>0.134328358208955</v>
      </c>
      <c r="M105" s="3">
        <v>9.5657646318439302E-2</v>
      </c>
    </row>
    <row r="106" spans="1:13" x14ac:dyDescent="0.25">
      <c r="A106" s="8" t="s">
        <v>600</v>
      </c>
      <c r="B106" s="2">
        <v>1.38888888888889E-2</v>
      </c>
      <c r="C106" s="2">
        <v>1.34228187919463E-2</v>
      </c>
      <c r="D106" s="2">
        <v>1.38888888888889E-2</v>
      </c>
      <c r="E106" s="2">
        <v>1.45631067961165E-2</v>
      </c>
      <c r="F106" s="2" t="s">
        <v>2216</v>
      </c>
      <c r="G106" s="2" t="s">
        <v>2216</v>
      </c>
      <c r="H106" s="2" t="s">
        <v>2216</v>
      </c>
      <c r="I106" s="2" t="s">
        <v>2216</v>
      </c>
      <c r="J106" s="2" t="s">
        <v>2216</v>
      </c>
      <c r="K106" s="2" t="s">
        <v>2216</v>
      </c>
      <c r="L106" s="3">
        <v>9.9502487562189105E-3</v>
      </c>
      <c r="M106" s="3">
        <v>1.13278791692889E-2</v>
      </c>
    </row>
    <row r="107" spans="1:13" x14ac:dyDescent="0.25">
      <c r="A107" s="8" t="s">
        <v>601</v>
      </c>
      <c r="B107" s="2">
        <v>3.4722222222222203E-2</v>
      </c>
      <c r="C107" s="2">
        <v>9.0604026845637606E-2</v>
      </c>
      <c r="D107" s="2">
        <v>8.7962962962963007E-2</v>
      </c>
      <c r="E107" s="2">
        <v>7.2815533980582506E-2</v>
      </c>
      <c r="F107" s="2">
        <v>0.109090909090909</v>
      </c>
      <c r="G107" s="2">
        <v>3.5714285714285698E-2</v>
      </c>
      <c r="H107" s="2">
        <v>7.9754601226993904E-2</v>
      </c>
      <c r="I107" s="2">
        <v>7.7419354838709695E-2</v>
      </c>
      <c r="J107" s="2">
        <v>4.3956043956044001E-2</v>
      </c>
      <c r="K107" s="2" t="s">
        <v>2216</v>
      </c>
      <c r="L107" s="3">
        <v>5.9701492537313397E-2</v>
      </c>
      <c r="M107" s="3">
        <v>7.5519194461925704E-2</v>
      </c>
    </row>
    <row r="108" spans="1:13" x14ac:dyDescent="0.25">
      <c r="A108" s="8" t="s">
        <v>602</v>
      </c>
      <c r="B108" s="2">
        <v>0.26041666666666702</v>
      </c>
      <c r="C108" s="2">
        <v>0.124161073825503</v>
      </c>
      <c r="D108" s="2">
        <v>0.180555555555556</v>
      </c>
      <c r="E108" s="2">
        <v>0.26699029126213603</v>
      </c>
      <c r="F108" s="2">
        <v>0.22424242424242399</v>
      </c>
      <c r="G108" s="2">
        <v>7.8571428571428598E-2</v>
      </c>
      <c r="H108" s="2">
        <v>4.9079754601227002E-2</v>
      </c>
      <c r="I108" s="2">
        <v>3.2258064516128997E-2</v>
      </c>
      <c r="J108" s="2">
        <v>3.2967032967033003E-2</v>
      </c>
      <c r="K108" s="2">
        <v>5.4545454545454501E-2</v>
      </c>
      <c r="L108" s="3">
        <v>5.4726368159204002E-2</v>
      </c>
      <c r="M108" s="3">
        <v>0.163624921334172</v>
      </c>
    </row>
    <row r="109" spans="1:13" x14ac:dyDescent="0.25">
      <c r="A109" s="8" t="s">
        <v>603</v>
      </c>
      <c r="B109" s="2">
        <v>0.60416666666666696</v>
      </c>
      <c r="C109" s="2">
        <v>0.67449664429530198</v>
      </c>
      <c r="D109" s="2">
        <v>0.60648148148148195</v>
      </c>
      <c r="E109" s="2">
        <v>0.52427184466019405</v>
      </c>
      <c r="F109" s="2">
        <v>0.48484848484848497</v>
      </c>
      <c r="G109" s="2">
        <v>0.55000000000000004</v>
      </c>
      <c r="H109" s="2">
        <v>0.58895705521472397</v>
      </c>
      <c r="I109" s="2">
        <v>0.60645161290322602</v>
      </c>
      <c r="J109" s="2">
        <v>0.50549450549450503</v>
      </c>
      <c r="K109" s="2">
        <v>0.33636363636363598</v>
      </c>
      <c r="L109" s="3">
        <v>0.525704809286899</v>
      </c>
      <c r="M109" s="3">
        <v>0.54814348646947797</v>
      </c>
    </row>
    <row r="110" spans="1:13" x14ac:dyDescent="0.25">
      <c r="A110" s="8" t="s">
        <v>604</v>
      </c>
      <c r="B110" s="2">
        <v>0</v>
      </c>
      <c r="C110" s="2">
        <v>0</v>
      </c>
      <c r="D110" s="2" t="s">
        <v>2216</v>
      </c>
      <c r="E110" s="2">
        <v>1.45631067961165E-2</v>
      </c>
      <c r="F110" s="2">
        <v>0</v>
      </c>
      <c r="G110" s="2">
        <v>0</v>
      </c>
      <c r="H110" s="2">
        <v>3.6809815950920199E-2</v>
      </c>
      <c r="I110" s="2">
        <v>0.109677419354839</v>
      </c>
      <c r="J110" s="2">
        <v>0.32967032967033</v>
      </c>
      <c r="K110" s="2">
        <v>0.58181818181818201</v>
      </c>
      <c r="L110" s="3">
        <v>0.164179104477612</v>
      </c>
      <c r="M110" s="3">
        <v>5.60100692259283E-2</v>
      </c>
    </row>
    <row r="111" spans="1:13" x14ac:dyDescent="0.25">
      <c r="A111" s="8" t="s">
        <v>591</v>
      </c>
      <c r="B111" s="2">
        <v>7.3260073260073305E-2</v>
      </c>
      <c r="C111" s="2">
        <v>7.6411960132890394E-2</v>
      </c>
      <c r="D111" s="2">
        <v>0.13127413127413101</v>
      </c>
      <c r="E111" s="2">
        <v>5.6818181818181802E-2</v>
      </c>
      <c r="F111" s="2">
        <v>8.6206896551724102E-2</v>
      </c>
      <c r="G111" s="2">
        <v>0.108247422680412</v>
      </c>
      <c r="H111" s="2">
        <v>6.0301507537688398E-2</v>
      </c>
      <c r="I111" s="2">
        <v>3.1390134529148003E-2</v>
      </c>
      <c r="J111" s="2">
        <v>1.6853932584269701E-2</v>
      </c>
      <c r="K111" s="2">
        <v>0</v>
      </c>
      <c r="L111" s="3">
        <v>4.4967880085653097E-2</v>
      </c>
      <c r="M111" s="3">
        <v>7.3050345508390901E-2</v>
      </c>
    </row>
    <row r="112" spans="1:13" x14ac:dyDescent="0.25">
      <c r="A112" s="8" t="s">
        <v>592</v>
      </c>
      <c r="B112" s="2">
        <v>8.0586080586080605E-2</v>
      </c>
      <c r="C112" s="2">
        <v>5.6478405315614599E-2</v>
      </c>
      <c r="D112" s="2">
        <v>3.0888030888030899E-2</v>
      </c>
      <c r="E112" s="2">
        <v>7.5757575757575801E-2</v>
      </c>
      <c r="F112" s="2">
        <v>8.18965517241379E-2</v>
      </c>
      <c r="G112" s="2">
        <v>8.7628865979381396E-2</v>
      </c>
      <c r="H112" s="2">
        <v>7.0351758793969807E-2</v>
      </c>
      <c r="I112" s="2">
        <v>6.2780269058296007E-2</v>
      </c>
      <c r="J112" s="2">
        <v>1.6853932584269701E-2</v>
      </c>
      <c r="K112" s="2" t="s">
        <v>2216</v>
      </c>
      <c r="L112" s="3">
        <v>5.3533190578158502E-2</v>
      </c>
      <c r="M112" s="3">
        <v>6.5153010858835098E-2</v>
      </c>
    </row>
    <row r="113" spans="1:13" x14ac:dyDescent="0.25">
      <c r="A113" s="8" t="s">
        <v>593</v>
      </c>
      <c r="B113" s="2">
        <v>2.1978021978022001E-2</v>
      </c>
      <c r="C113" s="2" t="s">
        <v>2216</v>
      </c>
      <c r="D113" s="2" t="s">
        <v>2216</v>
      </c>
      <c r="E113" s="2">
        <v>1.8939393939393898E-2</v>
      </c>
      <c r="F113" s="2">
        <v>0</v>
      </c>
      <c r="G113" s="2" t="s">
        <v>2216</v>
      </c>
      <c r="H113" s="2">
        <v>0</v>
      </c>
      <c r="I113" s="2" t="s">
        <v>2216</v>
      </c>
      <c r="J113" s="2" t="s">
        <v>2216</v>
      </c>
      <c r="K113" s="2">
        <v>0</v>
      </c>
      <c r="L113" s="3">
        <v>4.2826552462526804E-3</v>
      </c>
      <c r="M113" s="3">
        <v>6.9101678183612998E-3</v>
      </c>
    </row>
    <row r="114" spans="1:13" x14ac:dyDescent="0.25">
      <c r="A114" s="8" t="s">
        <v>594</v>
      </c>
      <c r="B114" s="2">
        <v>0.22710622710622699</v>
      </c>
      <c r="C114" s="2">
        <v>0.21594684385382101</v>
      </c>
      <c r="D114" s="2">
        <v>0.24324324324324301</v>
      </c>
      <c r="E114" s="2">
        <v>0.17803030303030301</v>
      </c>
      <c r="F114" s="2">
        <v>0.22413793103448301</v>
      </c>
      <c r="G114" s="2">
        <v>0.15463917525773199</v>
      </c>
      <c r="H114" s="2">
        <v>0.110552763819095</v>
      </c>
      <c r="I114" s="2">
        <v>9.4170403587443899E-2</v>
      </c>
      <c r="J114" s="2">
        <v>4.49438202247191E-2</v>
      </c>
      <c r="K114" s="2">
        <v>4.47761194029851E-2</v>
      </c>
      <c r="L114" s="3">
        <v>9.4218415417558904E-2</v>
      </c>
      <c r="M114" s="3">
        <v>0.17423494570582401</v>
      </c>
    </row>
    <row r="115" spans="1:13" x14ac:dyDescent="0.25">
      <c r="A115" s="8" t="s">
        <v>595</v>
      </c>
      <c r="B115" s="2">
        <v>0.164835164835165</v>
      </c>
      <c r="C115" s="2">
        <v>0.106312292358804</v>
      </c>
      <c r="D115" s="2">
        <v>0.14671814671814701</v>
      </c>
      <c r="E115" s="2">
        <v>0.21590909090909099</v>
      </c>
      <c r="F115" s="2">
        <v>9.9137931034482804E-2</v>
      </c>
      <c r="G115" s="2">
        <v>2.57731958762887E-2</v>
      </c>
      <c r="H115" s="2" t="s">
        <v>2216</v>
      </c>
      <c r="I115" s="2">
        <v>1.34529147982063E-2</v>
      </c>
      <c r="J115" s="2">
        <v>2.8089887640449399E-2</v>
      </c>
      <c r="K115" s="2">
        <v>1.49253731343284E-2</v>
      </c>
      <c r="L115" s="3">
        <v>1.9271948608137E-2</v>
      </c>
      <c r="M115" s="3">
        <v>9.9210266535044403E-2</v>
      </c>
    </row>
    <row r="116" spans="1:13" x14ac:dyDescent="0.25">
      <c r="A116" s="8" t="s">
        <v>596</v>
      </c>
      <c r="B116" s="2">
        <v>0.42490842490842501</v>
      </c>
      <c r="C116" s="2">
        <v>0.53488372093023295</v>
      </c>
      <c r="D116" s="2">
        <v>0.43243243243243201</v>
      </c>
      <c r="E116" s="2">
        <v>0.44696969696969702</v>
      </c>
      <c r="F116" s="2">
        <v>0.48275862068965503</v>
      </c>
      <c r="G116" s="2">
        <v>0.56185567010309301</v>
      </c>
      <c r="H116" s="2">
        <v>0.65326633165829195</v>
      </c>
      <c r="I116" s="2">
        <v>0.58744394618834095</v>
      </c>
      <c r="J116" s="2">
        <v>0.45505617977528101</v>
      </c>
      <c r="K116" s="2">
        <v>0.19402985074626899</v>
      </c>
      <c r="L116" s="3">
        <v>0.49036402569593102</v>
      </c>
      <c r="M116" s="3">
        <v>0.45360315893386</v>
      </c>
    </row>
    <row r="117" spans="1:13" x14ac:dyDescent="0.25">
      <c r="A117" s="8" t="s">
        <v>597</v>
      </c>
      <c r="B117" s="2" t="s">
        <v>2216</v>
      </c>
      <c r="C117" s="2" t="s">
        <v>2216</v>
      </c>
      <c r="D117" s="2" t="s">
        <v>2216</v>
      </c>
      <c r="E117" s="2" t="s">
        <v>2216</v>
      </c>
      <c r="F117" s="2">
        <v>2.5862068965517199E-2</v>
      </c>
      <c r="G117" s="2">
        <v>5.1546391752577303E-2</v>
      </c>
      <c r="H117" s="2">
        <v>9.5477386934673406E-2</v>
      </c>
      <c r="I117" s="2">
        <v>0.20627802690583</v>
      </c>
      <c r="J117" s="2">
        <v>0.43258426966292102</v>
      </c>
      <c r="K117" s="2">
        <v>0.73631840796019898</v>
      </c>
      <c r="L117" s="3">
        <v>0.29336188436830801</v>
      </c>
      <c r="M117" s="3">
        <v>0.12783810463968401</v>
      </c>
    </row>
    <row r="118" spans="1:13" x14ac:dyDescent="0.25">
      <c r="A118" s="8" t="s">
        <v>612</v>
      </c>
      <c r="B118" s="2" t="s">
        <v>2216</v>
      </c>
      <c r="C118" s="2">
        <v>4.47761194029851E-2</v>
      </c>
      <c r="D118" s="2">
        <v>0.05</v>
      </c>
      <c r="E118" s="2" t="s">
        <v>2216</v>
      </c>
      <c r="F118" s="2" t="s">
        <v>2216</v>
      </c>
      <c r="G118" s="2">
        <v>0.102564102564103</v>
      </c>
      <c r="H118" s="2" t="s">
        <v>2216</v>
      </c>
      <c r="I118" s="2" t="s">
        <v>2216</v>
      </c>
      <c r="J118" s="2">
        <v>0</v>
      </c>
      <c r="K118" s="2">
        <v>0</v>
      </c>
      <c r="L118" s="3">
        <v>3.8043478260869602E-2</v>
      </c>
      <c r="M118" s="3">
        <v>3.8374717832957102E-2</v>
      </c>
    </row>
    <row r="119" spans="1:13" x14ac:dyDescent="0.25">
      <c r="A119" s="8" t="s">
        <v>613</v>
      </c>
      <c r="B119" s="2">
        <v>0.05</v>
      </c>
      <c r="C119" s="2">
        <v>0.104477611940299</v>
      </c>
      <c r="D119" s="2" t="s">
        <v>2216</v>
      </c>
      <c r="E119" s="2" t="s">
        <v>2216</v>
      </c>
      <c r="F119" s="2">
        <v>0.11111111111111099</v>
      </c>
      <c r="G119" s="2" t="s">
        <v>2216</v>
      </c>
      <c r="H119" s="2">
        <v>5.8823529411764698E-2</v>
      </c>
      <c r="I119" s="2" t="s">
        <v>2216</v>
      </c>
      <c r="J119" s="2">
        <v>0</v>
      </c>
      <c r="K119" s="2">
        <v>0</v>
      </c>
      <c r="L119" s="3">
        <v>3.8043478260869602E-2</v>
      </c>
      <c r="M119" s="3">
        <v>5.4176072234762999E-2</v>
      </c>
    </row>
    <row r="120" spans="1:13" x14ac:dyDescent="0.25">
      <c r="A120" s="8" t="s">
        <v>614</v>
      </c>
      <c r="B120" s="2" t="s">
        <v>2216</v>
      </c>
      <c r="C120" s="2">
        <v>4.47761194029851E-2</v>
      </c>
      <c r="D120" s="2" t="s">
        <v>2216</v>
      </c>
      <c r="E120" s="2" t="s">
        <v>2216</v>
      </c>
      <c r="F120" s="2" t="s">
        <v>2216</v>
      </c>
      <c r="G120" s="2">
        <v>0</v>
      </c>
      <c r="H120" s="2">
        <v>0</v>
      </c>
      <c r="I120" s="2">
        <v>0</v>
      </c>
      <c r="J120" s="2">
        <v>0</v>
      </c>
      <c r="K120" s="2">
        <v>0</v>
      </c>
      <c r="L120" s="3">
        <v>0</v>
      </c>
      <c r="M120" s="3">
        <v>1.35440180586907E-2</v>
      </c>
    </row>
    <row r="121" spans="1:13" x14ac:dyDescent="0.25">
      <c r="A121" s="8" t="s">
        <v>615</v>
      </c>
      <c r="B121" s="2" t="s">
        <v>2216</v>
      </c>
      <c r="C121" s="2">
        <v>4.47761194029851E-2</v>
      </c>
      <c r="D121" s="2">
        <v>6.6666666666666693E-2</v>
      </c>
      <c r="E121" s="2">
        <v>0.05</v>
      </c>
      <c r="F121" s="2" t="s">
        <v>2216</v>
      </c>
      <c r="G121" s="2" t="s">
        <v>2216</v>
      </c>
      <c r="H121" s="2" t="s">
        <v>2216</v>
      </c>
      <c r="I121" s="2" t="s">
        <v>2216</v>
      </c>
      <c r="J121" s="2">
        <v>0</v>
      </c>
      <c r="K121" s="2">
        <v>0</v>
      </c>
      <c r="L121" s="3">
        <v>2.7173913043478298E-2</v>
      </c>
      <c r="M121" s="3">
        <v>3.8374717832957102E-2</v>
      </c>
    </row>
    <row r="122" spans="1:13" x14ac:dyDescent="0.25">
      <c r="A122" s="8" t="s">
        <v>616</v>
      </c>
      <c r="B122" s="2">
        <v>0.266666666666667</v>
      </c>
      <c r="C122" s="2">
        <v>7.4626865671641798E-2</v>
      </c>
      <c r="D122" s="2">
        <v>0.1</v>
      </c>
      <c r="E122" s="2">
        <v>0.18333333333333299</v>
      </c>
      <c r="F122" s="2">
        <v>0.18518518518518501</v>
      </c>
      <c r="G122" s="2">
        <v>0.102564102564103</v>
      </c>
      <c r="H122" s="2" t="s">
        <v>2216</v>
      </c>
      <c r="I122" s="2">
        <v>5.6603773584905703E-2</v>
      </c>
      <c r="J122" s="2" t="s">
        <v>2216</v>
      </c>
      <c r="K122" s="2" t="s">
        <v>2216</v>
      </c>
      <c r="L122" s="3">
        <v>5.4347826086956499E-2</v>
      </c>
      <c r="M122" s="3">
        <v>0.12415349887133199</v>
      </c>
    </row>
    <row r="123" spans="1:13" x14ac:dyDescent="0.25">
      <c r="A123" s="8" t="s">
        <v>617</v>
      </c>
      <c r="B123" s="2">
        <v>0.6</v>
      </c>
      <c r="C123" s="2">
        <v>0.68656716417910402</v>
      </c>
      <c r="D123" s="2">
        <v>0.75</v>
      </c>
      <c r="E123" s="2">
        <v>0.68333333333333302</v>
      </c>
      <c r="F123" s="2">
        <v>0.592592592592593</v>
      </c>
      <c r="G123" s="2">
        <v>0.66666666666666696</v>
      </c>
      <c r="H123" s="2">
        <v>0.84313725490196101</v>
      </c>
      <c r="I123" s="2">
        <v>0.71698113207547198</v>
      </c>
      <c r="J123" s="2">
        <v>0.63333333333333297</v>
      </c>
      <c r="K123" s="2">
        <v>0.28125</v>
      </c>
      <c r="L123" s="3">
        <v>0.67391304347826098</v>
      </c>
      <c r="M123" s="3">
        <v>0.66139954853273097</v>
      </c>
    </row>
    <row r="124" spans="1:13" x14ac:dyDescent="0.25">
      <c r="A124" s="8" t="s">
        <v>618</v>
      </c>
      <c r="B124" s="2">
        <v>0</v>
      </c>
      <c r="C124" s="2">
        <v>0</v>
      </c>
      <c r="D124" s="2">
        <v>0</v>
      </c>
      <c r="E124" s="2">
        <v>0</v>
      </c>
      <c r="F124" s="2" t="s">
        <v>2216</v>
      </c>
      <c r="G124" s="2" t="s">
        <v>2216</v>
      </c>
      <c r="H124" s="2" t="s">
        <v>2216</v>
      </c>
      <c r="I124" s="2">
        <v>0.13207547169811301</v>
      </c>
      <c r="J124" s="2">
        <v>0.33333333333333298</v>
      </c>
      <c r="K124" s="2">
        <v>0.6875</v>
      </c>
      <c r="L124" s="3">
        <v>0.16847826086956499</v>
      </c>
      <c r="M124" s="3">
        <v>6.9977426636568807E-2</v>
      </c>
    </row>
    <row r="125" spans="1:13" x14ac:dyDescent="0.25">
      <c r="A125" s="8" t="s">
        <v>619</v>
      </c>
      <c r="B125" s="2" t="s">
        <v>2216</v>
      </c>
      <c r="C125" s="2">
        <v>6.0240963855421699E-3</v>
      </c>
      <c r="D125" s="2" t="s">
        <v>2216</v>
      </c>
      <c r="E125" s="2">
        <v>0</v>
      </c>
      <c r="F125" s="2" t="s">
        <v>2216</v>
      </c>
      <c r="G125" s="2" t="s">
        <v>2216</v>
      </c>
      <c r="H125" s="2">
        <v>0</v>
      </c>
      <c r="I125" s="2">
        <v>0</v>
      </c>
      <c r="J125" s="2">
        <v>0</v>
      </c>
      <c r="K125" s="2">
        <v>0</v>
      </c>
      <c r="L125" s="3" t="s">
        <v>2216</v>
      </c>
      <c r="M125" s="3">
        <v>3.168854685378E-3</v>
      </c>
    </row>
    <row r="126" spans="1:13" x14ac:dyDescent="0.25">
      <c r="A126" s="8" t="s">
        <v>620</v>
      </c>
      <c r="B126" s="2" t="s">
        <v>2216</v>
      </c>
      <c r="C126" s="2" t="s">
        <v>2216</v>
      </c>
      <c r="D126" s="2" t="s">
        <v>2216</v>
      </c>
      <c r="E126" s="2" t="s">
        <v>2216</v>
      </c>
      <c r="F126" s="2" t="s">
        <v>2216</v>
      </c>
      <c r="G126" s="2" t="s">
        <v>2216</v>
      </c>
      <c r="H126" s="2" t="s">
        <v>2216</v>
      </c>
      <c r="I126" s="2" t="s">
        <v>2216</v>
      </c>
      <c r="J126" s="2">
        <v>0</v>
      </c>
      <c r="K126" s="2">
        <v>0</v>
      </c>
      <c r="L126" s="3" t="s">
        <v>2216</v>
      </c>
      <c r="M126" s="3">
        <v>3.168854685378E-3</v>
      </c>
    </row>
    <row r="127" spans="1:13" x14ac:dyDescent="0.25">
      <c r="A127" s="8" t="s">
        <v>621</v>
      </c>
      <c r="B127" s="2">
        <v>1.86915887850467E-2</v>
      </c>
      <c r="C127" s="2">
        <v>6.0240963855421699E-3</v>
      </c>
      <c r="D127" s="2">
        <v>5.5248618784530402E-3</v>
      </c>
      <c r="E127" s="2">
        <v>8.7463556851312008E-3</v>
      </c>
      <c r="F127" s="2">
        <v>0</v>
      </c>
      <c r="G127" s="2" t="s">
        <v>2216</v>
      </c>
      <c r="H127" s="2" t="s">
        <v>2216</v>
      </c>
      <c r="I127" s="2">
        <v>0</v>
      </c>
      <c r="J127" s="2">
        <v>0</v>
      </c>
      <c r="K127" s="2">
        <v>0</v>
      </c>
      <c r="L127" s="3">
        <v>6.8965517241379301E-3</v>
      </c>
      <c r="M127" s="3">
        <v>6.79040289723857E-3</v>
      </c>
    </row>
    <row r="128" spans="1:13" x14ac:dyDescent="0.25">
      <c r="A128" s="8" t="s">
        <v>622</v>
      </c>
      <c r="B128" s="2">
        <v>2.57009345794393E-2</v>
      </c>
      <c r="C128" s="2">
        <v>2.6104417670682702E-2</v>
      </c>
      <c r="D128" s="2">
        <v>2.2099447513812199E-2</v>
      </c>
      <c r="E128" s="2">
        <v>1.1661807580174899E-2</v>
      </c>
      <c r="F128" s="2">
        <v>3.8251366120218601E-2</v>
      </c>
      <c r="G128" s="2">
        <v>2.0547945205479499E-2</v>
      </c>
      <c r="H128" s="2">
        <v>4.2372881355932202E-2</v>
      </c>
      <c r="I128" s="2">
        <v>0</v>
      </c>
      <c r="J128" s="2" t="s">
        <v>2216</v>
      </c>
      <c r="K128" s="2" t="s">
        <v>2216</v>
      </c>
      <c r="L128" s="3">
        <v>2.5287356321839101E-2</v>
      </c>
      <c r="M128" s="3">
        <v>2.5350837483024E-2</v>
      </c>
    </row>
    <row r="129" spans="1:13" x14ac:dyDescent="0.25">
      <c r="A129" s="8" t="s">
        <v>623</v>
      </c>
      <c r="B129" s="2">
        <v>0.19626168224299101</v>
      </c>
      <c r="C129" s="2">
        <v>5.0200803212851398E-2</v>
      </c>
      <c r="D129" s="2">
        <v>7.3664825046040494E-2</v>
      </c>
      <c r="E129" s="2">
        <v>9.3294460641399402E-2</v>
      </c>
      <c r="F129" s="2">
        <v>0.14754098360655701</v>
      </c>
      <c r="G129" s="2">
        <v>8.2191780821917804E-2</v>
      </c>
      <c r="H129" s="2" t="s">
        <v>2216</v>
      </c>
      <c r="I129" s="2">
        <v>4.67289719626168E-2</v>
      </c>
      <c r="J129" s="2" t="s">
        <v>2216</v>
      </c>
      <c r="K129" s="2" t="s">
        <v>2216</v>
      </c>
      <c r="L129" s="3">
        <v>4.8275862068965503E-2</v>
      </c>
      <c r="M129" s="3">
        <v>0.100497962879131</v>
      </c>
    </row>
    <row r="130" spans="1:13" x14ac:dyDescent="0.25">
      <c r="A130" s="8" t="s">
        <v>624</v>
      </c>
      <c r="B130" s="2">
        <v>0.75467289719626196</v>
      </c>
      <c r="C130" s="2">
        <v>0.90963855421686701</v>
      </c>
      <c r="D130" s="2">
        <v>0.89318600368324097</v>
      </c>
      <c r="E130" s="2">
        <v>0.87755102040816302</v>
      </c>
      <c r="F130" s="2">
        <v>0.79234972677595605</v>
      </c>
      <c r="G130" s="2">
        <v>0.85616438356164404</v>
      </c>
      <c r="H130" s="2">
        <v>0.90677966101694896</v>
      </c>
      <c r="I130" s="2">
        <v>0.934579439252336</v>
      </c>
      <c r="J130" s="2">
        <v>0.8</v>
      </c>
      <c r="K130" s="2">
        <v>0.452380952380952</v>
      </c>
      <c r="L130" s="3">
        <v>0.85057471264367801</v>
      </c>
      <c r="M130" s="3">
        <v>0.85061113626075102</v>
      </c>
    </row>
    <row r="131" spans="1:13" x14ac:dyDescent="0.25">
      <c r="A131" s="8" t="s">
        <v>625</v>
      </c>
      <c r="B131" s="2">
        <v>0</v>
      </c>
      <c r="C131" s="2">
        <v>0</v>
      </c>
      <c r="D131" s="2">
        <v>0</v>
      </c>
      <c r="E131" s="2" t="s">
        <v>2216</v>
      </c>
      <c r="F131" s="2" t="s">
        <v>2216</v>
      </c>
      <c r="G131" s="2">
        <v>0</v>
      </c>
      <c r="H131" s="2" t="s">
        <v>2216</v>
      </c>
      <c r="I131" s="2" t="s">
        <v>2216</v>
      </c>
      <c r="J131" s="2">
        <v>0.145454545454545</v>
      </c>
      <c r="K131" s="2">
        <v>0.5</v>
      </c>
      <c r="L131" s="3">
        <v>5.97701149425287E-2</v>
      </c>
      <c r="M131" s="3">
        <v>1.04119511090991E-2</v>
      </c>
    </row>
    <row r="132" spans="1:13" x14ac:dyDescent="0.25">
      <c r="A132" s="8" t="s">
        <v>626</v>
      </c>
      <c r="B132" s="2">
        <v>0</v>
      </c>
      <c r="C132" s="2" t="s">
        <v>2216</v>
      </c>
      <c r="D132" s="2">
        <v>0</v>
      </c>
      <c r="E132" s="2">
        <v>0</v>
      </c>
      <c r="F132" s="2">
        <v>0</v>
      </c>
      <c r="G132" s="2">
        <v>0</v>
      </c>
      <c r="H132" s="2" t="s">
        <v>2216</v>
      </c>
      <c r="I132" s="2">
        <v>0</v>
      </c>
      <c r="J132" s="2">
        <v>0</v>
      </c>
      <c r="K132" s="2">
        <v>0</v>
      </c>
      <c r="L132" s="3" t="s">
        <v>2216</v>
      </c>
      <c r="M132" s="3" t="s">
        <v>2216</v>
      </c>
    </row>
    <row r="133" spans="1:13" x14ac:dyDescent="0.25">
      <c r="A133" s="8" t="s">
        <v>627</v>
      </c>
      <c r="B133" s="2" t="s">
        <v>2216</v>
      </c>
      <c r="C133" s="2">
        <v>0</v>
      </c>
      <c r="D133" s="2" t="s">
        <v>2216</v>
      </c>
      <c r="E133" s="2" t="s">
        <v>2216</v>
      </c>
      <c r="F133" s="2" t="s">
        <v>2216</v>
      </c>
      <c r="G133" s="2">
        <v>5.9701492537313397E-2</v>
      </c>
      <c r="H133" s="2">
        <v>0</v>
      </c>
      <c r="I133" s="2">
        <v>0</v>
      </c>
      <c r="J133" s="2" t="s">
        <v>2216</v>
      </c>
      <c r="K133" s="2">
        <v>0</v>
      </c>
      <c r="L133" s="3">
        <v>2.4291497975708499E-2</v>
      </c>
      <c r="M133" s="3">
        <v>1.0036496350365E-2</v>
      </c>
    </row>
    <row r="134" spans="1:13" x14ac:dyDescent="0.25">
      <c r="A134" s="8" t="s">
        <v>628</v>
      </c>
      <c r="B134" s="2">
        <v>2.1276595744680899E-2</v>
      </c>
      <c r="C134" s="2" t="s">
        <v>2216</v>
      </c>
      <c r="D134" s="2">
        <v>1.03806228373702E-2</v>
      </c>
      <c r="E134" s="2">
        <v>0</v>
      </c>
      <c r="F134" s="2" t="s">
        <v>2216</v>
      </c>
      <c r="G134" s="2" t="s">
        <v>2216</v>
      </c>
      <c r="H134" s="2">
        <v>0</v>
      </c>
      <c r="I134" s="2" t="s">
        <v>2216</v>
      </c>
      <c r="J134" s="2">
        <v>0</v>
      </c>
      <c r="K134" s="2">
        <v>0</v>
      </c>
      <c r="L134" s="3" t="s">
        <v>2216</v>
      </c>
      <c r="M134" s="3">
        <v>1.09489051094891E-2</v>
      </c>
    </row>
    <row r="135" spans="1:13" x14ac:dyDescent="0.25">
      <c r="A135" s="8" t="s">
        <v>629</v>
      </c>
      <c r="B135" s="2" t="s">
        <v>2216</v>
      </c>
      <c r="C135" s="2" t="s">
        <v>2216</v>
      </c>
      <c r="D135" s="2" t="s">
        <v>2216</v>
      </c>
      <c r="E135" s="2">
        <v>3.1914893617021302E-2</v>
      </c>
      <c r="F135" s="2" t="s">
        <v>2216</v>
      </c>
      <c r="G135" s="2">
        <v>0</v>
      </c>
      <c r="H135" s="2" t="s">
        <v>2216</v>
      </c>
      <c r="I135" s="2">
        <v>7.4626865671641798E-2</v>
      </c>
      <c r="J135" s="2" t="s">
        <v>2216</v>
      </c>
      <c r="K135" s="2" t="s">
        <v>2216</v>
      </c>
      <c r="L135" s="3">
        <v>2.8340080971659899E-2</v>
      </c>
      <c r="M135" s="3">
        <v>1.6423357664233602E-2</v>
      </c>
    </row>
    <row r="136" spans="1:13" x14ac:dyDescent="0.25">
      <c r="A136" s="8" t="s">
        <v>630</v>
      </c>
      <c r="B136" s="2">
        <v>0.20212765957446799</v>
      </c>
      <c r="C136" s="2">
        <v>4.8582995951416998E-2</v>
      </c>
      <c r="D136" s="2">
        <v>8.6505190311418706E-2</v>
      </c>
      <c r="E136" s="2">
        <v>0.10106382978723399</v>
      </c>
      <c r="F136" s="2">
        <v>0.19696969696969699</v>
      </c>
      <c r="G136" s="2">
        <v>0.104477611940299</v>
      </c>
      <c r="H136" s="2">
        <v>0.10606060606060599</v>
      </c>
      <c r="I136" s="2">
        <v>7.4626865671641798E-2</v>
      </c>
      <c r="J136" s="2">
        <v>7.4999999999999997E-2</v>
      </c>
      <c r="K136" s="2" t="s">
        <v>2216</v>
      </c>
      <c r="L136" s="3">
        <v>8.9068825910931196E-2</v>
      </c>
      <c r="M136" s="3">
        <v>0.11131386861313899</v>
      </c>
    </row>
    <row r="137" spans="1:13" x14ac:dyDescent="0.25">
      <c r="A137" s="8" t="s">
        <v>631</v>
      </c>
      <c r="B137" s="2">
        <v>0.76063829787234005</v>
      </c>
      <c r="C137" s="2">
        <v>0.93522267206477705</v>
      </c>
      <c r="D137" s="2">
        <v>0.89273356401384096</v>
      </c>
      <c r="E137" s="2">
        <v>0.85638297872340396</v>
      </c>
      <c r="F137" s="2">
        <v>0.71212121212121204</v>
      </c>
      <c r="G137" s="2">
        <v>0.82089552238805996</v>
      </c>
      <c r="H137" s="2">
        <v>0.83333333333333304</v>
      </c>
      <c r="I137" s="2">
        <v>0.79104477611940305</v>
      </c>
      <c r="J137" s="2">
        <v>0.67500000000000004</v>
      </c>
      <c r="K137" s="2">
        <v>0.44444444444444398</v>
      </c>
      <c r="L137" s="3">
        <v>0.76923076923076905</v>
      </c>
      <c r="M137" s="3">
        <v>0.83394160583941601</v>
      </c>
    </row>
    <row r="138" spans="1:13" x14ac:dyDescent="0.25">
      <c r="A138" s="8" t="s">
        <v>632</v>
      </c>
      <c r="B138" s="2">
        <v>0</v>
      </c>
      <c r="C138" s="2">
        <v>0</v>
      </c>
      <c r="D138" s="2">
        <v>0</v>
      </c>
      <c r="E138" s="2" t="s">
        <v>2216</v>
      </c>
      <c r="F138" s="2" t="s">
        <v>2216</v>
      </c>
      <c r="G138" s="2">
        <v>0</v>
      </c>
      <c r="H138" s="2" t="s">
        <v>2216</v>
      </c>
      <c r="I138" s="2">
        <v>4.47761194029851E-2</v>
      </c>
      <c r="J138" s="2">
        <v>0.17499999999999999</v>
      </c>
      <c r="K138" s="2">
        <v>0.48148148148148101</v>
      </c>
      <c r="L138" s="3">
        <v>7.69230769230769E-2</v>
      </c>
      <c r="M138" s="3">
        <v>1.55109489051095E-2</v>
      </c>
    </row>
    <row r="139" spans="1:13" x14ac:dyDescent="0.25">
      <c r="A139" s="8" t="s">
        <v>633</v>
      </c>
      <c r="B139" s="2" t="s">
        <v>2216</v>
      </c>
      <c r="C139" s="2">
        <v>3.4482758620689703E-2</v>
      </c>
      <c r="D139" s="2" t="s">
        <v>2216</v>
      </c>
      <c r="E139" s="2" t="s">
        <v>2216</v>
      </c>
      <c r="F139" s="2" t="s">
        <v>2216</v>
      </c>
      <c r="G139" s="2">
        <v>0</v>
      </c>
      <c r="H139" s="2">
        <v>0</v>
      </c>
      <c r="I139" s="2" t="s">
        <v>2216</v>
      </c>
      <c r="J139" s="2">
        <v>0</v>
      </c>
      <c r="K139" s="2">
        <v>0</v>
      </c>
      <c r="L139" s="3" t="s">
        <v>2216</v>
      </c>
      <c r="M139" s="3">
        <v>2.34986945169713E-2</v>
      </c>
    </row>
    <row r="140" spans="1:13" x14ac:dyDescent="0.25">
      <c r="A140" s="8" t="s">
        <v>634</v>
      </c>
      <c r="B140" s="2">
        <v>5.4794520547945202E-2</v>
      </c>
      <c r="C140" s="2">
        <v>6.8965517241379296E-2</v>
      </c>
      <c r="D140" s="2" t="s">
        <v>2216</v>
      </c>
      <c r="E140" s="2">
        <v>6.4516129032258104E-2</v>
      </c>
      <c r="F140" s="2" t="s">
        <v>2216</v>
      </c>
      <c r="G140" s="2" t="s">
        <v>2216</v>
      </c>
      <c r="H140" s="2">
        <v>0.102564102564103</v>
      </c>
      <c r="I140" s="2" t="s">
        <v>2216</v>
      </c>
      <c r="J140" s="2">
        <v>0</v>
      </c>
      <c r="K140" s="2">
        <v>0</v>
      </c>
      <c r="L140" s="3">
        <v>5.9829059829059797E-2</v>
      </c>
      <c r="M140" s="3">
        <v>6.0052219321148799E-2</v>
      </c>
    </row>
    <row r="141" spans="1:13" x14ac:dyDescent="0.25">
      <c r="A141" s="8" t="s">
        <v>635</v>
      </c>
      <c r="B141" s="2" t="s">
        <v>2216</v>
      </c>
      <c r="C141" s="2">
        <v>0</v>
      </c>
      <c r="D141" s="2" t="s">
        <v>2216</v>
      </c>
      <c r="E141" s="2" t="s">
        <v>2216</v>
      </c>
      <c r="F141" s="2" t="s">
        <v>2216</v>
      </c>
      <c r="G141" s="2">
        <v>0</v>
      </c>
      <c r="H141" s="2">
        <v>0</v>
      </c>
      <c r="I141" s="2">
        <v>0</v>
      </c>
      <c r="J141" s="2">
        <v>0</v>
      </c>
      <c r="K141" s="2">
        <v>0</v>
      </c>
      <c r="L141" s="3">
        <v>0</v>
      </c>
      <c r="M141" s="3">
        <v>1.5665796344647501E-2</v>
      </c>
    </row>
    <row r="142" spans="1:13" x14ac:dyDescent="0.25">
      <c r="A142" s="8" t="s">
        <v>636</v>
      </c>
      <c r="B142" s="2">
        <v>6.8493150684931503E-2</v>
      </c>
      <c r="C142" s="2">
        <v>4.5977011494252901E-2</v>
      </c>
      <c r="D142" s="2" t="s">
        <v>2216</v>
      </c>
      <c r="E142" s="2">
        <v>0</v>
      </c>
      <c r="F142" s="2" t="s">
        <v>2216</v>
      </c>
      <c r="G142" s="2">
        <v>9.0909090909090898E-2</v>
      </c>
      <c r="H142" s="2">
        <v>0</v>
      </c>
      <c r="I142" s="2">
        <v>0.16666666666666699</v>
      </c>
      <c r="J142" s="2">
        <v>0</v>
      </c>
      <c r="K142" s="2">
        <v>0</v>
      </c>
      <c r="L142" s="3">
        <v>5.9829059829059797E-2</v>
      </c>
      <c r="M142" s="3">
        <v>4.4386422976501298E-2</v>
      </c>
    </row>
    <row r="143" spans="1:13" x14ac:dyDescent="0.25">
      <c r="A143" s="8" t="s">
        <v>637</v>
      </c>
      <c r="B143" s="2">
        <v>0.17808219178082199</v>
      </c>
      <c r="C143" s="2">
        <v>6.8965517241379296E-2</v>
      </c>
      <c r="D143" s="2">
        <v>0.141025641025641</v>
      </c>
      <c r="E143" s="2">
        <v>0.112903225806452</v>
      </c>
      <c r="F143" s="2">
        <v>0.22500000000000001</v>
      </c>
      <c r="G143" s="2">
        <v>9.0909090909090898E-2</v>
      </c>
      <c r="H143" s="2" t="s">
        <v>2216</v>
      </c>
      <c r="I143" s="2">
        <v>0</v>
      </c>
      <c r="J143" s="2">
        <v>0</v>
      </c>
      <c r="K143" s="2" t="s">
        <v>2216</v>
      </c>
      <c r="L143" s="3">
        <v>4.2735042735042701E-2</v>
      </c>
      <c r="M143" s="3">
        <v>0.12532637075718001</v>
      </c>
    </row>
    <row r="144" spans="1:13" x14ac:dyDescent="0.25">
      <c r="A144" s="8" t="s">
        <v>638</v>
      </c>
      <c r="B144" s="2">
        <v>0.67123287671232901</v>
      </c>
      <c r="C144" s="2">
        <v>0.78160919540229901</v>
      </c>
      <c r="D144" s="2">
        <v>0.76923076923076905</v>
      </c>
      <c r="E144" s="2">
        <v>0.75806451612903203</v>
      </c>
      <c r="F144" s="2">
        <v>0.65</v>
      </c>
      <c r="G144" s="2">
        <v>0.72727272727272696</v>
      </c>
      <c r="H144" s="2">
        <v>0.87179487179487203</v>
      </c>
      <c r="I144" s="2">
        <v>0.70833333333333304</v>
      </c>
      <c r="J144" s="2">
        <v>0.66666666666666696</v>
      </c>
      <c r="K144" s="2">
        <v>0.44444444444444398</v>
      </c>
      <c r="L144" s="3">
        <v>0.72649572649572602</v>
      </c>
      <c r="M144" s="3">
        <v>0.71018276762402099</v>
      </c>
    </row>
    <row r="145" spans="1:13" x14ac:dyDescent="0.25">
      <c r="A145" s="8" t="s">
        <v>639</v>
      </c>
      <c r="B145" s="2">
        <v>0</v>
      </c>
      <c r="C145" s="2">
        <v>0</v>
      </c>
      <c r="D145" s="2">
        <v>0</v>
      </c>
      <c r="E145" s="2">
        <v>0</v>
      </c>
      <c r="F145" s="2">
        <v>0</v>
      </c>
      <c r="G145" s="2" t="s">
        <v>2216</v>
      </c>
      <c r="H145" s="2">
        <v>0</v>
      </c>
      <c r="I145" s="2" t="s">
        <v>2216</v>
      </c>
      <c r="J145" s="2">
        <v>0.33333333333333298</v>
      </c>
      <c r="K145" s="2">
        <v>0.5</v>
      </c>
      <c r="L145" s="3">
        <v>0.102564102564103</v>
      </c>
      <c r="M145" s="3">
        <v>2.0887728459529999E-2</v>
      </c>
    </row>
    <row r="146" spans="1:13" x14ac:dyDescent="0.25">
      <c r="A146" s="8" t="s">
        <v>640</v>
      </c>
      <c r="B146" s="2">
        <v>1.13636363636364E-2</v>
      </c>
      <c r="C146" s="2">
        <v>1.34680134680135E-2</v>
      </c>
      <c r="D146" s="2">
        <v>1.1194029850746299E-2</v>
      </c>
      <c r="E146" s="2">
        <v>9.1954022988505694E-3</v>
      </c>
      <c r="F146" s="2">
        <v>2.06185567010309E-2</v>
      </c>
      <c r="G146" s="2">
        <v>2.5089605734767002E-2</v>
      </c>
      <c r="H146" s="2">
        <v>1.2396694214876E-2</v>
      </c>
      <c r="I146" s="2">
        <v>0</v>
      </c>
      <c r="J146" s="2">
        <v>0</v>
      </c>
      <c r="K146" s="2">
        <v>0</v>
      </c>
      <c r="L146" s="3">
        <v>1.08342361863489E-2</v>
      </c>
      <c r="M146" s="3">
        <v>1.2969283276450499E-2</v>
      </c>
    </row>
    <row r="147" spans="1:13" x14ac:dyDescent="0.25">
      <c r="A147" s="8" t="s">
        <v>641</v>
      </c>
      <c r="B147" s="2">
        <v>9.46969696969697E-3</v>
      </c>
      <c r="C147" s="2">
        <v>1.01010101010101E-2</v>
      </c>
      <c r="D147" s="2">
        <v>2.05223880597015E-2</v>
      </c>
      <c r="E147" s="2">
        <v>2.2988505747126398E-2</v>
      </c>
      <c r="F147" s="2">
        <v>2.06185567010309E-2</v>
      </c>
      <c r="G147" s="2">
        <v>1.4336917562724E-2</v>
      </c>
      <c r="H147" s="2">
        <v>1.6528925619834701E-2</v>
      </c>
      <c r="I147" s="2">
        <v>1.88679245283019E-2</v>
      </c>
      <c r="J147" s="2">
        <v>0</v>
      </c>
      <c r="K147" s="2">
        <v>0</v>
      </c>
      <c r="L147" s="3">
        <v>1.30010834236186E-2</v>
      </c>
      <c r="M147" s="3">
        <v>1.5358361774744001E-2</v>
      </c>
    </row>
    <row r="148" spans="1:13" x14ac:dyDescent="0.25">
      <c r="A148" s="8" t="s">
        <v>642</v>
      </c>
      <c r="B148" s="2">
        <v>7.9545454545454503E-2</v>
      </c>
      <c r="C148" s="2">
        <v>7.9124579124579097E-2</v>
      </c>
      <c r="D148" s="2">
        <v>4.47761194029851E-2</v>
      </c>
      <c r="E148" s="2">
        <v>6.6666666666666693E-2</v>
      </c>
      <c r="F148" s="2">
        <v>8.9347079037800703E-2</v>
      </c>
      <c r="G148" s="2">
        <v>6.0931899641577102E-2</v>
      </c>
      <c r="H148" s="2">
        <v>7.0247933884297495E-2</v>
      </c>
      <c r="I148" s="2">
        <v>4.2452830188679201E-2</v>
      </c>
      <c r="J148" s="2">
        <v>3.4013605442176902E-2</v>
      </c>
      <c r="K148" s="2" t="s">
        <v>2216</v>
      </c>
      <c r="L148" s="3">
        <v>4.8754062838569902E-2</v>
      </c>
      <c r="M148" s="3">
        <v>6.6211604095563106E-2</v>
      </c>
    </row>
    <row r="149" spans="1:13" x14ac:dyDescent="0.25">
      <c r="A149" s="8" t="s">
        <v>643</v>
      </c>
      <c r="B149" s="2">
        <v>3.03030303030303E-2</v>
      </c>
      <c r="C149" s="2">
        <v>3.7037037037037E-2</v>
      </c>
      <c r="D149" s="2">
        <v>2.79850746268657E-2</v>
      </c>
      <c r="E149" s="2">
        <v>3.90804597701149E-2</v>
      </c>
      <c r="F149" s="2">
        <v>3.09278350515464E-2</v>
      </c>
      <c r="G149" s="2">
        <v>4.3010752688171998E-2</v>
      </c>
      <c r="H149" s="2">
        <v>6.6115702479338803E-2</v>
      </c>
      <c r="I149" s="2">
        <v>2.83018867924528E-2</v>
      </c>
      <c r="J149" s="2">
        <v>2.7210884353741499E-2</v>
      </c>
      <c r="K149" s="2" t="s">
        <v>2216</v>
      </c>
      <c r="L149" s="3">
        <v>4.1170097508125697E-2</v>
      </c>
      <c r="M149" s="3">
        <v>3.8907849829351498E-2</v>
      </c>
    </row>
    <row r="150" spans="1:13" x14ac:dyDescent="0.25">
      <c r="A150" s="8" t="s">
        <v>644</v>
      </c>
      <c r="B150" s="2">
        <v>0.32954545454545497</v>
      </c>
      <c r="C150" s="2">
        <v>0.13973063973064001</v>
      </c>
      <c r="D150" s="2">
        <v>0.162313432835821</v>
      </c>
      <c r="E150" s="2">
        <v>0.188505747126437</v>
      </c>
      <c r="F150" s="2">
        <v>0.192439862542955</v>
      </c>
      <c r="G150" s="2">
        <v>8.6021505376344107E-2</v>
      </c>
      <c r="H150" s="2">
        <v>4.9586776859504099E-2</v>
      </c>
      <c r="I150" s="2">
        <v>6.6037735849056603E-2</v>
      </c>
      <c r="J150" s="2">
        <v>4.7619047619047603E-2</v>
      </c>
      <c r="K150" s="2" t="s">
        <v>2216</v>
      </c>
      <c r="L150" s="3">
        <v>6.0671722643553597E-2</v>
      </c>
      <c r="M150" s="3">
        <v>0.17064846416382301</v>
      </c>
    </row>
    <row r="151" spans="1:13" x14ac:dyDescent="0.25">
      <c r="A151" s="8" t="s">
        <v>645</v>
      </c>
      <c r="B151" s="2">
        <v>0.53977272727272696</v>
      </c>
      <c r="C151" s="2">
        <v>0.71885521885521897</v>
      </c>
      <c r="D151" s="2">
        <v>0.72947761194029803</v>
      </c>
      <c r="E151" s="2">
        <v>0.66896551724137898</v>
      </c>
      <c r="F151" s="2">
        <v>0.64261168384879697</v>
      </c>
      <c r="G151" s="2">
        <v>0.75627240143369201</v>
      </c>
      <c r="H151" s="2">
        <v>0.76446280991735505</v>
      </c>
      <c r="I151" s="2">
        <v>0.80188679245283001</v>
      </c>
      <c r="J151" s="2">
        <v>0.66666666666666696</v>
      </c>
      <c r="K151" s="2">
        <v>0.47580645161290303</v>
      </c>
      <c r="L151" s="3">
        <v>0.73239436619718301</v>
      </c>
      <c r="M151" s="3">
        <v>0.67064846416382295</v>
      </c>
    </row>
    <row r="152" spans="1:13" x14ac:dyDescent="0.25">
      <c r="A152" s="8" t="s">
        <v>646</v>
      </c>
      <c r="B152" s="2">
        <v>0</v>
      </c>
      <c r="C152" s="2" t="s">
        <v>2216</v>
      </c>
      <c r="D152" s="2" t="s">
        <v>2216</v>
      </c>
      <c r="E152" s="2" t="s">
        <v>2216</v>
      </c>
      <c r="F152" s="2" t="s">
        <v>2216</v>
      </c>
      <c r="G152" s="2">
        <v>1.4336917562724E-2</v>
      </c>
      <c r="H152" s="2">
        <v>2.0661157024793399E-2</v>
      </c>
      <c r="I152" s="2">
        <v>4.2452830188679201E-2</v>
      </c>
      <c r="J152" s="2">
        <v>0.22448979591836701</v>
      </c>
      <c r="K152" s="2">
        <v>0.483870967741935</v>
      </c>
      <c r="L152" s="3">
        <v>9.3174431202600203E-2</v>
      </c>
      <c r="M152" s="3">
        <v>2.5255972696245702E-2</v>
      </c>
    </row>
    <row r="153" spans="1:13" x14ac:dyDescent="0.25">
      <c r="A153" s="8" t="s">
        <v>647</v>
      </c>
      <c r="B153" s="2">
        <v>4.6783625730994101E-2</v>
      </c>
      <c r="C153" s="2">
        <v>5.0761421319797002E-2</v>
      </c>
      <c r="D153" s="2">
        <v>4.7619047619047603E-2</v>
      </c>
      <c r="E153" s="2">
        <v>4.0935672514619902E-2</v>
      </c>
      <c r="F153" s="2">
        <v>2.9126213592233E-2</v>
      </c>
      <c r="G153" s="2">
        <v>4.6511627906976702E-2</v>
      </c>
      <c r="H153" s="2" t="s">
        <v>2216</v>
      </c>
      <c r="I153" s="2" t="s">
        <v>2216</v>
      </c>
      <c r="J153" s="2" t="s">
        <v>2216</v>
      </c>
      <c r="K153" s="2">
        <v>0</v>
      </c>
      <c r="L153" s="3">
        <v>1.7211703958691899E-2</v>
      </c>
      <c r="M153" s="3">
        <v>3.4454470877768699E-2</v>
      </c>
    </row>
    <row r="154" spans="1:13" x14ac:dyDescent="0.25">
      <c r="A154" s="8" t="s">
        <v>648</v>
      </c>
      <c r="B154" s="2">
        <v>7.6023391812865507E-2</v>
      </c>
      <c r="C154" s="2">
        <v>9.13705583756345E-2</v>
      </c>
      <c r="D154" s="2">
        <v>6.3492063492063502E-2</v>
      </c>
      <c r="E154" s="2">
        <v>5.2631578947368397E-2</v>
      </c>
      <c r="F154" s="2">
        <v>0.14563106796116501</v>
      </c>
      <c r="G154" s="2">
        <v>8.5271317829457405E-2</v>
      </c>
      <c r="H154" s="2">
        <v>0.105263157894737</v>
      </c>
      <c r="I154" s="2">
        <v>2.9585798816568001E-2</v>
      </c>
      <c r="J154" s="2" t="s">
        <v>2216</v>
      </c>
      <c r="K154" s="2">
        <v>0</v>
      </c>
      <c r="L154" s="3">
        <v>5.3356282271944902E-2</v>
      </c>
      <c r="M154" s="3">
        <v>7.9573420836751396E-2</v>
      </c>
    </row>
    <row r="155" spans="1:13" x14ac:dyDescent="0.25">
      <c r="A155" s="8" t="s">
        <v>649</v>
      </c>
      <c r="B155" s="2">
        <v>5.8479532163742701E-2</v>
      </c>
      <c r="C155" s="2">
        <v>6.0913705583756299E-2</v>
      </c>
      <c r="D155" s="2">
        <v>6.8783068783068793E-2</v>
      </c>
      <c r="E155" s="2">
        <v>3.5087719298245598E-2</v>
      </c>
      <c r="F155" s="2">
        <v>8.7378640776699004E-2</v>
      </c>
      <c r="G155" s="2">
        <v>9.3023255813953501E-2</v>
      </c>
      <c r="H155" s="2">
        <v>6.7669172932330796E-2</v>
      </c>
      <c r="I155" s="2" t="s">
        <v>2216</v>
      </c>
      <c r="J155" s="2" t="s">
        <v>2216</v>
      </c>
      <c r="K155" s="2">
        <v>0</v>
      </c>
      <c r="L155" s="3">
        <v>4.3029259896729802E-2</v>
      </c>
      <c r="M155" s="3">
        <v>5.7424118129614399E-2</v>
      </c>
    </row>
    <row r="156" spans="1:13" x14ac:dyDescent="0.25">
      <c r="A156" s="8" t="s">
        <v>650</v>
      </c>
      <c r="B156" s="2">
        <v>5.8479532163742701E-2</v>
      </c>
      <c r="C156" s="2">
        <v>6.0913705583756299E-2</v>
      </c>
      <c r="D156" s="2">
        <v>3.1746031746031703E-2</v>
      </c>
      <c r="E156" s="2">
        <v>4.0935672514619902E-2</v>
      </c>
      <c r="F156" s="2">
        <v>2.9126213592233E-2</v>
      </c>
      <c r="G156" s="2" t="s">
        <v>2216</v>
      </c>
      <c r="H156" s="2">
        <v>3.00751879699248E-2</v>
      </c>
      <c r="I156" s="2">
        <v>7.1005917159763302E-2</v>
      </c>
      <c r="J156" s="2">
        <v>3.1007751937984499E-2</v>
      </c>
      <c r="K156" s="2" t="s">
        <v>2216</v>
      </c>
      <c r="L156" s="3">
        <v>3.9586919104991403E-2</v>
      </c>
      <c r="M156" s="3">
        <v>4.6759639048400303E-2</v>
      </c>
    </row>
    <row r="157" spans="1:13" x14ac:dyDescent="0.25">
      <c r="A157" s="8" t="s">
        <v>651</v>
      </c>
      <c r="B157" s="2">
        <v>0.18713450292397699</v>
      </c>
      <c r="C157" s="2">
        <v>0.111675126903553</v>
      </c>
      <c r="D157" s="2">
        <v>0.14285714285714299</v>
      </c>
      <c r="E157" s="2">
        <v>0.140350877192982</v>
      </c>
      <c r="F157" s="2">
        <v>0.15533980582524301</v>
      </c>
      <c r="G157" s="2">
        <v>5.4263565891472902E-2</v>
      </c>
      <c r="H157" s="2">
        <v>7.5187969924811998E-2</v>
      </c>
      <c r="I157" s="2">
        <v>4.1420118343195297E-2</v>
      </c>
      <c r="J157" s="2">
        <v>7.7519379844961198E-2</v>
      </c>
      <c r="K157" s="2" t="s">
        <v>2216</v>
      </c>
      <c r="L157" s="3">
        <v>6.02409638554217E-2</v>
      </c>
      <c r="M157" s="3">
        <v>0.11566858080393801</v>
      </c>
    </row>
    <row r="158" spans="1:13" x14ac:dyDescent="0.25">
      <c r="A158" s="8" t="s">
        <v>652</v>
      </c>
      <c r="B158" s="2">
        <v>0.573099415204678</v>
      </c>
      <c r="C158" s="2">
        <v>0.62436548223350297</v>
      </c>
      <c r="D158" s="2">
        <v>0.64550264550264502</v>
      </c>
      <c r="E158" s="2">
        <v>0.68421052631578905</v>
      </c>
      <c r="F158" s="2">
        <v>0.53398058252427205</v>
      </c>
      <c r="G158" s="2">
        <v>0.68217054263565902</v>
      </c>
      <c r="H158" s="2">
        <v>0.59398496240601495</v>
      </c>
      <c r="I158" s="2">
        <v>0.57396449704142005</v>
      </c>
      <c r="J158" s="2">
        <v>0.45736434108527102</v>
      </c>
      <c r="K158" s="2">
        <v>0.28947368421052599</v>
      </c>
      <c r="L158" s="3">
        <v>0.55077452667814097</v>
      </c>
      <c r="M158" s="3">
        <v>0.57506152584085302</v>
      </c>
    </row>
    <row r="159" spans="1:13" x14ac:dyDescent="0.25">
      <c r="A159" s="8" t="s">
        <v>653</v>
      </c>
      <c r="B159" s="2">
        <v>0</v>
      </c>
      <c r="C159" s="2">
        <v>0</v>
      </c>
      <c r="D159" s="2">
        <v>0</v>
      </c>
      <c r="E159" s="2" t="s">
        <v>2216</v>
      </c>
      <c r="F159" s="2" t="s">
        <v>2216</v>
      </c>
      <c r="G159" s="2">
        <v>2.32558139534884E-2</v>
      </c>
      <c r="H159" s="2">
        <v>0.12030075187969901</v>
      </c>
      <c r="I159" s="2">
        <v>0.26035502958579898</v>
      </c>
      <c r="J159" s="2">
        <v>0.403100775193798</v>
      </c>
      <c r="K159" s="2">
        <v>0.68421052631578905</v>
      </c>
      <c r="L159" s="3">
        <v>0.235800344234079</v>
      </c>
      <c r="M159" s="3">
        <v>9.1058244462674298E-2</v>
      </c>
    </row>
    <row r="160" spans="1:13" x14ac:dyDescent="0.25">
      <c r="A160" s="8" t="s">
        <v>654</v>
      </c>
      <c r="B160" s="2">
        <v>0</v>
      </c>
      <c r="C160" s="2">
        <v>0</v>
      </c>
      <c r="D160" s="2">
        <v>0</v>
      </c>
      <c r="E160" s="2">
        <v>0</v>
      </c>
      <c r="F160" s="2" t="s">
        <v>2216</v>
      </c>
      <c r="G160" s="2" t="s">
        <v>2216</v>
      </c>
      <c r="H160" s="2">
        <v>0</v>
      </c>
      <c r="I160" s="2">
        <v>0</v>
      </c>
      <c r="J160" s="2" t="s">
        <v>2216</v>
      </c>
      <c r="K160" s="2">
        <v>0</v>
      </c>
      <c r="L160" s="3">
        <v>0</v>
      </c>
      <c r="M160" s="3">
        <v>0</v>
      </c>
    </row>
    <row r="161" spans="1:13" x14ac:dyDescent="0.25">
      <c r="A161" s="8" t="s">
        <v>655</v>
      </c>
      <c r="B161" s="2">
        <v>0</v>
      </c>
      <c r="C161" s="2">
        <v>0</v>
      </c>
      <c r="D161" s="2" t="s">
        <v>2216</v>
      </c>
      <c r="E161" s="2">
        <v>0</v>
      </c>
      <c r="F161" s="2" t="s">
        <v>2216</v>
      </c>
      <c r="G161" s="2" t="s">
        <v>2216</v>
      </c>
      <c r="H161" s="2">
        <v>0</v>
      </c>
      <c r="I161" s="2">
        <v>0</v>
      </c>
      <c r="J161" s="2" t="s">
        <v>2216</v>
      </c>
      <c r="K161" s="2">
        <v>0</v>
      </c>
      <c r="L161" s="3" t="s">
        <v>2216</v>
      </c>
      <c r="M161" s="3">
        <v>0.13043478260869601</v>
      </c>
    </row>
    <row r="162" spans="1:13" x14ac:dyDescent="0.25">
      <c r="A162" s="8" t="s">
        <v>656</v>
      </c>
      <c r="B162" s="2" t="s">
        <v>2216</v>
      </c>
      <c r="C162" s="2" t="s">
        <v>2216</v>
      </c>
      <c r="D162" s="2">
        <v>0</v>
      </c>
      <c r="E162" s="2">
        <v>0</v>
      </c>
      <c r="F162" s="2" t="s">
        <v>2216</v>
      </c>
      <c r="G162" s="2" t="s">
        <v>2216</v>
      </c>
      <c r="H162" s="2">
        <v>0</v>
      </c>
      <c r="I162" s="2">
        <v>0</v>
      </c>
      <c r="J162" s="2" t="s">
        <v>2216</v>
      </c>
      <c r="K162" s="2">
        <v>0</v>
      </c>
      <c r="L162" s="3" t="s">
        <v>2216</v>
      </c>
      <c r="M162" s="3">
        <v>0.173913043478261</v>
      </c>
    </row>
    <row r="163" spans="1:13" x14ac:dyDescent="0.25">
      <c r="A163" s="8" t="s">
        <v>657</v>
      </c>
      <c r="B163" s="2">
        <v>0</v>
      </c>
      <c r="C163" s="2">
        <v>0</v>
      </c>
      <c r="D163" s="2">
        <v>0</v>
      </c>
      <c r="E163" s="2">
        <v>0</v>
      </c>
      <c r="F163" s="2" t="s">
        <v>2216</v>
      </c>
      <c r="G163" s="2" t="s">
        <v>2216</v>
      </c>
      <c r="H163" s="2">
        <v>0</v>
      </c>
      <c r="I163" s="2" t="s">
        <v>2216</v>
      </c>
      <c r="J163" s="2" t="s">
        <v>2216</v>
      </c>
      <c r="K163" s="2">
        <v>0</v>
      </c>
      <c r="L163" s="3" t="s">
        <v>2216</v>
      </c>
      <c r="M163" s="3" t="s">
        <v>2216</v>
      </c>
    </row>
    <row r="164" spans="1:13" x14ac:dyDescent="0.25">
      <c r="A164" s="8" t="s">
        <v>658</v>
      </c>
      <c r="B164" s="2">
        <v>0</v>
      </c>
      <c r="C164" s="2">
        <v>0</v>
      </c>
      <c r="D164" s="2">
        <v>0</v>
      </c>
      <c r="E164" s="2">
        <v>0</v>
      </c>
      <c r="F164" s="2" t="s">
        <v>2216</v>
      </c>
      <c r="G164" s="2" t="s">
        <v>2216</v>
      </c>
      <c r="H164" s="2">
        <v>0</v>
      </c>
      <c r="I164" s="2">
        <v>0</v>
      </c>
      <c r="J164" s="2" t="s">
        <v>2216</v>
      </c>
      <c r="K164" s="2">
        <v>0</v>
      </c>
      <c r="L164" s="3">
        <v>0</v>
      </c>
      <c r="M164" s="3">
        <v>0</v>
      </c>
    </row>
    <row r="165" spans="1:13" x14ac:dyDescent="0.25">
      <c r="A165" s="8" t="s">
        <v>659</v>
      </c>
      <c r="B165" s="2" t="s">
        <v>2216</v>
      </c>
      <c r="C165" s="2">
        <v>0.83333333333333304</v>
      </c>
      <c r="D165" s="2" t="s">
        <v>2216</v>
      </c>
      <c r="E165" s="2">
        <v>1</v>
      </c>
      <c r="F165" s="2" t="s">
        <v>2216</v>
      </c>
      <c r="G165" s="2" t="s">
        <v>2216</v>
      </c>
      <c r="H165" s="2">
        <v>1</v>
      </c>
      <c r="I165" s="2" t="s">
        <v>2216</v>
      </c>
      <c r="J165" s="2" t="s">
        <v>2216</v>
      </c>
      <c r="K165" s="2">
        <v>0</v>
      </c>
      <c r="L165" s="3">
        <v>0.66666666666666696</v>
      </c>
      <c r="M165" s="3">
        <v>0.65217391304347805</v>
      </c>
    </row>
    <row r="166" spans="1:13" x14ac:dyDescent="0.25">
      <c r="A166" s="8" t="s">
        <v>660</v>
      </c>
      <c r="B166" s="2">
        <v>0</v>
      </c>
      <c r="C166" s="2">
        <v>0</v>
      </c>
      <c r="D166" s="2">
        <v>0</v>
      </c>
      <c r="E166" s="2">
        <v>0</v>
      </c>
      <c r="F166" s="2" t="s">
        <v>2216</v>
      </c>
      <c r="G166" s="2" t="s">
        <v>2216</v>
      </c>
      <c r="H166" s="2">
        <v>0</v>
      </c>
      <c r="I166" s="2">
        <v>0</v>
      </c>
      <c r="J166" s="2" t="s">
        <v>2216</v>
      </c>
      <c r="K166" s="2">
        <v>0</v>
      </c>
      <c r="L166" s="3">
        <v>0</v>
      </c>
      <c r="M166" s="3">
        <v>0</v>
      </c>
    </row>
    <row r="167" spans="1:13" x14ac:dyDescent="0.25">
      <c r="A167" s="15"/>
    </row>
    <row r="168" spans="1:13" x14ac:dyDescent="0.25">
      <c r="A168" s="15"/>
    </row>
    <row r="169" spans="1:13" x14ac:dyDescent="0.25">
      <c r="A169" s="15"/>
      <c r="B169" s="23" t="s">
        <v>31</v>
      </c>
      <c r="C169" s="23"/>
      <c r="D169" s="23"/>
      <c r="E169" s="23"/>
      <c r="F169" s="23"/>
      <c r="G169" s="23"/>
      <c r="H169" s="23"/>
      <c r="I169" s="23"/>
      <c r="J169" s="23"/>
      <c r="K169" s="6" t="s">
        <v>10</v>
      </c>
      <c r="L169" s="6" t="s">
        <v>11</v>
      </c>
    </row>
    <row r="170" spans="1:13" x14ac:dyDescent="0.25">
      <c r="A170" s="9" t="s">
        <v>34</v>
      </c>
      <c r="B170" s="5" t="s">
        <v>15</v>
      </c>
      <c r="C170" s="5" t="s">
        <v>16</v>
      </c>
      <c r="D170" s="5" t="s">
        <v>17</v>
      </c>
      <c r="E170" s="5" t="s">
        <v>18</v>
      </c>
      <c r="F170" s="5" t="s">
        <v>19</v>
      </c>
      <c r="G170" s="5" t="s">
        <v>20</v>
      </c>
      <c r="H170" s="5" t="s">
        <v>21</v>
      </c>
      <c r="I170" s="5" t="s">
        <v>22</v>
      </c>
      <c r="J170" s="5" t="s">
        <v>23</v>
      </c>
      <c r="K170" s="5" t="s">
        <v>24</v>
      </c>
      <c r="L170" s="5" t="s">
        <v>25</v>
      </c>
    </row>
    <row r="171" spans="1:13" x14ac:dyDescent="0.25">
      <c r="A171" s="8" t="s">
        <v>584</v>
      </c>
      <c r="B171" s="2">
        <v>-0.33333333333333298</v>
      </c>
      <c r="C171" s="2">
        <v>-0.25</v>
      </c>
      <c r="D171" s="2">
        <v>1</v>
      </c>
      <c r="E171" s="2" t="s">
        <v>2216</v>
      </c>
      <c r="F171" s="2">
        <v>4</v>
      </c>
      <c r="G171" s="2">
        <v>0.8</v>
      </c>
      <c r="H171" s="2" t="s">
        <v>2216</v>
      </c>
      <c r="I171" s="2" t="s">
        <v>2216</v>
      </c>
      <c r="J171" s="2" t="s">
        <v>2216</v>
      </c>
      <c r="K171" s="3">
        <v>-1</v>
      </c>
      <c r="L171" s="3">
        <v>-1</v>
      </c>
    </row>
    <row r="172" spans="1:13" x14ac:dyDescent="0.25">
      <c r="A172" s="8" t="s">
        <v>585</v>
      </c>
      <c r="B172" s="2">
        <v>-6.25E-2</v>
      </c>
      <c r="C172" s="2">
        <v>-0.33333333333333298</v>
      </c>
      <c r="D172" s="2">
        <v>0</v>
      </c>
      <c r="E172" s="2">
        <v>0.2</v>
      </c>
      <c r="F172" s="2">
        <v>-0.33333333333333298</v>
      </c>
      <c r="G172" s="2">
        <v>1</v>
      </c>
      <c r="H172" s="2">
        <v>0.125</v>
      </c>
      <c r="I172" s="2">
        <v>-0.66666666666666696</v>
      </c>
      <c r="J172" s="2" t="s">
        <v>2216</v>
      </c>
      <c r="K172" s="3">
        <v>-1</v>
      </c>
      <c r="L172" s="3">
        <v>-1</v>
      </c>
    </row>
    <row r="173" spans="1:13" x14ac:dyDescent="0.25">
      <c r="A173" s="8" t="s">
        <v>586</v>
      </c>
      <c r="B173" s="2">
        <v>-1.9801980198019799E-2</v>
      </c>
      <c r="C173" s="2">
        <v>-0.10101010101010099</v>
      </c>
      <c r="D173" s="2">
        <v>-8.98876404494382E-2</v>
      </c>
      <c r="E173" s="2">
        <v>-0.45679012345678999</v>
      </c>
      <c r="F173" s="2">
        <v>0.15909090909090901</v>
      </c>
      <c r="G173" s="2">
        <v>0.25490196078431399</v>
      </c>
      <c r="H173" s="2">
        <v>-0.265625</v>
      </c>
      <c r="I173" s="2">
        <v>0.10638297872340401</v>
      </c>
      <c r="J173" s="2">
        <v>-0.75</v>
      </c>
      <c r="K173" s="3">
        <v>-0.74509803921568596</v>
      </c>
      <c r="L173" s="3">
        <v>-0.87128712871287095</v>
      </c>
    </row>
    <row r="174" spans="1:13" x14ac:dyDescent="0.25">
      <c r="A174" s="8" t="s">
        <v>587</v>
      </c>
      <c r="B174" s="2">
        <v>-0.5</v>
      </c>
      <c r="C174" s="2">
        <v>-0.25</v>
      </c>
      <c r="D174" s="2" t="s">
        <v>2216</v>
      </c>
      <c r="E174" s="2">
        <v>2.5</v>
      </c>
      <c r="F174" s="2">
        <v>1.5714285714285701</v>
      </c>
      <c r="G174" s="2">
        <v>0.88888888888888895</v>
      </c>
      <c r="H174" s="2">
        <v>-5.8823529411764698E-2</v>
      </c>
      <c r="I174" s="2">
        <v>0.125</v>
      </c>
      <c r="J174" s="2">
        <v>-0.47222222222222199</v>
      </c>
      <c r="K174" s="3">
        <v>5.5555555555555601E-2</v>
      </c>
      <c r="L174" s="3">
        <v>1.375</v>
      </c>
    </row>
    <row r="175" spans="1:13" x14ac:dyDescent="0.25">
      <c r="A175" s="8" t="s">
        <v>588</v>
      </c>
      <c r="B175" s="2">
        <v>0.214285714285714</v>
      </c>
      <c r="C175" s="2">
        <v>-0.41176470588235298</v>
      </c>
      <c r="D175" s="2">
        <v>-0.1</v>
      </c>
      <c r="E175" s="2" t="s">
        <v>2216</v>
      </c>
      <c r="F175" s="2">
        <v>0.5</v>
      </c>
      <c r="G175" s="2" t="s">
        <v>2216</v>
      </c>
      <c r="H175" s="2">
        <v>0</v>
      </c>
      <c r="I175" s="2">
        <v>0</v>
      </c>
      <c r="J175" s="2" t="s">
        <v>2216</v>
      </c>
      <c r="K175" s="3">
        <v>-0.66666666666666696</v>
      </c>
      <c r="L175" s="3">
        <v>-0.92857142857142905</v>
      </c>
    </row>
    <row r="176" spans="1:13" x14ac:dyDescent="0.25">
      <c r="A176" s="8" t="s">
        <v>589</v>
      </c>
      <c r="B176" s="2">
        <v>0.38372093023255799</v>
      </c>
      <c r="C176" s="2">
        <v>-0.436974789915966</v>
      </c>
      <c r="D176" s="2">
        <v>0.119402985074627</v>
      </c>
      <c r="E176" s="2">
        <v>-0.38666666666666699</v>
      </c>
      <c r="F176" s="2">
        <v>-6.5217391304347797E-2</v>
      </c>
      <c r="G176" s="2">
        <v>0.209302325581395</v>
      </c>
      <c r="H176" s="2">
        <v>-0.19230769230769201</v>
      </c>
      <c r="I176" s="2">
        <v>-9.5238095238095205E-2</v>
      </c>
      <c r="J176" s="2">
        <v>-0.65789473684210498</v>
      </c>
      <c r="K176" s="3">
        <v>-0.69767441860465096</v>
      </c>
      <c r="L176" s="3">
        <v>-0.84883720930232598</v>
      </c>
    </row>
    <row r="177" spans="1:12" x14ac:dyDescent="0.25">
      <c r="A177" s="8" t="s">
        <v>590</v>
      </c>
      <c r="B177" s="2" t="s">
        <v>2216</v>
      </c>
      <c r="C177" s="2" t="s">
        <v>2216</v>
      </c>
      <c r="D177" s="2" t="s">
        <v>2216</v>
      </c>
      <c r="E177" s="2" t="s">
        <v>2216</v>
      </c>
      <c r="F177" s="2" t="s">
        <v>2216</v>
      </c>
      <c r="G177" s="2">
        <v>14</v>
      </c>
      <c r="H177" s="2">
        <v>0.73333333333333295</v>
      </c>
      <c r="I177" s="2">
        <v>1</v>
      </c>
      <c r="J177" s="2">
        <v>0.84615384615384603</v>
      </c>
      <c r="K177" s="3">
        <v>95</v>
      </c>
      <c r="L177" s="3">
        <v>0</v>
      </c>
    </row>
    <row r="178" spans="1:12" x14ac:dyDescent="0.25">
      <c r="A178" s="8" t="s">
        <v>605</v>
      </c>
      <c r="B178" s="2">
        <v>0.75</v>
      </c>
      <c r="C178" s="2">
        <v>-0.5</v>
      </c>
      <c r="D178" s="2">
        <v>-0.14285714285714299</v>
      </c>
      <c r="E178" s="2">
        <v>-0.16666666666666699</v>
      </c>
      <c r="F178" s="2">
        <v>0.2</v>
      </c>
      <c r="G178" s="2">
        <v>-0.33333333333333298</v>
      </c>
      <c r="H178" s="2">
        <v>-0.25</v>
      </c>
      <c r="I178" s="2" t="s">
        <v>2216</v>
      </c>
      <c r="J178" s="2" t="s">
        <v>2216</v>
      </c>
      <c r="K178" s="3">
        <v>-1</v>
      </c>
      <c r="L178" s="3">
        <v>-1</v>
      </c>
    </row>
    <row r="179" spans="1:12" x14ac:dyDescent="0.25">
      <c r="A179" s="8" t="s">
        <v>606</v>
      </c>
      <c r="B179" s="2">
        <v>1</v>
      </c>
      <c r="C179" s="2">
        <v>-0.28571428571428598</v>
      </c>
      <c r="D179" s="2">
        <v>0</v>
      </c>
      <c r="E179" s="2">
        <v>0.2</v>
      </c>
      <c r="F179" s="2">
        <v>0.41666666666666702</v>
      </c>
      <c r="G179" s="2">
        <v>-0.23529411764705899</v>
      </c>
      <c r="H179" s="2">
        <v>0.30769230769230799</v>
      </c>
      <c r="I179" s="2">
        <v>-0.82352941176470595</v>
      </c>
      <c r="J179" s="2" t="s">
        <v>2216</v>
      </c>
      <c r="K179" s="3">
        <v>-1</v>
      </c>
      <c r="L179" s="3">
        <v>-1</v>
      </c>
    </row>
    <row r="180" spans="1:12" x14ac:dyDescent="0.25">
      <c r="A180" s="8" t="s">
        <v>607</v>
      </c>
      <c r="B180" s="2">
        <v>-0.33333333333333298</v>
      </c>
      <c r="C180" s="2">
        <v>0.5</v>
      </c>
      <c r="D180" s="2" t="s">
        <v>2216</v>
      </c>
      <c r="E180" s="2">
        <v>1.5</v>
      </c>
      <c r="F180" s="2">
        <v>-0.4</v>
      </c>
      <c r="G180" s="2" t="s">
        <v>2216</v>
      </c>
      <c r="H180" s="2" t="s">
        <v>2216</v>
      </c>
      <c r="I180" s="2" t="s">
        <v>2216</v>
      </c>
      <c r="J180" s="2" t="s">
        <v>2216</v>
      </c>
      <c r="K180" s="3">
        <v>-1</v>
      </c>
      <c r="L180" s="3">
        <v>-1</v>
      </c>
    </row>
    <row r="181" spans="1:12" x14ac:dyDescent="0.25">
      <c r="A181" s="8" t="s">
        <v>608</v>
      </c>
      <c r="B181" s="2">
        <v>0</v>
      </c>
      <c r="C181" s="2">
        <v>-0.66666666666666696</v>
      </c>
      <c r="D181" s="2">
        <v>1</v>
      </c>
      <c r="E181" s="2">
        <v>-0.16666666666666699</v>
      </c>
      <c r="F181" s="2">
        <v>0.6</v>
      </c>
      <c r="G181" s="2">
        <v>0</v>
      </c>
      <c r="H181" s="2">
        <v>0.625</v>
      </c>
      <c r="I181" s="2">
        <v>-0.61538461538461497</v>
      </c>
      <c r="J181" s="2">
        <v>-0.2</v>
      </c>
      <c r="K181" s="3">
        <v>-0.5</v>
      </c>
      <c r="L181" s="3">
        <v>-0.55555555555555602</v>
      </c>
    </row>
    <row r="182" spans="1:12" x14ac:dyDescent="0.25">
      <c r="A182" s="8" t="s">
        <v>609</v>
      </c>
      <c r="B182" s="2">
        <v>-0.22222222222222199</v>
      </c>
      <c r="C182" s="2">
        <v>0.57142857142857095</v>
      </c>
      <c r="D182" s="2">
        <v>-0.21212121212121199</v>
      </c>
      <c r="E182" s="2">
        <v>-0.5</v>
      </c>
      <c r="F182" s="2">
        <v>-0.76923076923076905</v>
      </c>
      <c r="G182" s="2">
        <v>0.66666666666666696</v>
      </c>
      <c r="H182" s="2">
        <v>0.4</v>
      </c>
      <c r="I182" s="2">
        <v>-0.14285714285714299</v>
      </c>
      <c r="J182" s="2">
        <v>-0.33333333333333298</v>
      </c>
      <c r="K182" s="3">
        <v>0.33333333333333298</v>
      </c>
      <c r="L182" s="3">
        <v>-0.85185185185185197</v>
      </c>
    </row>
    <row r="183" spans="1:12" x14ac:dyDescent="0.25">
      <c r="A183" s="8" t="s">
        <v>610</v>
      </c>
      <c r="B183" s="2">
        <v>-0.35897435897435898</v>
      </c>
      <c r="C183" s="2">
        <v>-0.05</v>
      </c>
      <c r="D183" s="2">
        <v>-0.221052631578947</v>
      </c>
      <c r="E183" s="2">
        <v>-0.43243243243243201</v>
      </c>
      <c r="F183" s="2">
        <v>0.214285714285714</v>
      </c>
      <c r="G183" s="2">
        <v>0.25490196078431399</v>
      </c>
      <c r="H183" s="2">
        <v>0.125</v>
      </c>
      <c r="I183" s="2">
        <v>-0.41666666666666702</v>
      </c>
      <c r="J183" s="2">
        <v>-0.61904761904761896</v>
      </c>
      <c r="K183" s="3">
        <v>-0.68627450980392202</v>
      </c>
      <c r="L183" s="3">
        <v>-0.89743589743589702</v>
      </c>
    </row>
    <row r="184" spans="1:12" x14ac:dyDescent="0.25">
      <c r="A184" s="8" t="s">
        <v>611</v>
      </c>
      <c r="B184" s="2" t="s">
        <v>2216</v>
      </c>
      <c r="C184" s="2" t="s">
        <v>2216</v>
      </c>
      <c r="D184" s="2" t="s">
        <v>2216</v>
      </c>
      <c r="E184" s="2" t="s">
        <v>2216</v>
      </c>
      <c r="F184" s="2" t="s">
        <v>2216</v>
      </c>
      <c r="G184" s="2">
        <v>5</v>
      </c>
      <c r="H184" s="2">
        <v>2.5</v>
      </c>
      <c r="I184" s="2">
        <v>0.61904761904761896</v>
      </c>
      <c r="J184" s="2">
        <v>1.1176470588235301</v>
      </c>
      <c r="K184" s="3">
        <v>71</v>
      </c>
      <c r="L184" s="3">
        <v>0</v>
      </c>
    </row>
    <row r="185" spans="1:12" x14ac:dyDescent="0.25">
      <c r="A185" s="8" t="s">
        <v>598</v>
      </c>
      <c r="B185" s="2">
        <v>0.75</v>
      </c>
      <c r="C185" s="2">
        <v>-0.214285714285714</v>
      </c>
      <c r="D185" s="2">
        <v>-0.18181818181818199</v>
      </c>
      <c r="E185" s="2">
        <v>-0.11111111111111099</v>
      </c>
      <c r="F185" s="2">
        <v>0.5</v>
      </c>
      <c r="G185" s="2">
        <v>-8.3333333333333301E-2</v>
      </c>
      <c r="H185" s="2">
        <v>-0.27272727272727298</v>
      </c>
      <c r="I185" s="2" t="s">
        <v>2216</v>
      </c>
      <c r="J185" s="2" t="s">
        <v>2216</v>
      </c>
      <c r="K185" s="3">
        <v>-1</v>
      </c>
      <c r="L185" s="3">
        <v>-1</v>
      </c>
    </row>
    <row r="186" spans="1:12" x14ac:dyDescent="0.25">
      <c r="A186" s="8" t="s">
        <v>599</v>
      </c>
      <c r="B186" s="2">
        <v>-0.11764705882352899</v>
      </c>
      <c r="C186" s="2">
        <v>-0.2</v>
      </c>
      <c r="D186" s="2">
        <v>8.3333333333333301E-2</v>
      </c>
      <c r="E186" s="2">
        <v>0.53846153846153799</v>
      </c>
      <c r="F186" s="2">
        <v>0.7</v>
      </c>
      <c r="G186" s="2">
        <v>-0.20588235294117599</v>
      </c>
      <c r="H186" s="2">
        <v>-0.33333333333333298</v>
      </c>
      <c r="I186" s="2">
        <v>-0.66666666666666696</v>
      </c>
      <c r="J186" s="2" t="s">
        <v>2216</v>
      </c>
      <c r="K186" s="3">
        <v>-1</v>
      </c>
      <c r="L186" s="3">
        <v>-1</v>
      </c>
    </row>
    <row r="187" spans="1:12" x14ac:dyDescent="0.25">
      <c r="A187" s="8" t="s">
        <v>600</v>
      </c>
      <c r="B187" s="2">
        <v>0</v>
      </c>
      <c r="C187" s="2">
        <v>-0.25</v>
      </c>
      <c r="D187" s="2">
        <v>0</v>
      </c>
      <c r="E187" s="2" t="s">
        <v>2216</v>
      </c>
      <c r="F187" s="2" t="s">
        <v>2216</v>
      </c>
      <c r="G187" s="2" t="s">
        <v>2216</v>
      </c>
      <c r="H187" s="2" t="s">
        <v>2216</v>
      </c>
      <c r="I187" s="2" t="s">
        <v>2216</v>
      </c>
      <c r="J187" s="2" t="s">
        <v>2216</v>
      </c>
      <c r="K187" s="3">
        <v>0</v>
      </c>
      <c r="L187" s="3">
        <v>-0.75</v>
      </c>
    </row>
    <row r="188" spans="1:12" x14ac:dyDescent="0.25">
      <c r="A188" s="8" t="s">
        <v>601</v>
      </c>
      <c r="B188" s="2">
        <v>1.7</v>
      </c>
      <c r="C188" s="2">
        <v>-0.296296296296296</v>
      </c>
      <c r="D188" s="2">
        <v>-0.21052631578947401</v>
      </c>
      <c r="E188" s="2">
        <v>0.2</v>
      </c>
      <c r="F188" s="2">
        <v>-0.72222222222222199</v>
      </c>
      <c r="G188" s="2">
        <v>1.6</v>
      </c>
      <c r="H188" s="2">
        <v>-7.69230769230769E-2</v>
      </c>
      <c r="I188" s="2">
        <v>-0.66666666666666696</v>
      </c>
      <c r="J188" s="2" t="s">
        <v>2216</v>
      </c>
      <c r="K188" s="3">
        <v>-0.6</v>
      </c>
      <c r="L188" s="3">
        <v>-0.8</v>
      </c>
    </row>
    <row r="189" spans="1:12" x14ac:dyDescent="0.25">
      <c r="A189" s="8" t="s">
        <v>602</v>
      </c>
      <c r="B189" s="2">
        <v>-0.50666666666666704</v>
      </c>
      <c r="C189" s="2">
        <v>5.4054054054054099E-2</v>
      </c>
      <c r="D189" s="2">
        <v>0.41025641025641002</v>
      </c>
      <c r="E189" s="2">
        <v>-0.32727272727272699</v>
      </c>
      <c r="F189" s="2">
        <v>-0.70270270270270296</v>
      </c>
      <c r="G189" s="2">
        <v>-0.27272727272727298</v>
      </c>
      <c r="H189" s="2">
        <v>-0.375</v>
      </c>
      <c r="I189" s="2">
        <v>-0.4</v>
      </c>
      <c r="J189" s="2">
        <v>1</v>
      </c>
      <c r="K189" s="3">
        <v>-0.45454545454545497</v>
      </c>
      <c r="L189" s="3">
        <v>-0.92</v>
      </c>
    </row>
    <row r="190" spans="1:12" x14ac:dyDescent="0.25">
      <c r="A190" s="8" t="s">
        <v>603</v>
      </c>
      <c r="B190" s="2">
        <v>0.15517241379310301</v>
      </c>
      <c r="C190" s="2">
        <v>-0.34825870646766199</v>
      </c>
      <c r="D190" s="2">
        <v>-0.17557251908396901</v>
      </c>
      <c r="E190" s="2">
        <v>-0.25925925925925902</v>
      </c>
      <c r="F190" s="2">
        <v>-3.7499999999999999E-2</v>
      </c>
      <c r="G190" s="2">
        <v>0.246753246753247</v>
      </c>
      <c r="H190" s="2">
        <v>-2.0833333333333301E-2</v>
      </c>
      <c r="I190" s="2">
        <v>-0.51063829787234005</v>
      </c>
      <c r="J190" s="2">
        <v>-0.19565217391304299</v>
      </c>
      <c r="K190" s="3">
        <v>-0.51948051948051899</v>
      </c>
      <c r="L190" s="3">
        <v>-0.78735632183908</v>
      </c>
    </row>
    <row r="191" spans="1:12" x14ac:dyDescent="0.25">
      <c r="A191" s="8" t="s">
        <v>604</v>
      </c>
      <c r="B191" s="2" t="s">
        <v>2216</v>
      </c>
      <c r="C191" s="2" t="s">
        <v>2216</v>
      </c>
      <c r="D191" s="2">
        <v>2</v>
      </c>
      <c r="E191" s="2" t="s">
        <v>2216</v>
      </c>
      <c r="F191" s="2" t="s">
        <v>2216</v>
      </c>
      <c r="G191" s="2">
        <v>0</v>
      </c>
      <c r="H191" s="2">
        <v>1.8333333333333299</v>
      </c>
      <c r="I191" s="2">
        <v>0.76470588235294101</v>
      </c>
      <c r="J191" s="2">
        <v>1.13333333333333</v>
      </c>
      <c r="K191" s="3">
        <v>0</v>
      </c>
      <c r="L191" s="3">
        <v>0</v>
      </c>
    </row>
    <row r="192" spans="1:12" x14ac:dyDescent="0.25">
      <c r="A192" s="8" t="s">
        <v>591</v>
      </c>
      <c r="B192" s="2">
        <v>0.15</v>
      </c>
      <c r="C192" s="2">
        <v>0.47826086956521702</v>
      </c>
      <c r="D192" s="2">
        <v>-0.55882352941176505</v>
      </c>
      <c r="E192" s="2">
        <v>0.33333333333333298</v>
      </c>
      <c r="F192" s="2">
        <v>0.05</v>
      </c>
      <c r="G192" s="2">
        <v>-0.42857142857142899</v>
      </c>
      <c r="H192" s="2">
        <v>-0.41666666666666702</v>
      </c>
      <c r="I192" s="2">
        <v>-0.57142857142857095</v>
      </c>
      <c r="J192" s="2" t="s">
        <v>2216</v>
      </c>
      <c r="K192" s="3">
        <v>-1</v>
      </c>
      <c r="L192" s="3">
        <v>-1</v>
      </c>
    </row>
    <row r="193" spans="1:12" x14ac:dyDescent="0.25">
      <c r="A193" s="8" t="s">
        <v>592</v>
      </c>
      <c r="B193" s="2">
        <v>-0.22727272727272699</v>
      </c>
      <c r="C193" s="2">
        <v>-0.52941176470588203</v>
      </c>
      <c r="D193" s="2">
        <v>1.5</v>
      </c>
      <c r="E193" s="2">
        <v>-0.05</v>
      </c>
      <c r="F193" s="2">
        <v>-0.105263157894737</v>
      </c>
      <c r="G193" s="2">
        <v>-0.17647058823529399</v>
      </c>
      <c r="H193" s="2">
        <v>0</v>
      </c>
      <c r="I193" s="2">
        <v>-0.78571428571428603</v>
      </c>
      <c r="J193" s="2" t="s">
        <v>2216</v>
      </c>
      <c r="K193" s="3">
        <v>-0.88235294117647101</v>
      </c>
      <c r="L193" s="3">
        <v>-0.90909090909090895</v>
      </c>
    </row>
    <row r="194" spans="1:12" x14ac:dyDescent="0.25">
      <c r="A194" s="8" t="s">
        <v>593</v>
      </c>
      <c r="B194" s="2" t="s">
        <v>2216</v>
      </c>
      <c r="C194" s="2" t="s">
        <v>2216</v>
      </c>
      <c r="D194" s="2">
        <v>1.5</v>
      </c>
      <c r="E194" s="2" t="s">
        <v>2216</v>
      </c>
      <c r="F194" s="2" t="s">
        <v>2216</v>
      </c>
      <c r="G194" s="2" t="s">
        <v>2216</v>
      </c>
      <c r="H194" s="2" t="s">
        <v>2216</v>
      </c>
      <c r="I194" s="2" t="s">
        <v>2216</v>
      </c>
      <c r="J194" s="2" t="s">
        <v>2216</v>
      </c>
      <c r="K194" s="3">
        <v>-1</v>
      </c>
      <c r="L194" s="3">
        <v>-1</v>
      </c>
    </row>
    <row r="195" spans="1:12" x14ac:dyDescent="0.25">
      <c r="A195" s="8" t="s">
        <v>594</v>
      </c>
      <c r="B195" s="2">
        <v>4.8387096774193498E-2</v>
      </c>
      <c r="C195" s="2">
        <v>-3.0769230769230799E-2</v>
      </c>
      <c r="D195" s="2">
        <v>-0.25396825396825401</v>
      </c>
      <c r="E195" s="2">
        <v>0.10638297872340401</v>
      </c>
      <c r="F195" s="2">
        <v>-0.42307692307692302</v>
      </c>
      <c r="G195" s="2">
        <v>-0.266666666666667</v>
      </c>
      <c r="H195" s="2">
        <v>-4.5454545454545497E-2</v>
      </c>
      <c r="I195" s="2">
        <v>-0.61904761904761896</v>
      </c>
      <c r="J195" s="2">
        <v>0.125</v>
      </c>
      <c r="K195" s="3">
        <v>-0.7</v>
      </c>
      <c r="L195" s="3">
        <v>-0.85483870967741904</v>
      </c>
    </row>
    <row r="196" spans="1:12" x14ac:dyDescent="0.25">
      <c r="A196" s="8" t="s">
        <v>595</v>
      </c>
      <c r="B196" s="2">
        <v>-0.28888888888888897</v>
      </c>
      <c r="C196" s="2">
        <v>0.1875</v>
      </c>
      <c r="D196" s="2">
        <v>0.5</v>
      </c>
      <c r="E196" s="2">
        <v>-0.59649122807017496</v>
      </c>
      <c r="F196" s="2">
        <v>-0.78260869565217395</v>
      </c>
      <c r="G196" s="2" t="s">
        <v>2216</v>
      </c>
      <c r="H196" s="2">
        <v>0.5</v>
      </c>
      <c r="I196" s="2">
        <v>0.66666666666666696</v>
      </c>
      <c r="J196" s="2">
        <v>-0.4</v>
      </c>
      <c r="K196" s="3">
        <v>-0.4</v>
      </c>
      <c r="L196" s="3">
        <v>-0.93333333333333302</v>
      </c>
    </row>
    <row r="197" spans="1:12" x14ac:dyDescent="0.25">
      <c r="A197" s="8" t="s">
        <v>596</v>
      </c>
      <c r="B197" s="2">
        <v>0.38793103448275901</v>
      </c>
      <c r="C197" s="2">
        <v>-0.30434782608695699</v>
      </c>
      <c r="D197" s="2">
        <v>5.3571428571428603E-2</v>
      </c>
      <c r="E197" s="2">
        <v>-5.0847457627118599E-2</v>
      </c>
      <c r="F197" s="2">
        <v>-2.6785714285714302E-2</v>
      </c>
      <c r="G197" s="2">
        <v>0.192660550458716</v>
      </c>
      <c r="H197" s="2">
        <v>7.6923076923076901E-3</v>
      </c>
      <c r="I197" s="2">
        <v>-0.38167938931297701</v>
      </c>
      <c r="J197" s="2">
        <v>-0.51851851851851805</v>
      </c>
      <c r="K197" s="3">
        <v>-0.64220183486238502</v>
      </c>
      <c r="L197" s="3">
        <v>-0.66379310344827602</v>
      </c>
    </row>
    <row r="198" spans="1:12" x14ac:dyDescent="0.25">
      <c r="A198" s="8" t="s">
        <v>597</v>
      </c>
      <c r="B198" s="2" t="s">
        <v>2216</v>
      </c>
      <c r="C198" s="2" t="s">
        <v>2216</v>
      </c>
      <c r="D198" s="2" t="s">
        <v>2216</v>
      </c>
      <c r="E198" s="2">
        <v>2</v>
      </c>
      <c r="F198" s="2">
        <v>0.66666666666666696</v>
      </c>
      <c r="G198" s="2">
        <v>0.9</v>
      </c>
      <c r="H198" s="2">
        <v>1.42105263157895</v>
      </c>
      <c r="I198" s="2">
        <v>0.67391304347826098</v>
      </c>
      <c r="J198" s="2">
        <v>0.92207792207792205</v>
      </c>
      <c r="K198" s="3">
        <v>13.8</v>
      </c>
      <c r="L198" s="3">
        <v>73</v>
      </c>
    </row>
    <row r="199" spans="1:12" x14ac:dyDescent="0.25">
      <c r="A199" s="8" t="s">
        <v>612</v>
      </c>
      <c r="B199" s="2">
        <v>0.5</v>
      </c>
      <c r="C199" s="2">
        <v>0</v>
      </c>
      <c r="D199" s="2" t="s">
        <v>2216</v>
      </c>
      <c r="E199" s="2" t="s">
        <v>2216</v>
      </c>
      <c r="F199" s="2">
        <v>1</v>
      </c>
      <c r="G199" s="2" t="s">
        <v>2216</v>
      </c>
      <c r="H199" s="2" t="s">
        <v>2216</v>
      </c>
      <c r="I199" s="2" t="s">
        <v>2216</v>
      </c>
      <c r="J199" s="2" t="s">
        <v>2216</v>
      </c>
      <c r="K199" s="3">
        <v>-1</v>
      </c>
      <c r="L199" s="3">
        <v>-1</v>
      </c>
    </row>
    <row r="200" spans="1:12" x14ac:dyDescent="0.25">
      <c r="A200" s="8" t="s">
        <v>613</v>
      </c>
      <c r="B200" s="2">
        <v>1.3333333333333299</v>
      </c>
      <c r="C200" s="2" t="s">
        <v>2216</v>
      </c>
      <c r="D200" s="2" t="s">
        <v>2216</v>
      </c>
      <c r="E200" s="2">
        <v>2</v>
      </c>
      <c r="F200" s="2" t="s">
        <v>2216</v>
      </c>
      <c r="G200" s="2">
        <v>0.5</v>
      </c>
      <c r="H200" s="2" t="s">
        <v>2216</v>
      </c>
      <c r="I200" s="2" t="s">
        <v>2216</v>
      </c>
      <c r="J200" s="2" t="s">
        <v>2216</v>
      </c>
      <c r="K200" s="3">
        <v>-1</v>
      </c>
      <c r="L200" s="3">
        <v>-1</v>
      </c>
    </row>
    <row r="201" spans="1:12" x14ac:dyDescent="0.25">
      <c r="A201" s="8" t="s">
        <v>614</v>
      </c>
      <c r="B201" s="2">
        <v>0.5</v>
      </c>
      <c r="C201" s="2" t="s">
        <v>2216</v>
      </c>
      <c r="D201" s="2" t="s">
        <v>2216</v>
      </c>
      <c r="E201" s="2" t="s">
        <v>2216</v>
      </c>
      <c r="F201" s="2" t="s">
        <v>2216</v>
      </c>
      <c r="G201" s="2" t="s">
        <v>2216</v>
      </c>
      <c r="H201" s="2" t="s">
        <v>2216</v>
      </c>
      <c r="I201" s="2" t="s">
        <v>2216</v>
      </c>
      <c r="J201" s="2" t="s">
        <v>2216</v>
      </c>
      <c r="K201" s="3">
        <v>0</v>
      </c>
      <c r="L201" s="3">
        <v>-1</v>
      </c>
    </row>
    <row r="202" spans="1:12" x14ac:dyDescent="0.25">
      <c r="A202" s="8" t="s">
        <v>615</v>
      </c>
      <c r="B202" s="2">
        <v>2</v>
      </c>
      <c r="C202" s="2">
        <v>0.33333333333333298</v>
      </c>
      <c r="D202" s="2">
        <v>-0.25</v>
      </c>
      <c r="E202" s="2" t="s">
        <v>2216</v>
      </c>
      <c r="F202" s="2" t="s">
        <v>2216</v>
      </c>
      <c r="G202" s="2" t="s">
        <v>2216</v>
      </c>
      <c r="H202" s="2" t="s">
        <v>2216</v>
      </c>
      <c r="I202" s="2" t="s">
        <v>2216</v>
      </c>
      <c r="J202" s="2" t="s">
        <v>2216</v>
      </c>
      <c r="K202" s="3">
        <v>-1</v>
      </c>
      <c r="L202" s="3">
        <v>-1</v>
      </c>
    </row>
    <row r="203" spans="1:12" x14ac:dyDescent="0.25">
      <c r="A203" s="8" t="s">
        <v>616</v>
      </c>
      <c r="B203" s="2">
        <v>-0.6875</v>
      </c>
      <c r="C203" s="2">
        <v>0.2</v>
      </c>
      <c r="D203" s="2">
        <v>0.83333333333333304</v>
      </c>
      <c r="E203" s="2">
        <v>-9.0909090909090898E-2</v>
      </c>
      <c r="F203" s="2">
        <v>-0.6</v>
      </c>
      <c r="G203" s="2" t="s">
        <v>2216</v>
      </c>
      <c r="H203" s="2">
        <v>2</v>
      </c>
      <c r="I203" s="2" t="s">
        <v>2216</v>
      </c>
      <c r="J203" s="2" t="s">
        <v>2216</v>
      </c>
      <c r="K203" s="3">
        <v>-0.75</v>
      </c>
      <c r="L203" s="3">
        <v>-0.9375</v>
      </c>
    </row>
    <row r="204" spans="1:12" x14ac:dyDescent="0.25">
      <c r="A204" s="8" t="s">
        <v>617</v>
      </c>
      <c r="B204" s="2">
        <v>0.27777777777777801</v>
      </c>
      <c r="C204" s="2">
        <v>-2.1739130434782601E-2</v>
      </c>
      <c r="D204" s="2">
        <v>-8.8888888888888906E-2</v>
      </c>
      <c r="E204" s="2">
        <v>-0.219512195121951</v>
      </c>
      <c r="F204" s="2">
        <v>-0.1875</v>
      </c>
      <c r="G204" s="2">
        <v>0.65384615384615397</v>
      </c>
      <c r="H204" s="2">
        <v>-0.116279069767442</v>
      </c>
      <c r="I204" s="2">
        <v>-0.5</v>
      </c>
      <c r="J204" s="2">
        <v>-0.52631578947368396</v>
      </c>
      <c r="K204" s="3">
        <v>-0.65384615384615397</v>
      </c>
      <c r="L204" s="3">
        <v>-0.75</v>
      </c>
    </row>
    <row r="205" spans="1:12" x14ac:dyDescent="0.25">
      <c r="A205" s="8" t="s">
        <v>618</v>
      </c>
      <c r="B205" s="2" t="s">
        <v>2216</v>
      </c>
      <c r="C205" s="2" t="s">
        <v>2216</v>
      </c>
      <c r="D205" s="2" t="s">
        <v>2216</v>
      </c>
      <c r="E205" s="2" t="s">
        <v>2216</v>
      </c>
      <c r="F205" s="2" t="s">
        <v>2216</v>
      </c>
      <c r="G205" s="2" t="s">
        <v>2216</v>
      </c>
      <c r="H205" s="2">
        <v>6</v>
      </c>
      <c r="I205" s="2">
        <v>0.42857142857142899</v>
      </c>
      <c r="J205" s="2">
        <v>1.2</v>
      </c>
      <c r="K205" s="3">
        <v>21</v>
      </c>
      <c r="L205" s="3">
        <v>0</v>
      </c>
    </row>
    <row r="206" spans="1:12" x14ac:dyDescent="0.25">
      <c r="A206" s="8" t="s">
        <v>619</v>
      </c>
      <c r="B206" s="2">
        <v>2</v>
      </c>
      <c r="C206" s="2" t="s">
        <v>2216</v>
      </c>
      <c r="D206" s="2" t="s">
        <v>2216</v>
      </c>
      <c r="E206" s="2" t="s">
        <v>2216</v>
      </c>
      <c r="F206" s="2" t="s">
        <v>2216</v>
      </c>
      <c r="G206" s="2" t="s">
        <v>2216</v>
      </c>
      <c r="H206" s="2" t="s">
        <v>2216</v>
      </c>
      <c r="I206" s="2" t="s">
        <v>2216</v>
      </c>
      <c r="J206" s="2" t="s">
        <v>2216</v>
      </c>
      <c r="K206" s="3">
        <v>-1</v>
      </c>
      <c r="L206" s="3">
        <v>-1</v>
      </c>
    </row>
    <row r="207" spans="1:12" x14ac:dyDescent="0.25">
      <c r="A207" s="8" t="s">
        <v>620</v>
      </c>
      <c r="B207" s="2" t="s">
        <v>2216</v>
      </c>
      <c r="C207" s="2" t="s">
        <v>2216</v>
      </c>
      <c r="D207" s="2" t="s">
        <v>2216</v>
      </c>
      <c r="E207" s="2" t="s">
        <v>2216</v>
      </c>
      <c r="F207" s="2" t="s">
        <v>2216</v>
      </c>
      <c r="G207" s="2" t="s">
        <v>2216</v>
      </c>
      <c r="H207" s="2" t="s">
        <v>2216</v>
      </c>
      <c r="I207" s="2" t="s">
        <v>2216</v>
      </c>
      <c r="J207" s="2" t="s">
        <v>2216</v>
      </c>
      <c r="K207" s="3">
        <v>-1</v>
      </c>
      <c r="L207" s="3">
        <v>-1</v>
      </c>
    </row>
    <row r="208" spans="1:12" x14ac:dyDescent="0.25">
      <c r="A208" s="8" t="s">
        <v>621</v>
      </c>
      <c r="B208" s="2">
        <v>-0.625</v>
      </c>
      <c r="C208" s="2">
        <v>0</v>
      </c>
      <c r="D208" s="2">
        <v>0</v>
      </c>
      <c r="E208" s="2" t="s">
        <v>2216</v>
      </c>
      <c r="F208" s="2" t="s">
        <v>2216</v>
      </c>
      <c r="G208" s="2" t="s">
        <v>2216</v>
      </c>
      <c r="H208" s="2" t="s">
        <v>2216</v>
      </c>
      <c r="I208" s="2" t="s">
        <v>2216</v>
      </c>
      <c r="J208" s="2" t="s">
        <v>2216</v>
      </c>
      <c r="K208" s="3">
        <v>-1</v>
      </c>
      <c r="L208" s="3">
        <v>-1</v>
      </c>
    </row>
    <row r="209" spans="1:12" x14ac:dyDescent="0.25">
      <c r="A209" s="8" t="s">
        <v>622</v>
      </c>
      <c r="B209" s="2">
        <v>0.18181818181818199</v>
      </c>
      <c r="C209" s="2">
        <v>-7.69230769230769E-2</v>
      </c>
      <c r="D209" s="2">
        <v>-0.66666666666666696</v>
      </c>
      <c r="E209" s="2">
        <v>0.75</v>
      </c>
      <c r="F209" s="2">
        <v>-0.57142857142857095</v>
      </c>
      <c r="G209" s="2">
        <v>0.66666666666666696</v>
      </c>
      <c r="H209" s="2" t="s">
        <v>2216</v>
      </c>
      <c r="I209" s="2" t="s">
        <v>2216</v>
      </c>
      <c r="J209" s="2" t="s">
        <v>2216</v>
      </c>
      <c r="K209" s="3">
        <v>-0.66666666666666696</v>
      </c>
      <c r="L209" s="3">
        <v>-0.90909090909090895</v>
      </c>
    </row>
    <row r="210" spans="1:12" x14ac:dyDescent="0.25">
      <c r="A210" s="8" t="s">
        <v>623</v>
      </c>
      <c r="B210" s="2">
        <v>-0.702380952380952</v>
      </c>
      <c r="C210" s="2">
        <v>0.6</v>
      </c>
      <c r="D210" s="2">
        <v>-0.2</v>
      </c>
      <c r="E210" s="2">
        <v>-0.15625</v>
      </c>
      <c r="F210" s="2">
        <v>-0.55555555555555602</v>
      </c>
      <c r="G210" s="2" t="s">
        <v>2216</v>
      </c>
      <c r="H210" s="2">
        <v>1.5</v>
      </c>
      <c r="I210" s="2" t="s">
        <v>2216</v>
      </c>
      <c r="J210" s="2" t="s">
        <v>2216</v>
      </c>
      <c r="K210" s="3">
        <v>-0.91666666666666696</v>
      </c>
      <c r="L210" s="3">
        <v>-0.98809523809523803</v>
      </c>
    </row>
    <row r="211" spans="1:12" x14ac:dyDescent="0.25">
      <c r="A211" s="8" t="s">
        <v>624</v>
      </c>
      <c r="B211" s="2">
        <v>0.402476780185758</v>
      </c>
      <c r="C211" s="2">
        <v>7.0640176600441501E-2</v>
      </c>
      <c r="D211" s="2">
        <v>-0.379381443298969</v>
      </c>
      <c r="E211" s="2">
        <v>-0.51827242524916906</v>
      </c>
      <c r="F211" s="2">
        <v>-0.13793103448275901</v>
      </c>
      <c r="G211" s="2">
        <v>-0.14399999999999999</v>
      </c>
      <c r="H211" s="2">
        <v>-6.5420560747663503E-2</v>
      </c>
      <c r="I211" s="2">
        <v>-0.56000000000000005</v>
      </c>
      <c r="J211" s="2">
        <v>-0.56818181818181801</v>
      </c>
      <c r="K211" s="3">
        <v>-0.84799999999999998</v>
      </c>
      <c r="L211" s="3">
        <v>-0.94117647058823495</v>
      </c>
    </row>
    <row r="212" spans="1:12" x14ac:dyDescent="0.25">
      <c r="A212" s="8" t="s">
        <v>625</v>
      </c>
      <c r="B212" s="2" t="s">
        <v>2216</v>
      </c>
      <c r="C212" s="2" t="s">
        <v>2216</v>
      </c>
      <c r="D212" s="2" t="s">
        <v>2216</v>
      </c>
      <c r="E212" s="2" t="s">
        <v>2216</v>
      </c>
      <c r="F212" s="2" t="s">
        <v>2216</v>
      </c>
      <c r="G212" s="2" t="s">
        <v>2216</v>
      </c>
      <c r="H212" s="2" t="s">
        <v>2216</v>
      </c>
      <c r="I212" s="2">
        <v>7</v>
      </c>
      <c r="J212" s="2">
        <v>1.625</v>
      </c>
      <c r="K212" s="3">
        <v>0</v>
      </c>
      <c r="L212" s="3">
        <v>0</v>
      </c>
    </row>
    <row r="213" spans="1:12" x14ac:dyDescent="0.25">
      <c r="A213" s="8" t="s">
        <v>626</v>
      </c>
      <c r="B213" s="2" t="s">
        <v>2216</v>
      </c>
      <c r="C213" s="2" t="s">
        <v>2216</v>
      </c>
      <c r="D213" s="2" t="s">
        <v>2216</v>
      </c>
      <c r="E213" s="2" t="s">
        <v>2216</v>
      </c>
      <c r="F213" s="2" t="s">
        <v>2216</v>
      </c>
      <c r="G213" s="2" t="s">
        <v>2216</v>
      </c>
      <c r="H213" s="2" t="s">
        <v>2216</v>
      </c>
      <c r="I213" s="2" t="s">
        <v>2216</v>
      </c>
      <c r="J213" s="2" t="s">
        <v>2216</v>
      </c>
      <c r="K213" s="3">
        <v>0</v>
      </c>
      <c r="L213" s="3">
        <v>0</v>
      </c>
    </row>
    <row r="214" spans="1:12" x14ac:dyDescent="0.25">
      <c r="A214" s="8" t="s">
        <v>627</v>
      </c>
      <c r="B214" s="2" t="s">
        <v>2216</v>
      </c>
      <c r="C214" s="2" t="s">
        <v>2216</v>
      </c>
      <c r="D214" s="2" t="s">
        <v>2216</v>
      </c>
      <c r="E214" s="2" t="s">
        <v>2216</v>
      </c>
      <c r="F214" s="2">
        <v>1</v>
      </c>
      <c r="G214" s="2" t="s">
        <v>2216</v>
      </c>
      <c r="H214" s="2" t="s">
        <v>2216</v>
      </c>
      <c r="I214" s="2" t="s">
        <v>2216</v>
      </c>
      <c r="J214" s="2" t="s">
        <v>2216</v>
      </c>
      <c r="K214" s="3">
        <v>-1</v>
      </c>
      <c r="L214" s="3">
        <v>-1</v>
      </c>
    </row>
    <row r="215" spans="1:12" x14ac:dyDescent="0.25">
      <c r="A215" s="8" t="s">
        <v>628</v>
      </c>
      <c r="B215" s="2" t="s">
        <v>2216</v>
      </c>
      <c r="C215" s="2">
        <v>2</v>
      </c>
      <c r="D215" s="2" t="s">
        <v>2216</v>
      </c>
      <c r="E215" s="2" t="s">
        <v>2216</v>
      </c>
      <c r="F215" s="2" t="s">
        <v>2216</v>
      </c>
      <c r="G215" s="2" t="s">
        <v>2216</v>
      </c>
      <c r="H215" s="2" t="s">
        <v>2216</v>
      </c>
      <c r="I215" s="2" t="s">
        <v>2216</v>
      </c>
      <c r="J215" s="2" t="s">
        <v>2216</v>
      </c>
      <c r="K215" s="3">
        <v>-1</v>
      </c>
      <c r="L215" s="3">
        <v>-1</v>
      </c>
    </row>
    <row r="216" spans="1:12" x14ac:dyDescent="0.25">
      <c r="A216" s="8" t="s">
        <v>629</v>
      </c>
      <c r="B216" s="2" t="s">
        <v>2216</v>
      </c>
      <c r="C216" s="2" t="s">
        <v>2216</v>
      </c>
      <c r="D216" s="2">
        <v>2</v>
      </c>
      <c r="E216" s="2" t="s">
        <v>2216</v>
      </c>
      <c r="F216" s="2" t="s">
        <v>2216</v>
      </c>
      <c r="G216" s="2" t="s">
        <v>2216</v>
      </c>
      <c r="H216" s="2">
        <v>4</v>
      </c>
      <c r="I216" s="2" t="s">
        <v>2216</v>
      </c>
      <c r="J216" s="2" t="s">
        <v>2216</v>
      </c>
      <c r="K216" s="3">
        <v>0</v>
      </c>
      <c r="L216" s="3">
        <v>-0.5</v>
      </c>
    </row>
    <row r="217" spans="1:12" x14ac:dyDescent="0.25">
      <c r="A217" s="8" t="s">
        <v>630</v>
      </c>
      <c r="B217" s="2">
        <v>-0.68421052631578905</v>
      </c>
      <c r="C217" s="2">
        <v>1.0833333333333299</v>
      </c>
      <c r="D217" s="2">
        <v>-0.24</v>
      </c>
      <c r="E217" s="2">
        <v>-0.31578947368421101</v>
      </c>
      <c r="F217" s="2">
        <v>-0.46153846153846201</v>
      </c>
      <c r="G217" s="2">
        <v>0</v>
      </c>
      <c r="H217" s="2">
        <v>-0.28571428571428598</v>
      </c>
      <c r="I217" s="2">
        <v>-0.4</v>
      </c>
      <c r="J217" s="2" t="s">
        <v>2216</v>
      </c>
      <c r="K217" s="3">
        <v>-0.85714285714285698</v>
      </c>
      <c r="L217" s="3">
        <v>-0.97368421052631604</v>
      </c>
    </row>
    <row r="218" spans="1:12" x14ac:dyDescent="0.25">
      <c r="A218" s="8" t="s">
        <v>631</v>
      </c>
      <c r="B218" s="2">
        <v>0.61538461538461497</v>
      </c>
      <c r="C218" s="2">
        <v>0.11688311688311701</v>
      </c>
      <c r="D218" s="2">
        <v>-0.37596899224806202</v>
      </c>
      <c r="E218" s="2">
        <v>-0.70807453416149102</v>
      </c>
      <c r="F218" s="2">
        <v>0.170212765957447</v>
      </c>
      <c r="G218" s="2">
        <v>0</v>
      </c>
      <c r="H218" s="2">
        <v>-3.6363636363636397E-2</v>
      </c>
      <c r="I218" s="2">
        <v>-0.490566037735849</v>
      </c>
      <c r="J218" s="2">
        <v>-0.55555555555555602</v>
      </c>
      <c r="K218" s="3">
        <v>-0.78181818181818197</v>
      </c>
      <c r="L218" s="3">
        <v>-0.91608391608391604</v>
      </c>
    </row>
    <row r="219" spans="1:12" x14ac:dyDescent="0.25">
      <c r="A219" s="8" t="s">
        <v>632</v>
      </c>
      <c r="B219" s="2" t="s">
        <v>2216</v>
      </c>
      <c r="C219" s="2" t="s">
        <v>2216</v>
      </c>
      <c r="D219" s="2" t="s">
        <v>2216</v>
      </c>
      <c r="E219" s="2" t="s">
        <v>2216</v>
      </c>
      <c r="F219" s="2" t="s">
        <v>2216</v>
      </c>
      <c r="G219" s="2" t="s">
        <v>2216</v>
      </c>
      <c r="H219" s="2">
        <v>0.5</v>
      </c>
      <c r="I219" s="2">
        <v>1.3333333333333299</v>
      </c>
      <c r="J219" s="2">
        <v>0.85714285714285698</v>
      </c>
      <c r="K219" s="3">
        <v>0</v>
      </c>
      <c r="L219" s="3">
        <v>0</v>
      </c>
    </row>
    <row r="220" spans="1:12" x14ac:dyDescent="0.25">
      <c r="A220" s="8" t="s">
        <v>633</v>
      </c>
      <c r="B220" s="2">
        <v>2</v>
      </c>
      <c r="C220" s="2" t="s">
        <v>2216</v>
      </c>
      <c r="D220" s="2" t="s">
        <v>2216</v>
      </c>
      <c r="E220" s="2" t="s">
        <v>2216</v>
      </c>
      <c r="F220" s="2" t="s">
        <v>2216</v>
      </c>
      <c r="G220" s="2" t="s">
        <v>2216</v>
      </c>
      <c r="H220" s="2" t="s">
        <v>2216</v>
      </c>
      <c r="I220" s="2" t="s">
        <v>2216</v>
      </c>
      <c r="J220" s="2" t="s">
        <v>2216</v>
      </c>
      <c r="K220" s="3">
        <v>0</v>
      </c>
      <c r="L220" s="3">
        <v>-1</v>
      </c>
    </row>
    <row r="221" spans="1:12" x14ac:dyDescent="0.25">
      <c r="A221" s="8" t="s">
        <v>634</v>
      </c>
      <c r="B221" s="2">
        <v>0.5</v>
      </c>
      <c r="C221" s="2" t="s">
        <v>2216</v>
      </c>
      <c r="D221" s="2">
        <v>1</v>
      </c>
      <c r="E221" s="2" t="s">
        <v>2216</v>
      </c>
      <c r="F221" s="2" t="s">
        <v>2216</v>
      </c>
      <c r="G221" s="2">
        <v>1</v>
      </c>
      <c r="H221" s="2" t="s">
        <v>2216</v>
      </c>
      <c r="I221" s="2" t="s">
        <v>2216</v>
      </c>
      <c r="J221" s="2" t="s">
        <v>2216</v>
      </c>
      <c r="K221" s="3">
        <v>-1</v>
      </c>
      <c r="L221" s="3">
        <v>-1</v>
      </c>
    </row>
    <row r="222" spans="1:12" x14ac:dyDescent="0.25">
      <c r="A222" s="8" t="s">
        <v>635</v>
      </c>
      <c r="B222" s="2" t="s">
        <v>2216</v>
      </c>
      <c r="C222" s="2" t="s">
        <v>2216</v>
      </c>
      <c r="D222" s="2" t="s">
        <v>2216</v>
      </c>
      <c r="E222" s="2" t="s">
        <v>2216</v>
      </c>
      <c r="F222" s="2" t="s">
        <v>2216</v>
      </c>
      <c r="G222" s="2" t="s">
        <v>2216</v>
      </c>
      <c r="H222" s="2" t="s">
        <v>2216</v>
      </c>
      <c r="I222" s="2" t="s">
        <v>2216</v>
      </c>
      <c r="J222" s="2" t="s">
        <v>2216</v>
      </c>
      <c r="K222" s="3">
        <v>0</v>
      </c>
      <c r="L222" s="3">
        <v>-1</v>
      </c>
    </row>
    <row r="223" spans="1:12" x14ac:dyDescent="0.25">
      <c r="A223" s="8" t="s">
        <v>636</v>
      </c>
      <c r="B223" s="2">
        <v>-0.2</v>
      </c>
      <c r="C223" s="2" t="s">
        <v>2216</v>
      </c>
      <c r="D223" s="2" t="s">
        <v>2216</v>
      </c>
      <c r="E223" s="2" t="s">
        <v>2216</v>
      </c>
      <c r="F223" s="2">
        <v>2</v>
      </c>
      <c r="G223" s="2" t="s">
        <v>2216</v>
      </c>
      <c r="H223" s="2">
        <v>0</v>
      </c>
      <c r="I223" s="2" t="s">
        <v>2216</v>
      </c>
      <c r="J223" s="2" t="s">
        <v>2216</v>
      </c>
      <c r="K223" s="3">
        <v>-1</v>
      </c>
      <c r="L223" s="3">
        <v>-1</v>
      </c>
    </row>
    <row r="224" spans="1:12" x14ac:dyDescent="0.25">
      <c r="A224" s="8" t="s">
        <v>637</v>
      </c>
      <c r="B224" s="2">
        <v>-0.53846153846153799</v>
      </c>
      <c r="C224" s="2">
        <v>0.83333333333333304</v>
      </c>
      <c r="D224" s="2">
        <v>-0.36363636363636398</v>
      </c>
      <c r="E224" s="2">
        <v>0.28571428571428598</v>
      </c>
      <c r="F224" s="2">
        <v>-0.66666666666666696</v>
      </c>
      <c r="G224" s="2" t="s">
        <v>2216</v>
      </c>
      <c r="H224" s="2" t="s">
        <v>2216</v>
      </c>
      <c r="I224" s="2" t="s">
        <v>2216</v>
      </c>
      <c r="J224" s="2" t="s">
        <v>2216</v>
      </c>
      <c r="K224" s="3">
        <v>-0.66666666666666696</v>
      </c>
      <c r="L224" s="3">
        <v>-0.92307692307692302</v>
      </c>
    </row>
    <row r="225" spans="1:12" x14ac:dyDescent="0.25">
      <c r="A225" s="8" t="s">
        <v>638</v>
      </c>
      <c r="B225" s="2">
        <v>0.38775510204081598</v>
      </c>
      <c r="C225" s="2">
        <v>-0.11764705882352899</v>
      </c>
      <c r="D225" s="2">
        <v>-0.21666666666666701</v>
      </c>
      <c r="E225" s="2">
        <v>-0.44680851063829802</v>
      </c>
      <c r="F225" s="2">
        <v>-7.69230769230769E-2</v>
      </c>
      <c r="G225" s="2">
        <v>0.41666666666666702</v>
      </c>
      <c r="H225" s="2">
        <v>-0.5</v>
      </c>
      <c r="I225" s="2">
        <v>-0.64705882352941202</v>
      </c>
      <c r="J225" s="2">
        <v>0.33333333333333298</v>
      </c>
      <c r="K225" s="3">
        <v>-0.66666666666666696</v>
      </c>
      <c r="L225" s="3">
        <v>-0.83673469387755095</v>
      </c>
    </row>
    <row r="226" spans="1:12" x14ac:dyDescent="0.25">
      <c r="A226" s="8" t="s">
        <v>639</v>
      </c>
      <c r="B226" s="2" t="s">
        <v>2216</v>
      </c>
      <c r="C226" s="2" t="s">
        <v>2216</v>
      </c>
      <c r="D226" s="2" t="s">
        <v>2216</v>
      </c>
      <c r="E226" s="2" t="s">
        <v>2216</v>
      </c>
      <c r="F226" s="2" t="s">
        <v>2216</v>
      </c>
      <c r="G226" s="2" t="s">
        <v>2216</v>
      </c>
      <c r="H226" s="2" t="s">
        <v>2216</v>
      </c>
      <c r="I226" s="2">
        <v>2</v>
      </c>
      <c r="J226" s="2">
        <v>2</v>
      </c>
      <c r="K226" s="3">
        <v>8</v>
      </c>
      <c r="L226" s="3">
        <v>0</v>
      </c>
    </row>
    <row r="227" spans="1:12" x14ac:dyDescent="0.25">
      <c r="A227" s="8" t="s">
        <v>640</v>
      </c>
      <c r="B227" s="2">
        <v>0.33333333333333298</v>
      </c>
      <c r="C227" s="2">
        <v>-0.25</v>
      </c>
      <c r="D227" s="2">
        <v>-0.33333333333333298</v>
      </c>
      <c r="E227" s="2">
        <v>0.5</v>
      </c>
      <c r="F227" s="2">
        <v>0.16666666666666699</v>
      </c>
      <c r="G227" s="2">
        <v>-0.57142857142857095</v>
      </c>
      <c r="H227" s="2" t="s">
        <v>2216</v>
      </c>
      <c r="I227" s="2" t="s">
        <v>2216</v>
      </c>
      <c r="J227" s="2" t="s">
        <v>2216</v>
      </c>
      <c r="K227" s="3">
        <v>-1</v>
      </c>
      <c r="L227" s="3">
        <v>-1</v>
      </c>
    </row>
    <row r="228" spans="1:12" x14ac:dyDescent="0.25">
      <c r="A228" s="8" t="s">
        <v>641</v>
      </c>
      <c r="B228" s="2">
        <v>0.2</v>
      </c>
      <c r="C228" s="2">
        <v>0.83333333333333304</v>
      </c>
      <c r="D228" s="2">
        <v>-9.0909090909090898E-2</v>
      </c>
      <c r="E228" s="2">
        <v>-0.4</v>
      </c>
      <c r="F228" s="2">
        <v>-0.33333333333333298</v>
      </c>
      <c r="G228" s="2">
        <v>0</v>
      </c>
      <c r="H228" s="2">
        <v>0</v>
      </c>
      <c r="I228" s="2" t="s">
        <v>2216</v>
      </c>
      <c r="J228" s="2" t="s">
        <v>2216</v>
      </c>
      <c r="K228" s="3">
        <v>-1</v>
      </c>
      <c r="L228" s="3">
        <v>-1</v>
      </c>
    </row>
    <row r="229" spans="1:12" x14ac:dyDescent="0.25">
      <c r="A229" s="8" t="s">
        <v>642</v>
      </c>
      <c r="B229" s="2">
        <v>0.119047619047619</v>
      </c>
      <c r="C229" s="2">
        <v>-0.48936170212766</v>
      </c>
      <c r="D229" s="2">
        <v>0.20833333333333301</v>
      </c>
      <c r="E229" s="2">
        <v>-0.10344827586206901</v>
      </c>
      <c r="F229" s="2">
        <v>-0.34615384615384598</v>
      </c>
      <c r="G229" s="2">
        <v>0</v>
      </c>
      <c r="H229" s="2">
        <v>-0.47058823529411797</v>
      </c>
      <c r="I229" s="2">
        <v>-0.44444444444444398</v>
      </c>
      <c r="J229" s="2" t="s">
        <v>2216</v>
      </c>
      <c r="K229" s="3">
        <v>-0.88235294117647101</v>
      </c>
      <c r="L229" s="3">
        <v>-0.952380952380952</v>
      </c>
    </row>
    <row r="230" spans="1:12" x14ac:dyDescent="0.25">
      <c r="A230" s="8" t="s">
        <v>643</v>
      </c>
      <c r="B230" s="2">
        <v>0.375</v>
      </c>
      <c r="C230" s="2">
        <v>-0.31818181818181801</v>
      </c>
      <c r="D230" s="2">
        <v>0.133333333333333</v>
      </c>
      <c r="E230" s="2">
        <v>-0.47058823529411797</v>
      </c>
      <c r="F230" s="2">
        <v>0.33333333333333298</v>
      </c>
      <c r="G230" s="2">
        <v>0.33333333333333298</v>
      </c>
      <c r="H230" s="2">
        <v>-0.625</v>
      </c>
      <c r="I230" s="2">
        <v>-0.33333333333333298</v>
      </c>
      <c r="J230" s="2" t="s">
        <v>2216</v>
      </c>
      <c r="K230" s="3">
        <v>-0.91666666666666696</v>
      </c>
      <c r="L230" s="3">
        <v>-0.9375</v>
      </c>
    </row>
    <row r="231" spans="1:12" x14ac:dyDescent="0.25">
      <c r="A231" s="8" t="s">
        <v>644</v>
      </c>
      <c r="B231" s="2">
        <v>-0.52298850574712596</v>
      </c>
      <c r="C231" s="2">
        <v>4.81927710843374E-2</v>
      </c>
      <c r="D231" s="2">
        <v>-5.7471264367816098E-2</v>
      </c>
      <c r="E231" s="2">
        <v>-0.31707317073170699</v>
      </c>
      <c r="F231" s="2">
        <v>-0.57142857142857095</v>
      </c>
      <c r="G231" s="2">
        <v>-0.5</v>
      </c>
      <c r="H231" s="2">
        <v>0.16666666666666699</v>
      </c>
      <c r="I231" s="2">
        <v>-0.5</v>
      </c>
      <c r="J231" s="2" t="s">
        <v>2216</v>
      </c>
      <c r="K231" s="3">
        <v>-0.91666666666666696</v>
      </c>
      <c r="L231" s="3">
        <v>-0.98850574712643702</v>
      </c>
    </row>
    <row r="232" spans="1:12" x14ac:dyDescent="0.25">
      <c r="A232" s="8" t="s">
        <v>645</v>
      </c>
      <c r="B232" s="2">
        <v>0.49824561403508799</v>
      </c>
      <c r="C232" s="2">
        <v>-8.4309133489461396E-2</v>
      </c>
      <c r="D232" s="2">
        <v>-0.25575447570332499</v>
      </c>
      <c r="E232" s="2">
        <v>-0.35738831615120298</v>
      </c>
      <c r="F232" s="2">
        <v>0.12834224598930499</v>
      </c>
      <c r="G232" s="2">
        <v>-0.123222748815166</v>
      </c>
      <c r="H232" s="2">
        <v>-8.1081081081081099E-2</v>
      </c>
      <c r="I232" s="2">
        <v>-0.42352941176470599</v>
      </c>
      <c r="J232" s="2">
        <v>-0.397959183673469</v>
      </c>
      <c r="K232" s="3">
        <v>-0.72037914691943095</v>
      </c>
      <c r="L232" s="3">
        <v>-0.79298245614035101</v>
      </c>
    </row>
    <row r="233" spans="1:12" x14ac:dyDescent="0.25">
      <c r="A233" s="8" t="s">
        <v>646</v>
      </c>
      <c r="B233" s="2" t="s">
        <v>2216</v>
      </c>
      <c r="C233" s="2" t="s">
        <v>2216</v>
      </c>
      <c r="D233" s="2" t="s">
        <v>2216</v>
      </c>
      <c r="E233" s="2" t="s">
        <v>2216</v>
      </c>
      <c r="F233" s="2">
        <v>3</v>
      </c>
      <c r="G233" s="2">
        <v>0.25</v>
      </c>
      <c r="H233" s="2">
        <v>0.8</v>
      </c>
      <c r="I233" s="2">
        <v>2.6666666666666701</v>
      </c>
      <c r="J233" s="2">
        <v>0.81818181818181801</v>
      </c>
      <c r="K233" s="3">
        <v>14</v>
      </c>
      <c r="L233" s="3">
        <v>0</v>
      </c>
    </row>
    <row r="234" spans="1:12" x14ac:dyDescent="0.25">
      <c r="A234" s="8" t="s">
        <v>647</v>
      </c>
      <c r="B234" s="2">
        <v>0.25</v>
      </c>
      <c r="C234" s="2">
        <v>-0.1</v>
      </c>
      <c r="D234" s="2">
        <v>-0.22222222222222199</v>
      </c>
      <c r="E234" s="2">
        <v>-0.57142857142857095</v>
      </c>
      <c r="F234" s="2">
        <v>1</v>
      </c>
      <c r="G234" s="2" t="s">
        <v>2216</v>
      </c>
      <c r="H234" s="2" t="s">
        <v>2216</v>
      </c>
      <c r="I234" s="2" t="s">
        <v>2216</v>
      </c>
      <c r="J234" s="2" t="s">
        <v>2216</v>
      </c>
      <c r="K234" s="3">
        <v>-1</v>
      </c>
      <c r="L234" s="3">
        <v>-1</v>
      </c>
    </row>
    <row r="235" spans="1:12" x14ac:dyDescent="0.25">
      <c r="A235" s="8" t="s">
        <v>648</v>
      </c>
      <c r="B235" s="2">
        <v>0.38461538461538503</v>
      </c>
      <c r="C235" s="2">
        <v>-0.33333333333333298</v>
      </c>
      <c r="D235" s="2">
        <v>-0.25</v>
      </c>
      <c r="E235" s="2">
        <v>0.66666666666666696</v>
      </c>
      <c r="F235" s="2">
        <v>-0.266666666666667</v>
      </c>
      <c r="G235" s="2">
        <v>0.27272727272727298</v>
      </c>
      <c r="H235" s="2">
        <v>-0.64285714285714302</v>
      </c>
      <c r="I235" s="2" t="s">
        <v>2216</v>
      </c>
      <c r="J235" s="2" t="s">
        <v>2216</v>
      </c>
      <c r="K235" s="3">
        <v>-1</v>
      </c>
      <c r="L235" s="3">
        <v>-1</v>
      </c>
    </row>
    <row r="236" spans="1:12" x14ac:dyDescent="0.25">
      <c r="A236" s="8" t="s">
        <v>649</v>
      </c>
      <c r="B236" s="2">
        <v>0.2</v>
      </c>
      <c r="C236" s="2">
        <v>8.3333333333333301E-2</v>
      </c>
      <c r="D236" s="2">
        <v>-0.53846153846153799</v>
      </c>
      <c r="E236" s="2">
        <v>0.5</v>
      </c>
      <c r="F236" s="2">
        <v>0.33333333333333298</v>
      </c>
      <c r="G236" s="2">
        <v>-0.25</v>
      </c>
      <c r="H236" s="2" t="s">
        <v>2216</v>
      </c>
      <c r="I236" s="2" t="s">
        <v>2216</v>
      </c>
      <c r="J236" s="2" t="s">
        <v>2216</v>
      </c>
      <c r="K236" s="3">
        <v>-1</v>
      </c>
      <c r="L236" s="3">
        <v>-1</v>
      </c>
    </row>
    <row r="237" spans="1:12" x14ac:dyDescent="0.25">
      <c r="A237" s="8" t="s">
        <v>650</v>
      </c>
      <c r="B237" s="2">
        <v>0.2</v>
      </c>
      <c r="C237" s="2">
        <v>-0.5</v>
      </c>
      <c r="D237" s="2">
        <v>0.16666666666666699</v>
      </c>
      <c r="E237" s="2">
        <v>-0.57142857142857095</v>
      </c>
      <c r="F237" s="2" t="s">
        <v>2216</v>
      </c>
      <c r="G237" s="2">
        <v>1</v>
      </c>
      <c r="H237" s="2">
        <v>2</v>
      </c>
      <c r="I237" s="2">
        <v>-0.66666666666666696</v>
      </c>
      <c r="J237" s="2" t="s">
        <v>2216</v>
      </c>
      <c r="K237" s="3">
        <v>-0.5</v>
      </c>
      <c r="L237" s="3">
        <v>-0.9</v>
      </c>
    </row>
    <row r="238" spans="1:12" x14ac:dyDescent="0.25">
      <c r="A238" s="8" t="s">
        <v>651</v>
      </c>
      <c r="B238" s="2">
        <v>-0.3125</v>
      </c>
      <c r="C238" s="2">
        <v>0.22727272727272699</v>
      </c>
      <c r="D238" s="2">
        <v>-0.11111111111111099</v>
      </c>
      <c r="E238" s="2">
        <v>-0.33333333333333298</v>
      </c>
      <c r="F238" s="2">
        <v>-0.5625</v>
      </c>
      <c r="G238" s="2">
        <v>0.42857142857142899</v>
      </c>
      <c r="H238" s="2">
        <v>-0.3</v>
      </c>
      <c r="I238" s="2">
        <v>0.42857142857142899</v>
      </c>
      <c r="J238" s="2" t="s">
        <v>2216</v>
      </c>
      <c r="K238" s="3">
        <v>-0.85714285714285698</v>
      </c>
      <c r="L238" s="3">
        <v>-0.96875</v>
      </c>
    </row>
    <row r="239" spans="1:12" x14ac:dyDescent="0.25">
      <c r="A239" s="8" t="s">
        <v>652</v>
      </c>
      <c r="B239" s="2">
        <v>0.25510204081632698</v>
      </c>
      <c r="C239" s="2">
        <v>-8.1300813008130107E-3</v>
      </c>
      <c r="D239" s="2">
        <v>-4.0983606557376998E-2</v>
      </c>
      <c r="E239" s="2">
        <v>-0.52991452991453003</v>
      </c>
      <c r="F239" s="2">
        <v>0.6</v>
      </c>
      <c r="G239" s="2">
        <v>-0.102272727272727</v>
      </c>
      <c r="H239" s="2">
        <v>0.227848101265823</v>
      </c>
      <c r="I239" s="2">
        <v>-0.39175257731958801</v>
      </c>
      <c r="J239" s="2">
        <v>-0.62711864406779705</v>
      </c>
      <c r="K239" s="3">
        <v>-0.75</v>
      </c>
      <c r="L239" s="3">
        <v>-0.77551020408163296</v>
      </c>
    </row>
    <row r="240" spans="1:12" x14ac:dyDescent="0.25">
      <c r="A240" s="8" t="s">
        <v>653</v>
      </c>
      <c r="B240" s="2" t="s">
        <v>2216</v>
      </c>
      <c r="C240" s="2" t="s">
        <v>2216</v>
      </c>
      <c r="D240" s="2" t="s">
        <v>2216</v>
      </c>
      <c r="E240" s="2" t="s">
        <v>2216</v>
      </c>
      <c r="F240" s="2">
        <v>0.5</v>
      </c>
      <c r="G240" s="2">
        <v>4.3333333333333304</v>
      </c>
      <c r="H240" s="2">
        <v>1.75</v>
      </c>
      <c r="I240" s="2">
        <v>0.18181818181818199</v>
      </c>
      <c r="J240" s="2">
        <v>0</v>
      </c>
      <c r="K240" s="3">
        <v>16.3333333333333</v>
      </c>
      <c r="L240" s="3">
        <v>0</v>
      </c>
    </row>
    <row r="241" spans="1:12" x14ac:dyDescent="0.25">
      <c r="A241" s="8" t="s">
        <v>654</v>
      </c>
      <c r="B241" s="2" t="s">
        <v>2216</v>
      </c>
      <c r="C241" s="2" t="s">
        <v>2216</v>
      </c>
      <c r="D241" s="2" t="s">
        <v>2216</v>
      </c>
      <c r="E241" s="2" t="s">
        <v>2216</v>
      </c>
      <c r="F241" s="2" t="s">
        <v>2216</v>
      </c>
      <c r="G241" s="2" t="s">
        <v>2216</v>
      </c>
      <c r="H241" s="2" t="s">
        <v>2216</v>
      </c>
      <c r="I241" s="2" t="s">
        <v>2216</v>
      </c>
      <c r="J241" s="2" t="s">
        <v>2216</v>
      </c>
      <c r="K241" s="3">
        <v>0</v>
      </c>
      <c r="L241" s="3">
        <v>0</v>
      </c>
    </row>
    <row r="242" spans="1:12" x14ac:dyDescent="0.25">
      <c r="A242" s="8" t="s">
        <v>655</v>
      </c>
      <c r="B242" s="2" t="s">
        <v>2216</v>
      </c>
      <c r="C242" s="2" t="s">
        <v>2216</v>
      </c>
      <c r="D242" s="2" t="s">
        <v>2216</v>
      </c>
      <c r="E242" s="2" t="s">
        <v>2216</v>
      </c>
      <c r="F242" s="2" t="s">
        <v>2216</v>
      </c>
      <c r="G242" s="2" t="s">
        <v>2216</v>
      </c>
      <c r="H242" s="2" t="s">
        <v>2216</v>
      </c>
      <c r="I242" s="2" t="s">
        <v>2216</v>
      </c>
      <c r="J242" s="2" t="s">
        <v>2216</v>
      </c>
      <c r="K242" s="3">
        <v>-1</v>
      </c>
      <c r="L242" s="3">
        <v>0</v>
      </c>
    </row>
    <row r="243" spans="1:12" x14ac:dyDescent="0.25">
      <c r="A243" s="8" t="s">
        <v>656</v>
      </c>
      <c r="B243" s="2" t="s">
        <v>2216</v>
      </c>
      <c r="C243" s="2" t="s">
        <v>2216</v>
      </c>
      <c r="D243" s="2" t="s">
        <v>2216</v>
      </c>
      <c r="E243" s="2" t="s">
        <v>2216</v>
      </c>
      <c r="F243" s="2" t="s">
        <v>2216</v>
      </c>
      <c r="G243" s="2" t="s">
        <v>2216</v>
      </c>
      <c r="H243" s="2" t="s">
        <v>2216</v>
      </c>
      <c r="I243" s="2" t="s">
        <v>2216</v>
      </c>
      <c r="J243" s="2" t="s">
        <v>2216</v>
      </c>
      <c r="K243" s="3">
        <v>0</v>
      </c>
      <c r="L243" s="3">
        <v>-1</v>
      </c>
    </row>
    <row r="244" spans="1:12" x14ac:dyDescent="0.25">
      <c r="A244" s="8" t="s">
        <v>657</v>
      </c>
      <c r="B244" s="2" t="s">
        <v>2216</v>
      </c>
      <c r="C244" s="2" t="s">
        <v>2216</v>
      </c>
      <c r="D244" s="2" t="s">
        <v>2216</v>
      </c>
      <c r="E244" s="2" t="s">
        <v>2216</v>
      </c>
      <c r="F244" s="2" t="s">
        <v>2216</v>
      </c>
      <c r="G244" s="2" t="s">
        <v>2216</v>
      </c>
      <c r="H244" s="2" t="s">
        <v>2216</v>
      </c>
      <c r="I244" s="2" t="s">
        <v>2216</v>
      </c>
      <c r="J244" s="2" t="s">
        <v>2216</v>
      </c>
      <c r="K244" s="3">
        <v>0</v>
      </c>
      <c r="L244" s="3">
        <v>0</v>
      </c>
    </row>
    <row r="245" spans="1:12" x14ac:dyDescent="0.25">
      <c r="A245" s="8" t="s">
        <v>658</v>
      </c>
      <c r="B245" s="2" t="s">
        <v>2216</v>
      </c>
      <c r="C245" s="2" t="s">
        <v>2216</v>
      </c>
      <c r="D245" s="2" t="s">
        <v>2216</v>
      </c>
      <c r="E245" s="2" t="s">
        <v>2216</v>
      </c>
      <c r="F245" s="2" t="s">
        <v>2216</v>
      </c>
      <c r="G245" s="2" t="s">
        <v>2216</v>
      </c>
      <c r="H245" s="2" t="s">
        <v>2216</v>
      </c>
      <c r="I245" s="2" t="s">
        <v>2216</v>
      </c>
      <c r="J245" s="2" t="s">
        <v>2216</v>
      </c>
      <c r="K245" s="3">
        <v>0</v>
      </c>
      <c r="L245" s="3">
        <v>0</v>
      </c>
    </row>
    <row r="246" spans="1:12" x14ac:dyDescent="0.25">
      <c r="A246" s="8" t="s">
        <v>659</v>
      </c>
      <c r="B246" s="2">
        <v>4</v>
      </c>
      <c r="C246" s="2" t="s">
        <v>2216</v>
      </c>
      <c r="D246" s="2">
        <v>2</v>
      </c>
      <c r="E246" s="2" t="s">
        <v>2216</v>
      </c>
      <c r="F246" s="2" t="s">
        <v>2216</v>
      </c>
      <c r="G246" s="2">
        <v>0</v>
      </c>
      <c r="H246" s="2" t="s">
        <v>2216</v>
      </c>
      <c r="I246" s="2" t="s">
        <v>2216</v>
      </c>
      <c r="J246" s="2" t="s">
        <v>2216</v>
      </c>
      <c r="K246" s="3">
        <v>0</v>
      </c>
      <c r="L246" s="3">
        <v>-1</v>
      </c>
    </row>
    <row r="247" spans="1:12" x14ac:dyDescent="0.25">
      <c r="A247" s="8" t="s">
        <v>660</v>
      </c>
      <c r="B247" s="2" t="s">
        <v>2216</v>
      </c>
      <c r="C247" s="2" t="s">
        <v>2216</v>
      </c>
      <c r="D247" s="2" t="s">
        <v>2216</v>
      </c>
      <c r="E247" s="2" t="s">
        <v>2216</v>
      </c>
      <c r="F247" s="2" t="s">
        <v>2216</v>
      </c>
      <c r="G247" s="2" t="s">
        <v>2216</v>
      </c>
      <c r="H247" s="2" t="s">
        <v>2216</v>
      </c>
      <c r="I247" s="2" t="s">
        <v>2216</v>
      </c>
      <c r="J247" s="2" t="s">
        <v>2216</v>
      </c>
      <c r="K247" s="3">
        <v>0</v>
      </c>
      <c r="L247" s="3">
        <v>0</v>
      </c>
    </row>
    <row r="248" spans="1:12" x14ac:dyDescent="0.25">
      <c r="A248" s="11" t="s">
        <v>14</v>
      </c>
      <c r="B248" s="3">
        <v>0.105456026058632</v>
      </c>
      <c r="C248" s="3">
        <v>-7.5874769797421707E-2</v>
      </c>
      <c r="D248" s="3">
        <v>-0.18692706257473099</v>
      </c>
      <c r="E248" s="3">
        <v>-0.34705882352941197</v>
      </c>
      <c r="F248" s="3">
        <v>-6.4564564564564594E-2</v>
      </c>
      <c r="G248" s="3">
        <v>4.8154093097913298E-2</v>
      </c>
      <c r="H248" s="3">
        <v>7.6569678407350699E-3</v>
      </c>
      <c r="I248" s="3">
        <v>-0.26975683890577501</v>
      </c>
      <c r="J248" s="3">
        <v>-9.6774193548387094E-2</v>
      </c>
      <c r="K248" s="3">
        <v>-0.30337078651685401</v>
      </c>
      <c r="L248" s="3">
        <v>-0.64657980456026098</v>
      </c>
    </row>
    <row r="249" spans="1:12" x14ac:dyDescent="0.25">
      <c r="A249" s="15"/>
    </row>
    <row r="250" spans="1:12" x14ac:dyDescent="0.25">
      <c r="A250" s="13" t="s">
        <v>35</v>
      </c>
    </row>
    <row r="251" spans="1:12" x14ac:dyDescent="0.25">
      <c r="A251" s="14" t="s">
        <v>36</v>
      </c>
    </row>
    <row r="252" spans="1:12" x14ac:dyDescent="0.25">
      <c r="A252" s="14" t="s">
        <v>37</v>
      </c>
    </row>
    <row r="253" spans="1:12" x14ac:dyDescent="0.25">
      <c r="A253" s="14" t="s">
        <v>508</v>
      </c>
    </row>
    <row r="254" spans="1:12" x14ac:dyDescent="0.25">
      <c r="A254" s="14" t="s">
        <v>522</v>
      </c>
    </row>
    <row r="255" spans="1:12" x14ac:dyDescent="0.25">
      <c r="A255" s="14" t="s">
        <v>523</v>
      </c>
    </row>
    <row r="256" spans="1:12" x14ac:dyDescent="0.25">
      <c r="A256" s="14" t="s">
        <v>69</v>
      </c>
    </row>
    <row r="257" spans="1:1" x14ac:dyDescent="0.25">
      <c r="A257" s="14" t="s">
        <v>872</v>
      </c>
    </row>
    <row r="258" spans="1:1" x14ac:dyDescent="0.25">
      <c r="A258" s="14" t="s">
        <v>873</v>
      </c>
    </row>
    <row r="259" spans="1:1" x14ac:dyDescent="0.25">
      <c r="A259" s="14" t="s">
        <v>39</v>
      </c>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88:K88"/>
    <mergeCell ref="B169:J16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910</v>
      </c>
    </row>
    <row r="2" spans="1:13" ht="15" x14ac:dyDescent="0.25">
      <c r="A2" s="12" t="s">
        <v>870</v>
      </c>
    </row>
    <row r="3" spans="1:13" ht="15" x14ac:dyDescent="0.25">
      <c r="A3" s="12" t="s">
        <v>757</v>
      </c>
    </row>
    <row r="4" spans="1:13" ht="15" x14ac:dyDescent="0.25">
      <c r="A4" s="12" t="s">
        <v>871</v>
      </c>
    </row>
    <row r="5" spans="1:13" x14ac:dyDescent="0.25">
      <c r="A5" s="19" t="str">
        <f>HYPERLINK("#'Table of contents'!A41",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875</v>
      </c>
      <c r="B8" s="1">
        <v>14</v>
      </c>
      <c r="C8" s="1">
        <v>18</v>
      </c>
      <c r="D8" s="1">
        <v>19</v>
      </c>
      <c r="E8" s="1">
        <v>12</v>
      </c>
      <c r="F8" s="1">
        <v>14</v>
      </c>
      <c r="G8" s="1">
        <v>17</v>
      </c>
      <c r="H8" s="1">
        <v>10</v>
      </c>
      <c r="I8" s="1">
        <v>5</v>
      </c>
      <c r="J8" s="1">
        <v>3</v>
      </c>
      <c r="K8" s="1" t="s">
        <v>2216</v>
      </c>
      <c r="L8" s="4">
        <v>34</v>
      </c>
      <c r="M8" s="4">
        <v>110</v>
      </c>
    </row>
    <row r="9" spans="1:13" x14ac:dyDescent="0.25">
      <c r="A9" s="16" t="s">
        <v>876</v>
      </c>
      <c r="B9" s="1">
        <v>28</v>
      </c>
      <c r="C9" s="1">
        <v>25</v>
      </c>
      <c r="D9" s="1">
        <v>18</v>
      </c>
      <c r="E9" s="1">
        <v>16</v>
      </c>
      <c r="F9" s="1">
        <v>23</v>
      </c>
      <c r="G9" s="1">
        <v>27</v>
      </c>
      <c r="H9" s="1">
        <v>17</v>
      </c>
      <c r="I9" s="1">
        <v>18</v>
      </c>
      <c r="J9" s="1">
        <v>5</v>
      </c>
      <c r="K9" s="1" t="s">
        <v>2216</v>
      </c>
      <c r="L9" s="4">
        <v>65</v>
      </c>
      <c r="M9" s="4">
        <v>164</v>
      </c>
    </row>
    <row r="10" spans="1:13" x14ac:dyDescent="0.25">
      <c r="A10" s="16" t="s">
        <v>877</v>
      </c>
      <c r="B10" s="1">
        <v>65</v>
      </c>
      <c r="C10" s="1">
        <v>51</v>
      </c>
      <c r="D10" s="1">
        <v>42</v>
      </c>
      <c r="E10" s="1">
        <v>43</v>
      </c>
      <c r="F10" s="1">
        <v>28</v>
      </c>
      <c r="G10" s="1">
        <v>25</v>
      </c>
      <c r="H10" s="1">
        <v>28</v>
      </c>
      <c r="I10" s="1">
        <v>26</v>
      </c>
      <c r="J10" s="1">
        <v>8</v>
      </c>
      <c r="K10" s="1">
        <v>3</v>
      </c>
      <c r="L10" s="4">
        <v>89</v>
      </c>
      <c r="M10" s="4">
        <v>292</v>
      </c>
    </row>
    <row r="11" spans="1:13" x14ac:dyDescent="0.25">
      <c r="A11" s="16" t="s">
        <v>878</v>
      </c>
      <c r="B11" s="1">
        <v>42</v>
      </c>
      <c r="C11" s="1">
        <v>50</v>
      </c>
      <c r="D11" s="1">
        <v>38</v>
      </c>
      <c r="E11" s="1">
        <v>36</v>
      </c>
      <c r="F11" s="1">
        <v>26</v>
      </c>
      <c r="G11" s="1">
        <v>25</v>
      </c>
      <c r="H11" s="1">
        <v>20</v>
      </c>
      <c r="I11" s="1">
        <v>27</v>
      </c>
      <c r="J11" s="1">
        <v>8</v>
      </c>
      <c r="K11" s="1">
        <v>4</v>
      </c>
      <c r="L11" s="4">
        <v>83</v>
      </c>
      <c r="M11" s="4">
        <v>258</v>
      </c>
    </row>
    <row r="12" spans="1:13" x14ac:dyDescent="0.25">
      <c r="A12" s="16" t="s">
        <v>879</v>
      </c>
      <c r="B12" s="1">
        <v>204</v>
      </c>
      <c r="C12" s="1">
        <v>81</v>
      </c>
      <c r="D12" s="1">
        <v>104</v>
      </c>
      <c r="E12" s="1">
        <v>118</v>
      </c>
      <c r="F12" s="1">
        <v>82</v>
      </c>
      <c r="G12" s="1">
        <v>33</v>
      </c>
      <c r="H12" s="1">
        <v>20</v>
      </c>
      <c r="I12" s="1">
        <v>14</v>
      </c>
      <c r="J12" s="1">
        <v>11</v>
      </c>
      <c r="K12" s="1">
        <v>6</v>
      </c>
      <c r="L12" s="4">
        <v>81</v>
      </c>
      <c r="M12" s="4">
        <v>627</v>
      </c>
    </row>
    <row r="13" spans="1:13" x14ac:dyDescent="0.25">
      <c r="A13" s="16" t="s">
        <v>880</v>
      </c>
      <c r="B13" s="1">
        <v>553</v>
      </c>
      <c r="C13" s="1">
        <v>744</v>
      </c>
      <c r="D13" s="1">
        <v>725</v>
      </c>
      <c r="E13" s="1">
        <v>521</v>
      </c>
      <c r="F13" s="1">
        <v>298</v>
      </c>
      <c r="G13" s="1">
        <v>273</v>
      </c>
      <c r="H13" s="1">
        <v>291</v>
      </c>
      <c r="I13" s="1">
        <v>266</v>
      </c>
      <c r="J13" s="1">
        <v>149</v>
      </c>
      <c r="K13" s="1">
        <v>63</v>
      </c>
      <c r="L13" s="4">
        <v>980</v>
      </c>
      <c r="M13" s="4">
        <v>3264</v>
      </c>
    </row>
    <row r="14" spans="1:13" x14ac:dyDescent="0.25">
      <c r="A14" s="16" t="s">
        <v>881</v>
      </c>
      <c r="B14" s="1" t="s">
        <v>2216</v>
      </c>
      <c r="C14" s="1" t="s">
        <v>2216</v>
      </c>
      <c r="D14" s="1" t="s">
        <v>2216</v>
      </c>
      <c r="E14" s="1">
        <v>5</v>
      </c>
      <c r="F14" s="1">
        <v>6</v>
      </c>
      <c r="G14" s="1">
        <v>4</v>
      </c>
      <c r="H14" s="1">
        <v>23</v>
      </c>
      <c r="I14" s="1">
        <v>45</v>
      </c>
      <c r="J14" s="1">
        <v>76</v>
      </c>
      <c r="K14" s="1">
        <v>161</v>
      </c>
      <c r="L14" s="4">
        <v>264</v>
      </c>
      <c r="M14" s="4">
        <v>226</v>
      </c>
    </row>
    <row r="15" spans="1:13" x14ac:dyDescent="0.25">
      <c r="A15" s="16" t="s">
        <v>882</v>
      </c>
      <c r="B15" s="1">
        <v>15</v>
      </c>
      <c r="C15" s="1">
        <v>24</v>
      </c>
      <c r="D15" s="1">
        <v>28</v>
      </c>
      <c r="E15" s="1">
        <v>16</v>
      </c>
      <c r="F15" s="1">
        <v>10</v>
      </c>
      <c r="G15" s="1">
        <v>17</v>
      </c>
      <c r="H15" s="1">
        <v>9</v>
      </c>
      <c r="I15" s="1">
        <v>7</v>
      </c>
      <c r="J15" s="1" t="s">
        <v>2216</v>
      </c>
      <c r="K15" s="1" t="s">
        <v>2216</v>
      </c>
      <c r="L15" s="4">
        <v>32</v>
      </c>
      <c r="M15" s="4">
        <v>112</v>
      </c>
    </row>
    <row r="16" spans="1:13" x14ac:dyDescent="0.25">
      <c r="A16" s="16" t="s">
        <v>883</v>
      </c>
      <c r="B16" s="1">
        <v>13</v>
      </c>
      <c r="C16" s="1">
        <v>20</v>
      </c>
      <c r="D16" s="1">
        <v>18</v>
      </c>
      <c r="E16" s="1">
        <v>26</v>
      </c>
      <c r="F16" s="1">
        <v>18</v>
      </c>
      <c r="G16" s="1">
        <v>24</v>
      </c>
      <c r="H16" s="1">
        <v>27</v>
      </c>
      <c r="I16" s="1">
        <v>20</v>
      </c>
      <c r="J16" s="1">
        <v>6</v>
      </c>
      <c r="K16" s="1" t="s">
        <v>2216</v>
      </c>
      <c r="L16" s="4">
        <v>73</v>
      </c>
      <c r="M16" s="4">
        <v>163</v>
      </c>
    </row>
    <row r="17" spans="1:13" x14ac:dyDescent="0.25">
      <c r="A17" s="16" t="s">
        <v>884</v>
      </c>
      <c r="B17" s="1">
        <v>44</v>
      </c>
      <c r="C17" s="1">
        <v>50</v>
      </c>
      <c r="D17" s="1">
        <v>33</v>
      </c>
      <c r="E17" s="1">
        <v>30</v>
      </c>
      <c r="F17" s="1">
        <v>18</v>
      </c>
      <c r="G17" s="1">
        <v>27</v>
      </c>
      <c r="H17" s="1">
        <v>33</v>
      </c>
      <c r="I17" s="1">
        <v>14</v>
      </c>
      <c r="J17" s="1">
        <v>20</v>
      </c>
      <c r="K17" s="1">
        <v>3</v>
      </c>
      <c r="L17" s="4">
        <v>90</v>
      </c>
      <c r="M17" s="4">
        <v>240</v>
      </c>
    </row>
    <row r="18" spans="1:13" x14ac:dyDescent="0.25">
      <c r="A18" s="16" t="s">
        <v>885</v>
      </c>
      <c r="B18" s="1">
        <v>32</v>
      </c>
      <c r="C18" s="1">
        <v>40</v>
      </c>
      <c r="D18" s="1">
        <v>35</v>
      </c>
      <c r="E18" s="1">
        <v>24</v>
      </c>
      <c r="F18" s="1">
        <v>26</v>
      </c>
      <c r="G18" s="1">
        <v>16</v>
      </c>
      <c r="H18" s="1">
        <v>36</v>
      </c>
      <c r="I18" s="1">
        <v>36</v>
      </c>
      <c r="J18" s="1">
        <v>16</v>
      </c>
      <c r="K18" s="1">
        <v>14</v>
      </c>
      <c r="L18" s="4">
        <v>114</v>
      </c>
      <c r="M18" s="4">
        <v>258</v>
      </c>
    </row>
    <row r="19" spans="1:13" x14ac:dyDescent="0.25">
      <c r="A19" s="16" t="s">
        <v>886</v>
      </c>
      <c r="B19" s="1">
        <v>135</v>
      </c>
      <c r="C19" s="1">
        <v>86</v>
      </c>
      <c r="D19" s="1">
        <v>90</v>
      </c>
      <c r="E19" s="1">
        <v>96</v>
      </c>
      <c r="F19" s="1">
        <v>60</v>
      </c>
      <c r="G19" s="1">
        <v>20</v>
      </c>
      <c r="H19" s="1">
        <v>14</v>
      </c>
      <c r="I19" s="1">
        <v>16</v>
      </c>
      <c r="J19" s="1">
        <v>15</v>
      </c>
      <c r="K19" s="1">
        <v>5</v>
      </c>
      <c r="L19" s="4">
        <v>70</v>
      </c>
      <c r="M19" s="4">
        <v>503</v>
      </c>
    </row>
    <row r="20" spans="1:13" x14ac:dyDescent="0.25">
      <c r="A20" s="16" t="s">
        <v>887</v>
      </c>
      <c r="B20" s="1">
        <v>487</v>
      </c>
      <c r="C20" s="1">
        <v>685</v>
      </c>
      <c r="D20" s="1">
        <v>615</v>
      </c>
      <c r="E20" s="1">
        <v>493</v>
      </c>
      <c r="F20" s="1">
        <v>284</v>
      </c>
      <c r="G20" s="1">
        <v>302</v>
      </c>
      <c r="H20" s="1">
        <v>339</v>
      </c>
      <c r="I20" s="1">
        <v>297</v>
      </c>
      <c r="J20" s="1">
        <v>186</v>
      </c>
      <c r="K20" s="1">
        <v>98</v>
      </c>
      <c r="L20" s="4">
        <v>1126</v>
      </c>
      <c r="M20" s="4">
        <v>3226</v>
      </c>
    </row>
    <row r="21" spans="1:13" x14ac:dyDescent="0.25">
      <c r="A21" s="16" t="s">
        <v>888</v>
      </c>
      <c r="B21" s="1" t="s">
        <v>2216</v>
      </c>
      <c r="C21" s="1" t="s">
        <v>2216</v>
      </c>
      <c r="D21" s="1">
        <v>4</v>
      </c>
      <c r="E21" s="1">
        <v>3</v>
      </c>
      <c r="F21" s="1" t="s">
        <v>2216</v>
      </c>
      <c r="G21" s="1">
        <v>9</v>
      </c>
      <c r="H21" s="1">
        <v>23</v>
      </c>
      <c r="I21" s="1">
        <v>59</v>
      </c>
      <c r="J21" s="1">
        <v>105</v>
      </c>
      <c r="K21" s="1">
        <v>173</v>
      </c>
      <c r="L21" s="4">
        <v>304</v>
      </c>
      <c r="M21" s="4">
        <v>261</v>
      </c>
    </row>
    <row r="22" spans="1:13" x14ac:dyDescent="0.25">
      <c r="A22" s="16" t="s">
        <v>889</v>
      </c>
      <c r="B22" s="1" t="s">
        <v>2216</v>
      </c>
      <c r="C22" s="1" t="s">
        <v>2216</v>
      </c>
      <c r="D22" s="1" t="s">
        <v>2216</v>
      </c>
      <c r="E22" s="1" t="s">
        <v>2216</v>
      </c>
      <c r="F22" s="1" t="s">
        <v>2216</v>
      </c>
      <c r="G22" s="1" t="s">
        <v>2216</v>
      </c>
      <c r="H22" s="1" t="s">
        <v>2216</v>
      </c>
      <c r="I22" s="1" t="s">
        <v>2216</v>
      </c>
      <c r="J22" s="1" t="s">
        <v>2216</v>
      </c>
      <c r="K22" s="1" t="s">
        <v>2216</v>
      </c>
      <c r="L22" s="4">
        <v>3</v>
      </c>
      <c r="M22" s="4">
        <v>8</v>
      </c>
    </row>
    <row r="23" spans="1:13" x14ac:dyDescent="0.25">
      <c r="A23" s="16" t="s">
        <v>890</v>
      </c>
      <c r="B23" s="1" t="s">
        <v>2216</v>
      </c>
      <c r="C23" s="1" t="s">
        <v>2216</v>
      </c>
      <c r="D23" s="1" t="s">
        <v>2216</v>
      </c>
      <c r="E23" s="1" t="s">
        <v>2216</v>
      </c>
      <c r="F23" s="1" t="s">
        <v>2216</v>
      </c>
      <c r="G23" s="1" t="s">
        <v>2216</v>
      </c>
      <c r="H23" s="1" t="s">
        <v>2216</v>
      </c>
      <c r="I23" s="1" t="s">
        <v>2216</v>
      </c>
      <c r="J23" s="1" t="s">
        <v>2216</v>
      </c>
      <c r="K23" s="1" t="s">
        <v>2216</v>
      </c>
      <c r="L23" s="4">
        <v>3</v>
      </c>
      <c r="M23" s="4">
        <v>7</v>
      </c>
    </row>
    <row r="24" spans="1:13" x14ac:dyDescent="0.25">
      <c r="A24" s="16" t="s">
        <v>891</v>
      </c>
      <c r="B24" s="1" t="s">
        <v>2216</v>
      </c>
      <c r="C24" s="1" t="s">
        <v>2216</v>
      </c>
      <c r="D24" s="1" t="s">
        <v>2216</v>
      </c>
      <c r="E24" s="1">
        <v>3</v>
      </c>
      <c r="F24" s="1" t="s">
        <v>2216</v>
      </c>
      <c r="G24" s="1" t="s">
        <v>2216</v>
      </c>
      <c r="H24" s="1" t="s">
        <v>2216</v>
      </c>
      <c r="I24" s="1" t="s">
        <v>2216</v>
      </c>
      <c r="J24" s="1" t="s">
        <v>2216</v>
      </c>
      <c r="K24" s="1" t="s">
        <v>2216</v>
      </c>
      <c r="L24" s="4">
        <v>2</v>
      </c>
      <c r="M24" s="4">
        <v>8</v>
      </c>
    </row>
    <row r="25" spans="1:13" x14ac:dyDescent="0.25">
      <c r="A25" s="16" t="s">
        <v>892</v>
      </c>
      <c r="B25" s="1" t="s">
        <v>2216</v>
      </c>
      <c r="C25" s="1" t="s">
        <v>2216</v>
      </c>
      <c r="D25" s="1" t="s">
        <v>2216</v>
      </c>
      <c r="E25" s="1" t="s">
        <v>2216</v>
      </c>
      <c r="F25" s="1" t="s">
        <v>2216</v>
      </c>
      <c r="G25" s="1" t="s">
        <v>2216</v>
      </c>
      <c r="H25" s="1" t="s">
        <v>2216</v>
      </c>
      <c r="I25" s="1" t="s">
        <v>2216</v>
      </c>
      <c r="J25" s="1" t="s">
        <v>2216</v>
      </c>
      <c r="K25" s="1" t="s">
        <v>2216</v>
      </c>
      <c r="L25" s="4">
        <v>3</v>
      </c>
      <c r="M25" s="4">
        <v>7</v>
      </c>
    </row>
    <row r="26" spans="1:13" x14ac:dyDescent="0.25">
      <c r="A26" s="16" t="s">
        <v>893</v>
      </c>
      <c r="B26" s="1">
        <v>5</v>
      </c>
      <c r="C26" s="1" t="s">
        <v>2216</v>
      </c>
      <c r="D26" s="1">
        <v>3</v>
      </c>
      <c r="E26" s="1" t="s">
        <v>2216</v>
      </c>
      <c r="F26" s="1">
        <v>5</v>
      </c>
      <c r="G26" s="1" t="s">
        <v>2216</v>
      </c>
      <c r="H26" s="1" t="s">
        <v>2216</v>
      </c>
      <c r="I26" s="1" t="s">
        <v>2216</v>
      </c>
      <c r="J26" s="1" t="s">
        <v>2216</v>
      </c>
      <c r="K26" s="1" t="s">
        <v>2216</v>
      </c>
      <c r="L26" s="4">
        <v>1</v>
      </c>
      <c r="M26" s="4">
        <v>14</v>
      </c>
    </row>
    <row r="27" spans="1:13" x14ac:dyDescent="0.25">
      <c r="A27" s="16" t="s">
        <v>894</v>
      </c>
      <c r="B27" s="1">
        <v>15</v>
      </c>
      <c r="C27" s="1">
        <v>7</v>
      </c>
      <c r="D27" s="1">
        <v>10</v>
      </c>
      <c r="E27" s="1">
        <v>8</v>
      </c>
      <c r="F27" s="1">
        <v>8</v>
      </c>
      <c r="G27" s="1">
        <v>10</v>
      </c>
      <c r="H27" s="1">
        <v>5</v>
      </c>
      <c r="I27" s="1">
        <v>5</v>
      </c>
      <c r="J27" s="1">
        <v>4</v>
      </c>
      <c r="K27" s="1">
        <v>3</v>
      </c>
      <c r="L27" s="4">
        <v>26</v>
      </c>
      <c r="M27" s="4">
        <v>61</v>
      </c>
    </row>
    <row r="28" spans="1:13" x14ac:dyDescent="0.25">
      <c r="A28" s="16" t="s">
        <v>895</v>
      </c>
      <c r="B28" s="1" t="s">
        <v>2216</v>
      </c>
      <c r="C28" s="1" t="s">
        <v>2216</v>
      </c>
      <c r="D28" s="1" t="s">
        <v>2216</v>
      </c>
      <c r="E28" s="1" t="s">
        <v>2216</v>
      </c>
      <c r="F28" s="1" t="s">
        <v>2216</v>
      </c>
      <c r="G28" s="1" t="s">
        <v>2216</v>
      </c>
      <c r="H28" s="1" t="s">
        <v>2216</v>
      </c>
      <c r="I28" s="1" t="s">
        <v>2216</v>
      </c>
      <c r="J28" s="1" t="s">
        <v>2216</v>
      </c>
      <c r="K28" s="1">
        <v>4</v>
      </c>
      <c r="L28" s="4">
        <v>4</v>
      </c>
      <c r="M28" s="4">
        <v>3</v>
      </c>
    </row>
    <row r="29" spans="1:13" x14ac:dyDescent="0.25">
      <c r="A29" s="16" t="s">
        <v>896</v>
      </c>
      <c r="B29" s="1">
        <v>24</v>
      </c>
      <c r="C29" s="1">
        <v>32</v>
      </c>
      <c r="D29" s="1">
        <v>28</v>
      </c>
      <c r="E29" s="1">
        <v>19</v>
      </c>
      <c r="F29" s="1">
        <v>18</v>
      </c>
      <c r="G29" s="1">
        <v>23</v>
      </c>
      <c r="H29" s="1">
        <v>20</v>
      </c>
      <c r="I29" s="1">
        <v>7</v>
      </c>
      <c r="J29" s="1">
        <v>3</v>
      </c>
      <c r="K29" s="1" t="s">
        <v>2216</v>
      </c>
      <c r="L29" s="4">
        <v>51</v>
      </c>
      <c r="M29" s="4">
        <v>164</v>
      </c>
    </row>
    <row r="30" spans="1:13" x14ac:dyDescent="0.25">
      <c r="A30" s="16" t="s">
        <v>897</v>
      </c>
      <c r="B30" s="1">
        <v>36</v>
      </c>
      <c r="C30" s="1">
        <v>42</v>
      </c>
      <c r="D30" s="1">
        <v>21</v>
      </c>
      <c r="E30" s="1">
        <v>25</v>
      </c>
      <c r="F30" s="1">
        <v>47</v>
      </c>
      <c r="G30" s="1">
        <v>37</v>
      </c>
      <c r="H30" s="1">
        <v>36</v>
      </c>
      <c r="I30" s="1">
        <v>29</v>
      </c>
      <c r="J30" s="1">
        <v>8</v>
      </c>
      <c r="K30" s="1" t="s">
        <v>2216</v>
      </c>
      <c r="L30" s="4">
        <v>109</v>
      </c>
      <c r="M30" s="4">
        <v>268</v>
      </c>
    </row>
    <row r="31" spans="1:13" x14ac:dyDescent="0.25">
      <c r="A31" s="16" t="s">
        <v>898</v>
      </c>
      <c r="B31" s="1">
        <v>42</v>
      </c>
      <c r="C31" s="1">
        <v>41</v>
      </c>
      <c r="D31" s="1">
        <v>43</v>
      </c>
      <c r="E31" s="1">
        <v>30</v>
      </c>
      <c r="F31" s="1">
        <v>32</v>
      </c>
      <c r="G31" s="1">
        <v>28</v>
      </c>
      <c r="H31" s="1">
        <v>23</v>
      </c>
      <c r="I31" s="1">
        <v>15</v>
      </c>
      <c r="J31" s="1">
        <v>21</v>
      </c>
      <c r="K31" s="1">
        <v>5</v>
      </c>
      <c r="L31" s="4">
        <v>91</v>
      </c>
      <c r="M31" s="4">
        <v>259</v>
      </c>
    </row>
    <row r="32" spans="1:13" x14ac:dyDescent="0.25">
      <c r="A32" s="16" t="s">
        <v>899</v>
      </c>
      <c r="B32" s="1">
        <v>35</v>
      </c>
      <c r="C32" s="1">
        <v>44</v>
      </c>
      <c r="D32" s="1">
        <v>40</v>
      </c>
      <c r="E32" s="1">
        <v>26</v>
      </c>
      <c r="F32" s="1">
        <v>22</v>
      </c>
      <c r="G32" s="1">
        <v>25</v>
      </c>
      <c r="H32" s="1">
        <v>27</v>
      </c>
      <c r="I32" s="1">
        <v>26</v>
      </c>
      <c r="J32" s="1">
        <v>18</v>
      </c>
      <c r="K32" s="1">
        <v>12</v>
      </c>
      <c r="L32" s="4">
        <v>107</v>
      </c>
      <c r="M32" s="4">
        <v>262</v>
      </c>
    </row>
    <row r="33" spans="1:13" x14ac:dyDescent="0.25">
      <c r="A33" s="16" t="s">
        <v>900</v>
      </c>
      <c r="B33" s="1">
        <v>109</v>
      </c>
      <c r="C33" s="1">
        <v>54</v>
      </c>
      <c r="D33" s="1">
        <v>76</v>
      </c>
      <c r="E33" s="1">
        <v>63</v>
      </c>
      <c r="F33" s="1">
        <v>47</v>
      </c>
      <c r="G33" s="1">
        <v>19</v>
      </c>
      <c r="H33" s="1">
        <v>11</v>
      </c>
      <c r="I33" s="1">
        <v>15</v>
      </c>
      <c r="J33" s="1">
        <v>11</v>
      </c>
      <c r="K33" s="1">
        <v>4</v>
      </c>
      <c r="L33" s="4">
        <v>59</v>
      </c>
      <c r="M33" s="4">
        <v>374</v>
      </c>
    </row>
    <row r="34" spans="1:13" x14ac:dyDescent="0.25">
      <c r="A34" s="16" t="s">
        <v>901</v>
      </c>
      <c r="B34" s="1">
        <v>249</v>
      </c>
      <c r="C34" s="1">
        <v>317</v>
      </c>
      <c r="D34" s="1">
        <v>281</v>
      </c>
      <c r="E34" s="1">
        <v>204</v>
      </c>
      <c r="F34" s="1">
        <v>134</v>
      </c>
      <c r="G34" s="1">
        <v>154</v>
      </c>
      <c r="H34" s="1">
        <v>155</v>
      </c>
      <c r="I34" s="1">
        <v>181</v>
      </c>
      <c r="J34" s="1">
        <v>92</v>
      </c>
      <c r="K34" s="1">
        <v>46</v>
      </c>
      <c r="L34" s="4">
        <v>575</v>
      </c>
      <c r="M34" s="4">
        <v>1536</v>
      </c>
    </row>
    <row r="35" spans="1:13" x14ac:dyDescent="0.25">
      <c r="A35" s="16" t="s">
        <v>902</v>
      </c>
      <c r="B35" s="1" t="s">
        <v>2216</v>
      </c>
      <c r="C35" s="1" t="s">
        <v>2216</v>
      </c>
      <c r="D35" s="1" t="s">
        <v>2216</v>
      </c>
      <c r="E35" s="1" t="s">
        <v>2216</v>
      </c>
      <c r="F35" s="1">
        <v>5</v>
      </c>
      <c r="G35" s="1">
        <v>5</v>
      </c>
      <c r="H35" s="1">
        <v>18</v>
      </c>
      <c r="I35" s="1">
        <v>47</v>
      </c>
      <c r="J35" s="1">
        <v>91</v>
      </c>
      <c r="K35" s="1">
        <v>161</v>
      </c>
      <c r="L35" s="4">
        <v>281</v>
      </c>
      <c r="M35" s="4">
        <v>254</v>
      </c>
    </row>
    <row r="36" spans="1:13" x14ac:dyDescent="0.25">
      <c r="A36" s="16" t="s">
        <v>903</v>
      </c>
      <c r="B36" s="1">
        <v>5</v>
      </c>
      <c r="C36" s="1">
        <v>8</v>
      </c>
      <c r="D36" s="1" t="s">
        <v>2216</v>
      </c>
      <c r="E36" s="1">
        <v>4</v>
      </c>
      <c r="F36" s="1">
        <v>4</v>
      </c>
      <c r="G36" s="1">
        <v>5</v>
      </c>
      <c r="H36" s="1">
        <v>3</v>
      </c>
      <c r="I36" s="1">
        <v>3</v>
      </c>
      <c r="J36" s="1" t="s">
        <v>2216</v>
      </c>
      <c r="K36" s="1" t="s">
        <v>2216</v>
      </c>
      <c r="L36" s="4">
        <v>12</v>
      </c>
      <c r="M36" s="4">
        <v>33</v>
      </c>
    </row>
    <row r="37" spans="1:13" x14ac:dyDescent="0.25">
      <c r="A37" s="16" t="s">
        <v>904</v>
      </c>
      <c r="B37" s="1">
        <v>10</v>
      </c>
      <c r="C37" s="1">
        <v>12</v>
      </c>
      <c r="D37" s="1">
        <v>11</v>
      </c>
      <c r="E37" s="1">
        <v>13</v>
      </c>
      <c r="F37" s="1">
        <v>6</v>
      </c>
      <c r="G37" s="1">
        <v>13</v>
      </c>
      <c r="H37" s="1">
        <v>14</v>
      </c>
      <c r="I37" s="1">
        <v>13</v>
      </c>
      <c r="J37" s="1" t="s">
        <v>2216</v>
      </c>
      <c r="K37" s="1" t="s">
        <v>2216</v>
      </c>
      <c r="L37" s="4">
        <v>42</v>
      </c>
      <c r="M37" s="4">
        <v>94</v>
      </c>
    </row>
    <row r="38" spans="1:13" x14ac:dyDescent="0.25">
      <c r="A38" s="16" t="s">
        <v>905</v>
      </c>
      <c r="B38" s="1">
        <v>35</v>
      </c>
      <c r="C38" s="1">
        <v>34</v>
      </c>
      <c r="D38" s="1">
        <v>25</v>
      </c>
      <c r="E38" s="1">
        <v>26</v>
      </c>
      <c r="F38" s="1">
        <v>12</v>
      </c>
      <c r="G38" s="1">
        <v>8</v>
      </c>
      <c r="H38" s="1">
        <v>11</v>
      </c>
      <c r="I38" s="1">
        <v>8</v>
      </c>
      <c r="J38" s="1">
        <v>13</v>
      </c>
      <c r="K38" s="1">
        <v>5</v>
      </c>
      <c r="L38" s="4">
        <v>44</v>
      </c>
      <c r="M38" s="4">
        <v>167</v>
      </c>
    </row>
    <row r="39" spans="1:13" x14ac:dyDescent="0.25">
      <c r="A39" s="16" t="s">
        <v>906</v>
      </c>
      <c r="B39" s="1">
        <v>24</v>
      </c>
      <c r="C39" s="1">
        <v>26</v>
      </c>
      <c r="D39" s="1">
        <v>14</v>
      </c>
      <c r="E39" s="1">
        <v>20</v>
      </c>
      <c r="F39" s="1">
        <v>30</v>
      </c>
      <c r="G39" s="1">
        <v>15</v>
      </c>
      <c r="H39" s="1">
        <v>21</v>
      </c>
      <c r="I39" s="1">
        <v>18</v>
      </c>
      <c r="J39" s="1">
        <v>22</v>
      </c>
      <c r="K39" s="1">
        <v>8</v>
      </c>
      <c r="L39" s="4">
        <v>83</v>
      </c>
      <c r="M39" s="4">
        <v>190</v>
      </c>
    </row>
    <row r="40" spans="1:13" x14ac:dyDescent="0.25">
      <c r="A40" s="16" t="s">
        <v>907</v>
      </c>
      <c r="B40" s="1">
        <v>65</v>
      </c>
      <c r="C40" s="1">
        <v>37</v>
      </c>
      <c r="D40" s="1">
        <v>43</v>
      </c>
      <c r="E40" s="1">
        <v>45</v>
      </c>
      <c r="F40" s="1">
        <v>12</v>
      </c>
      <c r="G40" s="1">
        <v>7</v>
      </c>
      <c r="H40" s="1">
        <v>3</v>
      </c>
      <c r="I40" s="1">
        <v>6</v>
      </c>
      <c r="J40" s="1" t="s">
        <v>2216</v>
      </c>
      <c r="K40" s="1">
        <v>6</v>
      </c>
      <c r="L40" s="4">
        <v>24</v>
      </c>
      <c r="M40" s="4">
        <v>218</v>
      </c>
    </row>
    <row r="41" spans="1:13" x14ac:dyDescent="0.25">
      <c r="A41" s="16" t="s">
        <v>908</v>
      </c>
      <c r="B41" s="1">
        <v>163</v>
      </c>
      <c r="C41" s="1">
        <v>181</v>
      </c>
      <c r="D41" s="1">
        <v>136</v>
      </c>
      <c r="E41" s="1">
        <v>110</v>
      </c>
      <c r="F41" s="1">
        <v>50</v>
      </c>
      <c r="G41" s="1">
        <v>70</v>
      </c>
      <c r="H41" s="1">
        <v>58</v>
      </c>
      <c r="I41" s="1">
        <v>67</v>
      </c>
      <c r="J41" s="1">
        <v>30</v>
      </c>
      <c r="K41" s="1">
        <v>24</v>
      </c>
      <c r="L41" s="4">
        <v>238</v>
      </c>
      <c r="M41" s="4">
        <v>824</v>
      </c>
    </row>
    <row r="42" spans="1:13" x14ac:dyDescent="0.25">
      <c r="A42" s="16" t="s">
        <v>909</v>
      </c>
      <c r="B42" s="1" t="s">
        <v>2216</v>
      </c>
      <c r="C42" s="1" t="s">
        <v>2216</v>
      </c>
      <c r="D42" s="1" t="s">
        <v>2216</v>
      </c>
      <c r="E42" s="1">
        <v>3</v>
      </c>
      <c r="F42" s="1" t="s">
        <v>2216</v>
      </c>
      <c r="G42" s="1">
        <v>3</v>
      </c>
      <c r="H42" s="1">
        <v>6</v>
      </c>
      <c r="I42" s="1">
        <v>24</v>
      </c>
      <c r="J42" s="1">
        <v>33</v>
      </c>
      <c r="K42" s="1">
        <v>58</v>
      </c>
      <c r="L42" s="4">
        <v>113</v>
      </c>
      <c r="M42" s="4">
        <v>108</v>
      </c>
    </row>
    <row r="43" spans="1:13" x14ac:dyDescent="0.25">
      <c r="A43" s="10" t="s">
        <v>14</v>
      </c>
      <c r="B43" s="4">
        <v>2456</v>
      </c>
      <c r="C43" s="4">
        <v>2715</v>
      </c>
      <c r="D43" s="4">
        <v>2509</v>
      </c>
      <c r="E43" s="4">
        <v>2040</v>
      </c>
      <c r="F43" s="4">
        <v>1332</v>
      </c>
      <c r="G43" s="4">
        <v>1246</v>
      </c>
      <c r="H43" s="4">
        <v>1306</v>
      </c>
      <c r="I43" s="4">
        <v>1316</v>
      </c>
      <c r="J43" s="4">
        <v>961</v>
      </c>
      <c r="K43" s="4">
        <v>868</v>
      </c>
      <c r="L43" s="4">
        <v>5276</v>
      </c>
      <c r="M43" s="4">
        <v>14563</v>
      </c>
    </row>
    <row r="44" spans="1:13" x14ac:dyDescent="0.25">
      <c r="A44" s="15"/>
    </row>
    <row r="45" spans="1:13" x14ac:dyDescent="0.25">
      <c r="A45" s="15"/>
    </row>
    <row r="46" spans="1:13" x14ac:dyDescent="0.25">
      <c r="A46" s="15"/>
      <c r="B46" s="23" t="s">
        <v>732</v>
      </c>
      <c r="C46" s="24"/>
      <c r="D46" s="24"/>
      <c r="E46" s="24"/>
      <c r="F46" s="24"/>
      <c r="G46" s="24"/>
      <c r="H46" s="24"/>
      <c r="I46" s="24"/>
      <c r="J46" s="24"/>
      <c r="K46" s="24"/>
      <c r="L46" s="6" t="s">
        <v>734</v>
      </c>
      <c r="M46" s="6" t="s">
        <v>11</v>
      </c>
    </row>
    <row r="47" spans="1:13" x14ac:dyDescent="0.25">
      <c r="A47" s="9" t="s">
        <v>34</v>
      </c>
      <c r="B47" s="5" t="s">
        <v>0</v>
      </c>
      <c r="C47" s="5" t="s">
        <v>1</v>
      </c>
      <c r="D47" s="5" t="s">
        <v>2</v>
      </c>
      <c r="E47" s="5" t="s">
        <v>3</v>
      </c>
      <c r="F47" s="5" t="s">
        <v>4</v>
      </c>
      <c r="G47" s="5" t="s">
        <v>5</v>
      </c>
      <c r="H47" s="5" t="s">
        <v>6</v>
      </c>
      <c r="I47" s="5" t="s">
        <v>7</v>
      </c>
      <c r="J47" s="5" t="s">
        <v>8</v>
      </c>
      <c r="K47" s="5" t="s">
        <v>9</v>
      </c>
      <c r="L47" s="5" t="s">
        <v>32</v>
      </c>
      <c r="M47" s="5" t="s">
        <v>33</v>
      </c>
    </row>
    <row r="48" spans="1:13" x14ac:dyDescent="0.25">
      <c r="A48" s="8" t="s">
        <v>875</v>
      </c>
      <c r="B48" s="2">
        <v>1.5435501653803699E-2</v>
      </c>
      <c r="C48" s="2">
        <v>1.8575851393188899E-2</v>
      </c>
      <c r="D48" s="2">
        <v>2.0084566596194502E-2</v>
      </c>
      <c r="E48" s="2">
        <v>1.59786950732357E-2</v>
      </c>
      <c r="F48" s="2">
        <v>2.9350104821802898E-2</v>
      </c>
      <c r="G48" s="2">
        <v>4.2079207920792103E-2</v>
      </c>
      <c r="H48" s="2">
        <v>2.44498777506112E-2</v>
      </c>
      <c r="I48" s="2">
        <v>1.2468827930174601E-2</v>
      </c>
      <c r="J48" s="2">
        <v>1.1538461538461499E-2</v>
      </c>
      <c r="K48" s="2">
        <v>0</v>
      </c>
      <c r="L48" s="3">
        <v>2.13032581453634E-2</v>
      </c>
      <c r="M48" s="3">
        <v>2.2262699858328301E-2</v>
      </c>
    </row>
    <row r="49" spans="1:13" x14ac:dyDescent="0.25">
      <c r="A49" s="8" t="s">
        <v>876</v>
      </c>
      <c r="B49" s="2">
        <v>3.08710033076075E-2</v>
      </c>
      <c r="C49" s="2">
        <v>2.5799793601651199E-2</v>
      </c>
      <c r="D49" s="2">
        <v>1.90274841437632E-2</v>
      </c>
      <c r="E49" s="2">
        <v>2.1304926764314201E-2</v>
      </c>
      <c r="F49" s="2">
        <v>4.8218029350104802E-2</v>
      </c>
      <c r="G49" s="2">
        <v>6.6831683168316794E-2</v>
      </c>
      <c r="H49" s="2">
        <v>4.1564792176039103E-2</v>
      </c>
      <c r="I49" s="2">
        <v>4.4887780548628402E-2</v>
      </c>
      <c r="J49" s="2">
        <v>1.9230769230769201E-2</v>
      </c>
      <c r="K49" s="2">
        <v>0</v>
      </c>
      <c r="L49" s="3">
        <v>4.07268170426065E-2</v>
      </c>
      <c r="M49" s="3">
        <v>3.31916616069622E-2</v>
      </c>
    </row>
    <row r="50" spans="1:13" x14ac:dyDescent="0.25">
      <c r="A50" s="8" t="s">
        <v>877</v>
      </c>
      <c r="B50" s="2">
        <v>7.1664829106945993E-2</v>
      </c>
      <c r="C50" s="2">
        <v>5.2631578947368397E-2</v>
      </c>
      <c r="D50" s="2">
        <v>4.4397463002114203E-2</v>
      </c>
      <c r="E50" s="2">
        <v>5.7256990679094497E-2</v>
      </c>
      <c r="F50" s="2">
        <v>5.8700209643605901E-2</v>
      </c>
      <c r="G50" s="2">
        <v>6.1881188118811901E-2</v>
      </c>
      <c r="H50" s="2">
        <v>6.8459657701711502E-2</v>
      </c>
      <c r="I50" s="2">
        <v>6.4837905236907703E-2</v>
      </c>
      <c r="J50" s="2">
        <v>3.0769230769230799E-2</v>
      </c>
      <c r="K50" s="2">
        <v>1.26582278481013E-2</v>
      </c>
      <c r="L50" s="3">
        <v>5.5764411027568898E-2</v>
      </c>
      <c r="M50" s="3">
        <v>5.9097348714835102E-2</v>
      </c>
    </row>
    <row r="51" spans="1:13" x14ac:dyDescent="0.25">
      <c r="A51" s="8" t="s">
        <v>878</v>
      </c>
      <c r="B51" s="2">
        <v>4.6306504961411199E-2</v>
      </c>
      <c r="C51" s="2">
        <v>5.1599587203302398E-2</v>
      </c>
      <c r="D51" s="2">
        <v>4.0169133192389003E-2</v>
      </c>
      <c r="E51" s="2">
        <v>4.7936085219707103E-2</v>
      </c>
      <c r="F51" s="2">
        <v>5.4507337526205499E-2</v>
      </c>
      <c r="G51" s="2">
        <v>6.1881188118811901E-2</v>
      </c>
      <c r="H51" s="2">
        <v>4.8899755501222497E-2</v>
      </c>
      <c r="I51" s="2">
        <v>6.7331670822942599E-2</v>
      </c>
      <c r="J51" s="2">
        <v>3.0769230769230799E-2</v>
      </c>
      <c r="K51" s="2">
        <v>1.68776371308017E-2</v>
      </c>
      <c r="L51" s="3">
        <v>5.2005012531328297E-2</v>
      </c>
      <c r="M51" s="3">
        <v>5.22161505768063E-2</v>
      </c>
    </row>
    <row r="52" spans="1:13" x14ac:dyDescent="0.25">
      <c r="A52" s="8" t="s">
        <v>879</v>
      </c>
      <c r="B52" s="2">
        <v>0.22491730981256899</v>
      </c>
      <c r="C52" s="2">
        <v>8.3591331269349797E-2</v>
      </c>
      <c r="D52" s="2">
        <v>0.10993657505285399</v>
      </c>
      <c r="E52" s="2">
        <v>0.157123834886818</v>
      </c>
      <c r="F52" s="2">
        <v>0.171907756813417</v>
      </c>
      <c r="G52" s="2">
        <v>8.16831683168317E-2</v>
      </c>
      <c r="H52" s="2">
        <v>4.8899755501222497E-2</v>
      </c>
      <c r="I52" s="2">
        <v>3.4912718204488803E-2</v>
      </c>
      <c r="J52" s="2">
        <v>4.2307692307692303E-2</v>
      </c>
      <c r="K52" s="2">
        <v>2.53164556962025E-2</v>
      </c>
      <c r="L52" s="3">
        <v>5.0751879699248097E-2</v>
      </c>
      <c r="M52" s="3">
        <v>0.12689738919247101</v>
      </c>
    </row>
    <row r="53" spans="1:13" x14ac:dyDescent="0.25">
      <c r="A53" s="8" t="s">
        <v>880</v>
      </c>
      <c r="B53" s="2">
        <v>0.60970231532524799</v>
      </c>
      <c r="C53" s="2">
        <v>0.76780185758513897</v>
      </c>
      <c r="D53" s="2">
        <v>0.76638477801268501</v>
      </c>
      <c r="E53" s="2">
        <v>0.69374167776298301</v>
      </c>
      <c r="F53" s="2">
        <v>0.62473794549266204</v>
      </c>
      <c r="G53" s="2">
        <v>0.67574257425742601</v>
      </c>
      <c r="H53" s="2">
        <v>0.71149144254278696</v>
      </c>
      <c r="I53" s="2">
        <v>0.66334164588528699</v>
      </c>
      <c r="J53" s="2">
        <v>0.57307692307692304</v>
      </c>
      <c r="K53" s="2">
        <v>0.265822784810127</v>
      </c>
      <c r="L53" s="3">
        <v>0.61403508771929804</v>
      </c>
      <c r="M53" s="3">
        <v>0.66059502125075897</v>
      </c>
    </row>
    <row r="54" spans="1:13" x14ac:dyDescent="0.25">
      <c r="A54" s="8" t="s">
        <v>881</v>
      </c>
      <c r="B54" s="2" t="s">
        <v>2216</v>
      </c>
      <c r="C54" s="2">
        <v>0</v>
      </c>
      <c r="D54" s="2">
        <v>0</v>
      </c>
      <c r="E54" s="2">
        <v>6.6577896138481996E-3</v>
      </c>
      <c r="F54" s="2">
        <v>1.25786163522013E-2</v>
      </c>
      <c r="G54" s="2">
        <v>9.9009900990098994E-3</v>
      </c>
      <c r="H54" s="2">
        <v>5.6234718826405898E-2</v>
      </c>
      <c r="I54" s="2">
        <v>0.11221945137157099</v>
      </c>
      <c r="J54" s="2">
        <v>0.29230769230769199</v>
      </c>
      <c r="K54" s="2">
        <v>0.67932489451476796</v>
      </c>
      <c r="L54" s="3">
        <v>0.16541353383458601</v>
      </c>
      <c r="M54" s="3">
        <v>4.5739728799838099E-2</v>
      </c>
    </row>
    <row r="55" spans="1:13" x14ac:dyDescent="0.25">
      <c r="A55" s="8" t="s">
        <v>882</v>
      </c>
      <c r="B55" s="2">
        <v>2.0632737276478699E-2</v>
      </c>
      <c r="C55" s="2">
        <v>2.6490066225165601E-2</v>
      </c>
      <c r="D55" s="2">
        <v>3.40218712029162E-2</v>
      </c>
      <c r="E55" s="2">
        <v>2.32558139534884E-2</v>
      </c>
      <c r="F55" s="2">
        <v>2.39234449760766E-2</v>
      </c>
      <c r="G55" s="2">
        <v>4.09638554216867E-2</v>
      </c>
      <c r="H55" s="2">
        <v>1.8711018711018702E-2</v>
      </c>
      <c r="I55" s="2">
        <v>1.5590200445434301E-2</v>
      </c>
      <c r="J55" s="2">
        <v>0</v>
      </c>
      <c r="K55" s="2">
        <v>0</v>
      </c>
      <c r="L55" s="3">
        <v>1.7689331122166901E-2</v>
      </c>
      <c r="M55" s="3">
        <v>2.35145916439219E-2</v>
      </c>
    </row>
    <row r="56" spans="1:13" x14ac:dyDescent="0.25">
      <c r="A56" s="8" t="s">
        <v>883</v>
      </c>
      <c r="B56" s="2">
        <v>1.78817056396149E-2</v>
      </c>
      <c r="C56" s="2">
        <v>2.2075055187637999E-2</v>
      </c>
      <c r="D56" s="2">
        <v>2.18712029161604E-2</v>
      </c>
      <c r="E56" s="2">
        <v>3.7790697674418602E-2</v>
      </c>
      <c r="F56" s="2">
        <v>4.3062200956937802E-2</v>
      </c>
      <c r="G56" s="2">
        <v>5.78313253012048E-2</v>
      </c>
      <c r="H56" s="2">
        <v>5.6133056133056101E-2</v>
      </c>
      <c r="I56" s="2">
        <v>4.4543429844098002E-2</v>
      </c>
      <c r="J56" s="2">
        <v>1.72413793103448E-2</v>
      </c>
      <c r="K56" s="2">
        <v>0</v>
      </c>
      <c r="L56" s="3">
        <v>4.0353786622443301E-2</v>
      </c>
      <c r="M56" s="3">
        <v>3.4222128910350598E-2</v>
      </c>
    </row>
    <row r="57" spans="1:13" x14ac:dyDescent="0.25">
      <c r="A57" s="8" t="s">
        <v>884</v>
      </c>
      <c r="B57" s="2">
        <v>6.0522696011004101E-2</v>
      </c>
      <c r="C57" s="2">
        <v>5.5187637969094899E-2</v>
      </c>
      <c r="D57" s="2">
        <v>4.0097205346293997E-2</v>
      </c>
      <c r="E57" s="2">
        <v>4.3604651162790699E-2</v>
      </c>
      <c r="F57" s="2">
        <v>4.3062200956937802E-2</v>
      </c>
      <c r="G57" s="2">
        <v>6.5060240963855404E-2</v>
      </c>
      <c r="H57" s="2">
        <v>6.8607068607068597E-2</v>
      </c>
      <c r="I57" s="2">
        <v>3.1180400890868602E-2</v>
      </c>
      <c r="J57" s="2">
        <v>5.7471264367816098E-2</v>
      </c>
      <c r="K57" s="2">
        <v>1.02389078498294E-2</v>
      </c>
      <c r="L57" s="3">
        <v>4.9751243781094502E-2</v>
      </c>
      <c r="M57" s="3">
        <v>5.0388410665546897E-2</v>
      </c>
    </row>
    <row r="58" spans="1:13" x14ac:dyDescent="0.25">
      <c r="A58" s="8" t="s">
        <v>885</v>
      </c>
      <c r="B58" s="2">
        <v>4.4016506189821197E-2</v>
      </c>
      <c r="C58" s="2">
        <v>4.41501103752759E-2</v>
      </c>
      <c r="D58" s="2">
        <v>4.25273390036452E-2</v>
      </c>
      <c r="E58" s="2">
        <v>3.4883720930232599E-2</v>
      </c>
      <c r="F58" s="2">
        <v>6.2200956937799E-2</v>
      </c>
      <c r="G58" s="2">
        <v>3.8554216867469897E-2</v>
      </c>
      <c r="H58" s="2">
        <v>7.4844074844074807E-2</v>
      </c>
      <c r="I58" s="2">
        <v>8.0178173719376397E-2</v>
      </c>
      <c r="J58" s="2">
        <v>4.5977011494252901E-2</v>
      </c>
      <c r="K58" s="2">
        <v>4.7781569965870303E-2</v>
      </c>
      <c r="L58" s="3">
        <v>6.3018242122719698E-2</v>
      </c>
      <c r="M58" s="3">
        <v>5.4167541465462897E-2</v>
      </c>
    </row>
    <row r="59" spans="1:13" x14ac:dyDescent="0.25">
      <c r="A59" s="8" t="s">
        <v>886</v>
      </c>
      <c r="B59" s="2">
        <v>0.185694635488308</v>
      </c>
      <c r="C59" s="2">
        <v>9.4922737306843294E-2</v>
      </c>
      <c r="D59" s="2">
        <v>0.10935601458080201</v>
      </c>
      <c r="E59" s="2">
        <v>0.13953488372093001</v>
      </c>
      <c r="F59" s="2">
        <v>0.143540669856459</v>
      </c>
      <c r="G59" s="2">
        <v>4.81927710843374E-2</v>
      </c>
      <c r="H59" s="2">
        <v>2.9106029106029101E-2</v>
      </c>
      <c r="I59" s="2">
        <v>3.5634743875278402E-2</v>
      </c>
      <c r="J59" s="2">
        <v>4.31034482758621E-2</v>
      </c>
      <c r="K59" s="2">
        <v>1.7064846416382298E-2</v>
      </c>
      <c r="L59" s="3">
        <v>3.8695411829740199E-2</v>
      </c>
      <c r="M59" s="3">
        <v>0.105605710686542</v>
      </c>
    </row>
    <row r="60" spans="1:13" x14ac:dyDescent="0.25">
      <c r="A60" s="8" t="s">
        <v>887</v>
      </c>
      <c r="B60" s="2">
        <v>0.66987620357634103</v>
      </c>
      <c r="C60" s="2">
        <v>0.75607064017659997</v>
      </c>
      <c r="D60" s="2">
        <v>0.74726609963547996</v>
      </c>
      <c r="E60" s="2">
        <v>0.71656976744186096</v>
      </c>
      <c r="F60" s="2">
        <v>0.67942583732057404</v>
      </c>
      <c r="G60" s="2">
        <v>0.72771084337349401</v>
      </c>
      <c r="H60" s="2">
        <v>0.70478170478170499</v>
      </c>
      <c r="I60" s="2">
        <v>0.66146993318485503</v>
      </c>
      <c r="J60" s="2">
        <v>0.53448275862068995</v>
      </c>
      <c r="K60" s="2">
        <v>0.33447098976109202</v>
      </c>
      <c r="L60" s="3">
        <v>0.62244333886124903</v>
      </c>
      <c r="M60" s="3">
        <v>0.67730422002939294</v>
      </c>
    </row>
    <row r="61" spans="1:13" x14ac:dyDescent="0.25">
      <c r="A61" s="8" t="s">
        <v>888</v>
      </c>
      <c r="B61" s="2" t="s">
        <v>2216</v>
      </c>
      <c r="C61" s="2" t="s">
        <v>2216</v>
      </c>
      <c r="D61" s="2">
        <v>4.8602673147023099E-3</v>
      </c>
      <c r="E61" s="2">
        <v>4.3604651162790697E-3</v>
      </c>
      <c r="F61" s="2" t="s">
        <v>2216</v>
      </c>
      <c r="G61" s="2">
        <v>2.16867469879518E-2</v>
      </c>
      <c r="H61" s="2">
        <v>4.7817047817047799E-2</v>
      </c>
      <c r="I61" s="2">
        <v>0.131403118040089</v>
      </c>
      <c r="J61" s="2">
        <v>0.30172413793103398</v>
      </c>
      <c r="K61" s="2">
        <v>0.59044368600682595</v>
      </c>
      <c r="L61" s="3">
        <v>0.168048645660586</v>
      </c>
      <c r="M61" s="3">
        <v>5.47973965987823E-2</v>
      </c>
    </row>
    <row r="62" spans="1:13" x14ac:dyDescent="0.25">
      <c r="A62" s="8" t="s">
        <v>889</v>
      </c>
      <c r="B62" s="2" t="s">
        <v>2216</v>
      </c>
      <c r="C62" s="2" t="s">
        <v>2216</v>
      </c>
      <c r="D62" s="2" t="s">
        <v>2216</v>
      </c>
      <c r="E62" s="2">
        <v>0</v>
      </c>
      <c r="F62" s="2" t="s">
        <v>2216</v>
      </c>
      <c r="G62" s="2" t="s">
        <v>2216</v>
      </c>
      <c r="H62" s="2" t="s">
        <v>2216</v>
      </c>
      <c r="I62" s="2">
        <v>0</v>
      </c>
      <c r="J62" s="2" t="s">
        <v>2216</v>
      </c>
      <c r="K62" s="2">
        <v>0</v>
      </c>
      <c r="L62" s="3">
        <v>7.1428571428571397E-2</v>
      </c>
      <c r="M62" s="3">
        <v>7.4074074074074098E-2</v>
      </c>
    </row>
    <row r="63" spans="1:13" x14ac:dyDescent="0.25">
      <c r="A63" s="8" t="s">
        <v>890</v>
      </c>
      <c r="B63" s="2" t="s">
        <v>2216</v>
      </c>
      <c r="C63" s="2">
        <v>0</v>
      </c>
      <c r="D63" s="2" t="s">
        <v>2216</v>
      </c>
      <c r="E63" s="2">
        <v>0</v>
      </c>
      <c r="F63" s="2" t="s">
        <v>2216</v>
      </c>
      <c r="G63" s="2" t="s">
        <v>2216</v>
      </c>
      <c r="H63" s="2" t="s">
        <v>2216</v>
      </c>
      <c r="I63" s="2">
        <v>0</v>
      </c>
      <c r="J63" s="2">
        <v>0</v>
      </c>
      <c r="K63" s="2">
        <v>0</v>
      </c>
      <c r="L63" s="3">
        <v>7.1428571428571397E-2</v>
      </c>
      <c r="M63" s="3">
        <v>6.4814814814814797E-2</v>
      </c>
    </row>
    <row r="64" spans="1:13" x14ac:dyDescent="0.25">
      <c r="A64" s="8" t="s">
        <v>891</v>
      </c>
      <c r="B64" s="2">
        <v>0</v>
      </c>
      <c r="C64" s="2">
        <v>0</v>
      </c>
      <c r="D64" s="2" t="s">
        <v>2216</v>
      </c>
      <c r="E64" s="2">
        <v>0.25</v>
      </c>
      <c r="F64" s="2" t="s">
        <v>2216</v>
      </c>
      <c r="G64" s="2" t="s">
        <v>2216</v>
      </c>
      <c r="H64" s="2" t="s">
        <v>2216</v>
      </c>
      <c r="I64" s="2">
        <v>0</v>
      </c>
      <c r="J64" s="2">
        <v>0</v>
      </c>
      <c r="K64" s="2">
        <v>0</v>
      </c>
      <c r="L64" s="3" t="s">
        <v>2216</v>
      </c>
      <c r="M64" s="3">
        <v>7.4074074074074098E-2</v>
      </c>
    </row>
    <row r="65" spans="1:13" x14ac:dyDescent="0.25">
      <c r="A65" s="8" t="s">
        <v>892</v>
      </c>
      <c r="B65" s="2" t="s">
        <v>2216</v>
      </c>
      <c r="C65" s="2">
        <v>0</v>
      </c>
      <c r="D65" s="2" t="s">
        <v>2216</v>
      </c>
      <c r="E65" s="2" t="s">
        <v>2216</v>
      </c>
      <c r="F65" s="2">
        <v>0</v>
      </c>
      <c r="G65" s="2" t="s">
        <v>2216</v>
      </c>
      <c r="H65" s="2">
        <v>0</v>
      </c>
      <c r="I65" s="2" t="s">
        <v>2216</v>
      </c>
      <c r="J65" s="2">
        <v>0</v>
      </c>
      <c r="K65" s="2">
        <v>0</v>
      </c>
      <c r="L65" s="3">
        <v>7.1428571428571397E-2</v>
      </c>
      <c r="M65" s="3">
        <v>6.4814814814814797E-2</v>
      </c>
    </row>
    <row r="66" spans="1:13" x14ac:dyDescent="0.25">
      <c r="A66" s="8" t="s">
        <v>893</v>
      </c>
      <c r="B66" s="2">
        <v>0.2</v>
      </c>
      <c r="C66" s="2" t="s">
        <v>2216</v>
      </c>
      <c r="D66" s="2">
        <v>0.15</v>
      </c>
      <c r="E66" s="2">
        <v>0</v>
      </c>
      <c r="F66" s="2">
        <v>0.3125</v>
      </c>
      <c r="G66" s="2">
        <v>0</v>
      </c>
      <c r="H66" s="2">
        <v>0</v>
      </c>
      <c r="I66" s="2" t="s">
        <v>2216</v>
      </c>
      <c r="J66" s="2">
        <v>0</v>
      </c>
      <c r="K66" s="2">
        <v>0</v>
      </c>
      <c r="L66" s="3" t="s">
        <v>2216</v>
      </c>
      <c r="M66" s="3">
        <v>0.12962962962963001</v>
      </c>
    </row>
    <row r="67" spans="1:13" x14ac:dyDescent="0.25">
      <c r="A67" s="8" t="s">
        <v>894</v>
      </c>
      <c r="B67" s="2">
        <v>0.6</v>
      </c>
      <c r="C67" s="2">
        <v>0.63636363636363602</v>
      </c>
      <c r="D67" s="2">
        <v>0.5</v>
      </c>
      <c r="E67" s="2">
        <v>0.66666666666666696</v>
      </c>
      <c r="F67" s="2">
        <v>0.5</v>
      </c>
      <c r="G67" s="2">
        <v>0.66666666666666696</v>
      </c>
      <c r="H67" s="2">
        <v>0.5</v>
      </c>
      <c r="I67" s="2">
        <v>0.71428571428571397</v>
      </c>
      <c r="J67" s="2">
        <v>0.66666666666666696</v>
      </c>
      <c r="K67" s="2">
        <v>0.42857142857142899</v>
      </c>
      <c r="L67" s="3">
        <v>0.61904761904761896</v>
      </c>
      <c r="M67" s="3">
        <v>0.56481481481481499</v>
      </c>
    </row>
    <row r="68" spans="1:13" x14ac:dyDescent="0.25">
      <c r="A68" s="8" t="s">
        <v>895</v>
      </c>
      <c r="B68" s="2">
        <v>0</v>
      </c>
      <c r="C68" s="2">
        <v>0</v>
      </c>
      <c r="D68" s="2">
        <v>0</v>
      </c>
      <c r="E68" s="2">
        <v>0</v>
      </c>
      <c r="F68" s="2">
        <v>0</v>
      </c>
      <c r="G68" s="2">
        <v>0</v>
      </c>
      <c r="H68" s="2" t="s">
        <v>2216</v>
      </c>
      <c r="I68" s="2">
        <v>0</v>
      </c>
      <c r="J68" s="2" t="s">
        <v>2216</v>
      </c>
      <c r="K68" s="2">
        <v>0.57142857142857095</v>
      </c>
      <c r="L68" s="3">
        <v>9.5238095238095205E-2</v>
      </c>
      <c r="M68" s="3">
        <v>2.7777777777777801E-2</v>
      </c>
    </row>
    <row r="69" spans="1:13" x14ac:dyDescent="0.25">
      <c r="A69" s="8" t="s">
        <v>896</v>
      </c>
      <c r="B69" s="2">
        <v>4.8484848484848499E-2</v>
      </c>
      <c r="C69" s="2">
        <v>6.0377358490565997E-2</v>
      </c>
      <c r="D69" s="2">
        <v>5.72597137014315E-2</v>
      </c>
      <c r="E69" s="2">
        <v>5.1630434782608703E-2</v>
      </c>
      <c r="F69" s="2">
        <v>5.9016393442623001E-2</v>
      </c>
      <c r="G69" s="2">
        <v>7.9037800687285206E-2</v>
      </c>
      <c r="H69" s="2">
        <v>6.8965517241379296E-2</v>
      </c>
      <c r="I69" s="2">
        <v>2.1874999999999999E-2</v>
      </c>
      <c r="J69" s="2">
        <v>1.2295081967213101E-2</v>
      </c>
      <c r="K69" s="2">
        <v>0</v>
      </c>
      <c r="L69" s="3">
        <v>4.0062843676355098E-2</v>
      </c>
      <c r="M69" s="3">
        <v>5.26146936156561E-2</v>
      </c>
    </row>
    <row r="70" spans="1:13" x14ac:dyDescent="0.25">
      <c r="A70" s="8" t="s">
        <v>897</v>
      </c>
      <c r="B70" s="2">
        <v>7.2727272727272696E-2</v>
      </c>
      <c r="C70" s="2">
        <v>7.9245283018867907E-2</v>
      </c>
      <c r="D70" s="2">
        <v>4.2944785276073601E-2</v>
      </c>
      <c r="E70" s="2">
        <v>6.7934782608695607E-2</v>
      </c>
      <c r="F70" s="2">
        <v>0.15409836065573801</v>
      </c>
      <c r="G70" s="2">
        <v>0.12714776632302399</v>
      </c>
      <c r="H70" s="2">
        <v>0.12413793103448301</v>
      </c>
      <c r="I70" s="2">
        <v>9.0624999999999997E-2</v>
      </c>
      <c r="J70" s="2">
        <v>3.2786885245901599E-2</v>
      </c>
      <c r="K70" s="2" t="s">
        <v>2216</v>
      </c>
      <c r="L70" s="3">
        <v>8.5624509033778495E-2</v>
      </c>
      <c r="M70" s="3">
        <v>8.5980109079242903E-2</v>
      </c>
    </row>
    <row r="71" spans="1:13" x14ac:dyDescent="0.25">
      <c r="A71" s="8" t="s">
        <v>898</v>
      </c>
      <c r="B71" s="2">
        <v>8.4848484848484895E-2</v>
      </c>
      <c r="C71" s="2">
        <v>7.7358490566037705E-2</v>
      </c>
      <c r="D71" s="2">
        <v>8.7934560327198402E-2</v>
      </c>
      <c r="E71" s="2">
        <v>8.1521739130434798E-2</v>
      </c>
      <c r="F71" s="2">
        <v>0.104918032786885</v>
      </c>
      <c r="G71" s="2">
        <v>9.6219931271477696E-2</v>
      </c>
      <c r="H71" s="2">
        <v>7.9310344827586199E-2</v>
      </c>
      <c r="I71" s="2">
        <v>4.6875E-2</v>
      </c>
      <c r="J71" s="2">
        <v>8.6065573770491802E-2</v>
      </c>
      <c r="K71" s="2">
        <v>2.1834061135371199E-2</v>
      </c>
      <c r="L71" s="3">
        <v>7.1484681853888496E-2</v>
      </c>
      <c r="M71" s="3">
        <v>8.3092717356432505E-2</v>
      </c>
    </row>
    <row r="72" spans="1:13" x14ac:dyDescent="0.25">
      <c r="A72" s="8" t="s">
        <v>899</v>
      </c>
      <c r="B72" s="2">
        <v>7.0707070707070704E-2</v>
      </c>
      <c r="C72" s="2">
        <v>8.3018867924528297E-2</v>
      </c>
      <c r="D72" s="2">
        <v>8.1799591002044994E-2</v>
      </c>
      <c r="E72" s="2">
        <v>7.0652173913043501E-2</v>
      </c>
      <c r="F72" s="2">
        <v>7.2131147540983598E-2</v>
      </c>
      <c r="G72" s="2">
        <v>8.5910652920962199E-2</v>
      </c>
      <c r="H72" s="2">
        <v>9.3103448275862102E-2</v>
      </c>
      <c r="I72" s="2">
        <v>8.1250000000000003E-2</v>
      </c>
      <c r="J72" s="2">
        <v>7.3770491803278701E-2</v>
      </c>
      <c r="K72" s="2">
        <v>5.2401746724890799E-2</v>
      </c>
      <c r="L72" s="3">
        <v>8.4053417124901803E-2</v>
      </c>
      <c r="M72" s="3">
        <v>8.4055181264035897E-2</v>
      </c>
    </row>
    <row r="73" spans="1:13" x14ac:dyDescent="0.25">
      <c r="A73" s="8" t="s">
        <v>900</v>
      </c>
      <c r="B73" s="2">
        <v>0.22020202020202001</v>
      </c>
      <c r="C73" s="2">
        <v>0.10188679245283</v>
      </c>
      <c r="D73" s="2">
        <v>0.15541922290388499</v>
      </c>
      <c r="E73" s="2">
        <v>0.171195652173913</v>
      </c>
      <c r="F73" s="2">
        <v>0.15409836065573801</v>
      </c>
      <c r="G73" s="2">
        <v>6.5292096219931303E-2</v>
      </c>
      <c r="H73" s="2">
        <v>3.7931034482758599E-2</v>
      </c>
      <c r="I73" s="2">
        <v>4.6875E-2</v>
      </c>
      <c r="J73" s="2">
        <v>4.5081967213114797E-2</v>
      </c>
      <c r="K73" s="2">
        <v>1.7467248908296901E-2</v>
      </c>
      <c r="L73" s="3">
        <v>4.6347211311861702E-2</v>
      </c>
      <c r="M73" s="3">
        <v>0.119987167147899</v>
      </c>
    </row>
    <row r="74" spans="1:13" x14ac:dyDescent="0.25">
      <c r="A74" s="8" t="s">
        <v>901</v>
      </c>
      <c r="B74" s="2">
        <v>0.50303030303030305</v>
      </c>
      <c r="C74" s="2">
        <v>0.59811320754717001</v>
      </c>
      <c r="D74" s="2">
        <v>0.57464212678936599</v>
      </c>
      <c r="E74" s="2">
        <v>0.55434782608695699</v>
      </c>
      <c r="F74" s="2">
        <v>0.439344262295082</v>
      </c>
      <c r="G74" s="2">
        <v>0.52920962199312704</v>
      </c>
      <c r="H74" s="2">
        <v>0.53448275862068995</v>
      </c>
      <c r="I74" s="2">
        <v>0.56562500000000004</v>
      </c>
      <c r="J74" s="2">
        <v>0.37704918032786899</v>
      </c>
      <c r="K74" s="2">
        <v>0.20087336244541501</v>
      </c>
      <c r="L74" s="3">
        <v>0.45168892380204201</v>
      </c>
      <c r="M74" s="3">
        <v>0.49278152069297398</v>
      </c>
    </row>
    <row r="75" spans="1:13" x14ac:dyDescent="0.25">
      <c r="A75" s="8" t="s">
        <v>902</v>
      </c>
      <c r="B75" s="2">
        <v>0</v>
      </c>
      <c r="C75" s="2">
        <v>0</v>
      </c>
      <c r="D75" s="2">
        <v>0</v>
      </c>
      <c r="E75" s="2" t="s">
        <v>2216</v>
      </c>
      <c r="F75" s="2">
        <v>1.63934426229508E-2</v>
      </c>
      <c r="G75" s="2">
        <v>1.71821305841924E-2</v>
      </c>
      <c r="H75" s="2">
        <v>6.2068965517241399E-2</v>
      </c>
      <c r="I75" s="2">
        <v>0.14687500000000001</v>
      </c>
      <c r="J75" s="2">
        <v>0.37295081967213101</v>
      </c>
      <c r="K75" s="2">
        <v>0.70305676855895205</v>
      </c>
      <c r="L75" s="3">
        <v>0.220738413197172</v>
      </c>
      <c r="M75" s="3">
        <v>8.1488610843759995E-2</v>
      </c>
    </row>
    <row r="76" spans="1:13" x14ac:dyDescent="0.25">
      <c r="A76" s="8" t="s">
        <v>903</v>
      </c>
      <c r="B76" s="2">
        <v>1.6556291390728499E-2</v>
      </c>
      <c r="C76" s="2">
        <v>2.6755852842809399E-2</v>
      </c>
      <c r="D76" s="2" t="s">
        <v>2216</v>
      </c>
      <c r="E76" s="2">
        <v>1.8099547511312201E-2</v>
      </c>
      <c r="F76" s="2">
        <v>3.4482758620689703E-2</v>
      </c>
      <c r="G76" s="2">
        <v>4.1322314049586799E-2</v>
      </c>
      <c r="H76" s="2">
        <v>2.5862068965517199E-2</v>
      </c>
      <c r="I76" s="2">
        <v>2.15827338129496E-2</v>
      </c>
      <c r="J76" s="2" t="s">
        <v>2216</v>
      </c>
      <c r="K76" s="2">
        <v>0</v>
      </c>
      <c r="L76" s="3">
        <v>2.15827338129496E-2</v>
      </c>
      <c r="M76" s="3">
        <v>2.01958384332925E-2</v>
      </c>
    </row>
    <row r="77" spans="1:13" x14ac:dyDescent="0.25">
      <c r="A77" s="8" t="s">
        <v>904</v>
      </c>
      <c r="B77" s="2">
        <v>3.3112582781456998E-2</v>
      </c>
      <c r="C77" s="2">
        <v>4.0133779264213999E-2</v>
      </c>
      <c r="D77" s="2">
        <v>4.7619047619047603E-2</v>
      </c>
      <c r="E77" s="2">
        <v>5.8823529411764698E-2</v>
      </c>
      <c r="F77" s="2">
        <v>5.1724137931034503E-2</v>
      </c>
      <c r="G77" s="2">
        <v>0.107438016528926</v>
      </c>
      <c r="H77" s="2">
        <v>0.12068965517241401</v>
      </c>
      <c r="I77" s="2">
        <v>9.3525179856115095E-2</v>
      </c>
      <c r="J77" s="2" t="s">
        <v>2216</v>
      </c>
      <c r="K77" s="2" t="s">
        <v>2216</v>
      </c>
      <c r="L77" s="3">
        <v>7.5539568345323702E-2</v>
      </c>
      <c r="M77" s="3">
        <v>5.7527539779681801E-2</v>
      </c>
    </row>
    <row r="78" spans="1:13" x14ac:dyDescent="0.25">
      <c r="A78" s="8" t="s">
        <v>905</v>
      </c>
      <c r="B78" s="2">
        <v>0.115894039735099</v>
      </c>
      <c r="C78" s="2">
        <v>0.11371237458194</v>
      </c>
      <c r="D78" s="2">
        <v>0.108225108225108</v>
      </c>
      <c r="E78" s="2">
        <v>0.11764705882352899</v>
      </c>
      <c r="F78" s="2">
        <v>0.10344827586206901</v>
      </c>
      <c r="G78" s="2">
        <v>6.6115702479338803E-2</v>
      </c>
      <c r="H78" s="2">
        <v>9.4827586206896505E-2</v>
      </c>
      <c r="I78" s="2">
        <v>5.7553956834532398E-2</v>
      </c>
      <c r="J78" s="2">
        <v>0.12621359223301001</v>
      </c>
      <c r="K78" s="2">
        <v>4.9019607843137303E-2</v>
      </c>
      <c r="L78" s="3">
        <v>7.9136690647481994E-2</v>
      </c>
      <c r="M78" s="3">
        <v>0.102203182374541</v>
      </c>
    </row>
    <row r="79" spans="1:13" x14ac:dyDescent="0.25">
      <c r="A79" s="8" t="s">
        <v>906</v>
      </c>
      <c r="B79" s="2">
        <v>7.9470198675496706E-2</v>
      </c>
      <c r="C79" s="2">
        <v>8.6956521739130405E-2</v>
      </c>
      <c r="D79" s="2">
        <v>6.0606060606060601E-2</v>
      </c>
      <c r="E79" s="2">
        <v>9.0497737556561098E-2</v>
      </c>
      <c r="F79" s="2">
        <v>0.25862068965517199</v>
      </c>
      <c r="G79" s="2">
        <v>0.12396694214876</v>
      </c>
      <c r="H79" s="2">
        <v>0.181034482758621</v>
      </c>
      <c r="I79" s="2">
        <v>0.12949640287769801</v>
      </c>
      <c r="J79" s="2">
        <v>0.213592233009709</v>
      </c>
      <c r="K79" s="2">
        <v>7.8431372549019607E-2</v>
      </c>
      <c r="L79" s="3">
        <v>0.149280575539568</v>
      </c>
      <c r="M79" s="3">
        <v>0.116279069767442</v>
      </c>
    </row>
    <row r="80" spans="1:13" x14ac:dyDescent="0.25">
      <c r="A80" s="8" t="s">
        <v>907</v>
      </c>
      <c r="B80" s="2">
        <v>0.21523178807946999</v>
      </c>
      <c r="C80" s="2">
        <v>0.12374581939799301</v>
      </c>
      <c r="D80" s="2">
        <v>0.18614718614718601</v>
      </c>
      <c r="E80" s="2">
        <v>0.203619909502262</v>
      </c>
      <c r="F80" s="2">
        <v>0.10344827586206901</v>
      </c>
      <c r="G80" s="2">
        <v>5.7851239669421503E-2</v>
      </c>
      <c r="H80" s="2">
        <v>2.5862068965517199E-2</v>
      </c>
      <c r="I80" s="2">
        <v>4.3165467625899297E-2</v>
      </c>
      <c r="J80" s="2" t="s">
        <v>2216</v>
      </c>
      <c r="K80" s="2">
        <v>5.8823529411764698E-2</v>
      </c>
      <c r="L80" s="3">
        <v>4.3165467625899297E-2</v>
      </c>
      <c r="M80" s="3">
        <v>0.133414932680539</v>
      </c>
    </row>
    <row r="81" spans="1:13" x14ac:dyDescent="0.25">
      <c r="A81" s="8" t="s">
        <v>908</v>
      </c>
      <c r="B81" s="2">
        <v>0.53973509933774799</v>
      </c>
      <c r="C81" s="2">
        <v>0.60535117056856202</v>
      </c>
      <c r="D81" s="2">
        <v>0.58874458874458901</v>
      </c>
      <c r="E81" s="2">
        <v>0.49773755656108598</v>
      </c>
      <c r="F81" s="2">
        <v>0.431034482758621</v>
      </c>
      <c r="G81" s="2">
        <v>0.57851239669421495</v>
      </c>
      <c r="H81" s="2">
        <v>0.5</v>
      </c>
      <c r="I81" s="2">
        <v>0.48201438848920902</v>
      </c>
      <c r="J81" s="2">
        <v>0.29126213592233002</v>
      </c>
      <c r="K81" s="2">
        <v>0.23529411764705899</v>
      </c>
      <c r="L81" s="3">
        <v>0.42805755395683498</v>
      </c>
      <c r="M81" s="3">
        <v>0.50428396572827405</v>
      </c>
    </row>
    <row r="82" spans="1:13" x14ac:dyDescent="0.25">
      <c r="A82" s="8" t="s">
        <v>909</v>
      </c>
      <c r="B82" s="2">
        <v>0</v>
      </c>
      <c r="C82" s="2" t="s">
        <v>2216</v>
      </c>
      <c r="D82" s="2" t="s">
        <v>2216</v>
      </c>
      <c r="E82" s="2">
        <v>1.35746606334842E-2</v>
      </c>
      <c r="F82" s="2" t="s">
        <v>2216</v>
      </c>
      <c r="G82" s="2">
        <v>2.4793388429752101E-2</v>
      </c>
      <c r="H82" s="2">
        <v>5.1724137931034503E-2</v>
      </c>
      <c r="I82" s="2">
        <v>0.17266187050359699</v>
      </c>
      <c r="J82" s="2">
        <v>0.32038834951456302</v>
      </c>
      <c r="K82" s="2">
        <v>0.56862745098039202</v>
      </c>
      <c r="L82" s="3">
        <v>0.20323741007194199</v>
      </c>
      <c r="M82" s="3">
        <v>6.6095471236230094E-2</v>
      </c>
    </row>
    <row r="83" spans="1:13" x14ac:dyDescent="0.25">
      <c r="A83" s="15"/>
    </row>
    <row r="84" spans="1:13" x14ac:dyDescent="0.25">
      <c r="A84" s="15"/>
    </row>
    <row r="85" spans="1:13" x14ac:dyDescent="0.25">
      <c r="A85" s="15"/>
      <c r="B85" s="23" t="s">
        <v>31</v>
      </c>
      <c r="C85" s="23"/>
      <c r="D85" s="23"/>
      <c r="E85" s="23"/>
      <c r="F85" s="23"/>
      <c r="G85" s="23"/>
      <c r="H85" s="23"/>
      <c r="I85" s="23"/>
      <c r="J85" s="23"/>
      <c r="K85" s="6" t="s">
        <v>10</v>
      </c>
      <c r="L85" s="6" t="s">
        <v>11</v>
      </c>
    </row>
    <row r="86" spans="1:13" x14ac:dyDescent="0.25">
      <c r="A86" s="9" t="s">
        <v>34</v>
      </c>
      <c r="B86" s="5" t="s">
        <v>15</v>
      </c>
      <c r="C86" s="5" t="s">
        <v>16</v>
      </c>
      <c r="D86" s="5" t="s">
        <v>17</v>
      </c>
      <c r="E86" s="5" t="s">
        <v>18</v>
      </c>
      <c r="F86" s="5" t="s">
        <v>19</v>
      </c>
      <c r="G86" s="5" t="s">
        <v>20</v>
      </c>
      <c r="H86" s="5" t="s">
        <v>21</v>
      </c>
      <c r="I86" s="5" t="s">
        <v>22</v>
      </c>
      <c r="J86" s="5" t="s">
        <v>23</v>
      </c>
      <c r="K86" s="5" t="s">
        <v>24</v>
      </c>
      <c r="L86" s="5" t="s">
        <v>25</v>
      </c>
    </row>
    <row r="87" spans="1:13" x14ac:dyDescent="0.25">
      <c r="A87" s="8" t="s">
        <v>875</v>
      </c>
      <c r="B87" s="2">
        <v>0.28571428571428598</v>
      </c>
      <c r="C87" s="2">
        <v>5.5555555555555601E-2</v>
      </c>
      <c r="D87" s="2">
        <v>-0.36842105263157898</v>
      </c>
      <c r="E87" s="2">
        <v>0.16666666666666699</v>
      </c>
      <c r="F87" s="2">
        <v>0.214285714285714</v>
      </c>
      <c r="G87" s="2">
        <v>-0.41176470588235298</v>
      </c>
      <c r="H87" s="2">
        <v>-0.5</v>
      </c>
      <c r="I87" s="2">
        <v>-0.4</v>
      </c>
      <c r="J87" s="2" t="s">
        <v>2216</v>
      </c>
      <c r="K87" s="3">
        <v>-1</v>
      </c>
      <c r="L87" s="3">
        <v>-1</v>
      </c>
    </row>
    <row r="88" spans="1:13" x14ac:dyDescent="0.25">
      <c r="A88" s="8" t="s">
        <v>876</v>
      </c>
      <c r="B88" s="2">
        <v>-0.107142857142857</v>
      </c>
      <c r="C88" s="2">
        <v>-0.28000000000000003</v>
      </c>
      <c r="D88" s="2">
        <v>-0.11111111111111099</v>
      </c>
      <c r="E88" s="2">
        <v>0.4375</v>
      </c>
      <c r="F88" s="2">
        <v>0.173913043478261</v>
      </c>
      <c r="G88" s="2">
        <v>-0.37037037037037002</v>
      </c>
      <c r="H88" s="2">
        <v>5.8823529411764698E-2</v>
      </c>
      <c r="I88" s="2">
        <v>-0.72222222222222199</v>
      </c>
      <c r="J88" s="2" t="s">
        <v>2216</v>
      </c>
      <c r="K88" s="3">
        <v>-1</v>
      </c>
      <c r="L88" s="3">
        <v>-1</v>
      </c>
    </row>
    <row r="89" spans="1:13" x14ac:dyDescent="0.25">
      <c r="A89" s="8" t="s">
        <v>877</v>
      </c>
      <c r="B89" s="2">
        <v>-0.21538461538461501</v>
      </c>
      <c r="C89" s="2">
        <v>-0.17647058823529399</v>
      </c>
      <c r="D89" s="2">
        <v>2.3809523809523801E-2</v>
      </c>
      <c r="E89" s="2">
        <v>-0.34883720930232598</v>
      </c>
      <c r="F89" s="2">
        <v>-0.107142857142857</v>
      </c>
      <c r="G89" s="2">
        <v>0.12</v>
      </c>
      <c r="H89" s="2">
        <v>-7.1428571428571397E-2</v>
      </c>
      <c r="I89" s="2">
        <v>-0.69230769230769196</v>
      </c>
      <c r="J89" s="2">
        <v>-0.625</v>
      </c>
      <c r="K89" s="3">
        <v>-0.88</v>
      </c>
      <c r="L89" s="3">
        <v>-0.95384615384615401</v>
      </c>
    </row>
    <row r="90" spans="1:13" x14ac:dyDescent="0.25">
      <c r="A90" s="8" t="s">
        <v>878</v>
      </c>
      <c r="B90" s="2">
        <v>0.19047619047618999</v>
      </c>
      <c r="C90" s="2">
        <v>-0.24</v>
      </c>
      <c r="D90" s="2">
        <v>-5.2631578947368397E-2</v>
      </c>
      <c r="E90" s="2">
        <v>-0.27777777777777801</v>
      </c>
      <c r="F90" s="2">
        <v>-3.8461538461538498E-2</v>
      </c>
      <c r="G90" s="2">
        <v>-0.2</v>
      </c>
      <c r="H90" s="2">
        <v>0.35</v>
      </c>
      <c r="I90" s="2">
        <v>-0.70370370370370405</v>
      </c>
      <c r="J90" s="2">
        <v>-0.5</v>
      </c>
      <c r="K90" s="3">
        <v>-0.84</v>
      </c>
      <c r="L90" s="3">
        <v>-0.90476190476190499</v>
      </c>
    </row>
    <row r="91" spans="1:13" x14ac:dyDescent="0.25">
      <c r="A91" s="8" t="s">
        <v>879</v>
      </c>
      <c r="B91" s="2">
        <v>-0.60294117647058798</v>
      </c>
      <c r="C91" s="2">
        <v>0.28395061728395099</v>
      </c>
      <c r="D91" s="2">
        <v>0.134615384615385</v>
      </c>
      <c r="E91" s="2">
        <v>-0.305084745762712</v>
      </c>
      <c r="F91" s="2">
        <v>-0.59756097560975596</v>
      </c>
      <c r="G91" s="2">
        <v>-0.39393939393939398</v>
      </c>
      <c r="H91" s="2">
        <v>-0.3</v>
      </c>
      <c r="I91" s="2">
        <v>-0.214285714285714</v>
      </c>
      <c r="J91" s="2">
        <v>-0.45454545454545497</v>
      </c>
      <c r="K91" s="3">
        <v>-0.81818181818181801</v>
      </c>
      <c r="L91" s="3">
        <v>-0.97058823529411797</v>
      </c>
    </row>
    <row r="92" spans="1:13" x14ac:dyDescent="0.25">
      <c r="A92" s="8" t="s">
        <v>880</v>
      </c>
      <c r="B92" s="2">
        <v>0.34538878842676302</v>
      </c>
      <c r="C92" s="2">
        <v>-2.5537634408602201E-2</v>
      </c>
      <c r="D92" s="2">
        <v>-0.28137931034482799</v>
      </c>
      <c r="E92" s="2">
        <v>-0.42802303262955899</v>
      </c>
      <c r="F92" s="2">
        <v>-8.3892617449664406E-2</v>
      </c>
      <c r="G92" s="2">
        <v>6.5934065934065894E-2</v>
      </c>
      <c r="H92" s="2">
        <v>-8.5910652920962199E-2</v>
      </c>
      <c r="I92" s="2">
        <v>-0.43984962406014999</v>
      </c>
      <c r="J92" s="2">
        <v>-0.577181208053691</v>
      </c>
      <c r="K92" s="3">
        <v>-0.76923076923076905</v>
      </c>
      <c r="L92" s="3">
        <v>-0.886075949367089</v>
      </c>
    </row>
    <row r="93" spans="1:13" x14ac:dyDescent="0.25">
      <c r="A93" s="8" t="s">
        <v>881</v>
      </c>
      <c r="B93" s="2" t="s">
        <v>2216</v>
      </c>
      <c r="C93" s="2" t="s">
        <v>2216</v>
      </c>
      <c r="D93" s="2">
        <v>0</v>
      </c>
      <c r="E93" s="2">
        <v>0.2</v>
      </c>
      <c r="F93" s="2">
        <v>-0.33333333333333298</v>
      </c>
      <c r="G93" s="2">
        <v>4.75</v>
      </c>
      <c r="H93" s="2">
        <v>0.95652173913043503</v>
      </c>
      <c r="I93" s="2">
        <v>0.68888888888888899</v>
      </c>
      <c r="J93" s="2">
        <v>1.1184210526315801</v>
      </c>
      <c r="K93" s="3">
        <v>39.25</v>
      </c>
      <c r="L93" s="3">
        <v>160</v>
      </c>
    </row>
    <row r="94" spans="1:13" x14ac:dyDescent="0.25">
      <c r="A94" s="8" t="s">
        <v>882</v>
      </c>
      <c r="B94" s="2">
        <v>0.6</v>
      </c>
      <c r="C94" s="2">
        <v>0.16666666666666699</v>
      </c>
      <c r="D94" s="2">
        <v>-0.42857142857142899</v>
      </c>
      <c r="E94" s="2">
        <v>-0.375</v>
      </c>
      <c r="F94" s="2">
        <v>0.7</v>
      </c>
      <c r="G94" s="2">
        <v>-0.47058823529411797</v>
      </c>
      <c r="H94" s="2">
        <v>-0.22222222222222199</v>
      </c>
      <c r="I94" s="2" t="s">
        <v>2216</v>
      </c>
      <c r="J94" s="2" t="s">
        <v>2216</v>
      </c>
      <c r="K94" s="3">
        <v>-1</v>
      </c>
      <c r="L94" s="3">
        <v>-1</v>
      </c>
    </row>
    <row r="95" spans="1:13" x14ac:dyDescent="0.25">
      <c r="A95" s="8" t="s">
        <v>883</v>
      </c>
      <c r="B95" s="2">
        <v>0.53846153846153799</v>
      </c>
      <c r="C95" s="2">
        <v>-0.1</v>
      </c>
      <c r="D95" s="2">
        <v>0.44444444444444398</v>
      </c>
      <c r="E95" s="2">
        <v>-0.30769230769230799</v>
      </c>
      <c r="F95" s="2">
        <v>0.33333333333333298</v>
      </c>
      <c r="G95" s="2">
        <v>0.125</v>
      </c>
      <c r="H95" s="2">
        <v>-0.25925925925925902</v>
      </c>
      <c r="I95" s="2">
        <v>-0.7</v>
      </c>
      <c r="J95" s="2" t="s">
        <v>2216</v>
      </c>
      <c r="K95" s="3">
        <v>-1</v>
      </c>
      <c r="L95" s="3">
        <v>-1</v>
      </c>
    </row>
    <row r="96" spans="1:13" x14ac:dyDescent="0.25">
      <c r="A96" s="8" t="s">
        <v>884</v>
      </c>
      <c r="B96" s="2">
        <v>0.13636363636363599</v>
      </c>
      <c r="C96" s="2">
        <v>-0.34</v>
      </c>
      <c r="D96" s="2">
        <v>-9.0909090909090898E-2</v>
      </c>
      <c r="E96" s="2">
        <v>-0.4</v>
      </c>
      <c r="F96" s="2">
        <v>0.5</v>
      </c>
      <c r="G96" s="2">
        <v>0.22222222222222199</v>
      </c>
      <c r="H96" s="2">
        <v>-0.57575757575757602</v>
      </c>
      <c r="I96" s="2">
        <v>0.42857142857142899</v>
      </c>
      <c r="J96" s="2">
        <v>-0.85</v>
      </c>
      <c r="K96" s="3">
        <v>-0.88888888888888895</v>
      </c>
      <c r="L96" s="3">
        <v>-0.93181818181818199</v>
      </c>
    </row>
    <row r="97" spans="1:12" x14ac:dyDescent="0.25">
      <c r="A97" s="8" t="s">
        <v>885</v>
      </c>
      <c r="B97" s="2">
        <v>0.25</v>
      </c>
      <c r="C97" s="2">
        <v>-0.125</v>
      </c>
      <c r="D97" s="2">
        <v>-0.314285714285714</v>
      </c>
      <c r="E97" s="2">
        <v>8.3333333333333301E-2</v>
      </c>
      <c r="F97" s="2">
        <v>-0.38461538461538503</v>
      </c>
      <c r="G97" s="2">
        <v>1.25</v>
      </c>
      <c r="H97" s="2">
        <v>0</v>
      </c>
      <c r="I97" s="2">
        <v>-0.55555555555555602</v>
      </c>
      <c r="J97" s="2">
        <v>-0.125</v>
      </c>
      <c r="K97" s="3">
        <v>-0.125</v>
      </c>
      <c r="L97" s="3">
        <v>-0.5625</v>
      </c>
    </row>
    <row r="98" spans="1:12" x14ac:dyDescent="0.25">
      <c r="A98" s="8" t="s">
        <v>886</v>
      </c>
      <c r="B98" s="2">
        <v>-0.36296296296296299</v>
      </c>
      <c r="C98" s="2">
        <v>4.6511627906976702E-2</v>
      </c>
      <c r="D98" s="2">
        <v>6.6666666666666693E-2</v>
      </c>
      <c r="E98" s="2">
        <v>-0.375</v>
      </c>
      <c r="F98" s="2">
        <v>-0.66666666666666696</v>
      </c>
      <c r="G98" s="2">
        <v>-0.3</v>
      </c>
      <c r="H98" s="2">
        <v>0.14285714285714299</v>
      </c>
      <c r="I98" s="2">
        <v>-6.25E-2</v>
      </c>
      <c r="J98" s="2">
        <v>-0.66666666666666696</v>
      </c>
      <c r="K98" s="3">
        <v>-0.75</v>
      </c>
      <c r="L98" s="3">
        <v>-0.96296296296296302</v>
      </c>
    </row>
    <row r="99" spans="1:12" x14ac:dyDescent="0.25">
      <c r="A99" s="8" t="s">
        <v>887</v>
      </c>
      <c r="B99" s="2">
        <v>0.40657084188911702</v>
      </c>
      <c r="C99" s="2">
        <v>-0.102189781021898</v>
      </c>
      <c r="D99" s="2">
        <v>-0.198373983739837</v>
      </c>
      <c r="E99" s="2">
        <v>-0.42393509127788997</v>
      </c>
      <c r="F99" s="2">
        <v>6.3380281690140802E-2</v>
      </c>
      <c r="G99" s="2">
        <v>0.12251655629139099</v>
      </c>
      <c r="H99" s="2">
        <v>-0.123893805309735</v>
      </c>
      <c r="I99" s="2">
        <v>-0.37373737373737398</v>
      </c>
      <c r="J99" s="2">
        <v>-0.473118279569892</v>
      </c>
      <c r="K99" s="3">
        <v>-0.67549668874172197</v>
      </c>
      <c r="L99" s="3">
        <v>-0.79876796714579101</v>
      </c>
    </row>
    <row r="100" spans="1:12" x14ac:dyDescent="0.25">
      <c r="A100" s="8" t="s">
        <v>888</v>
      </c>
      <c r="B100" s="2" t="s">
        <v>2216</v>
      </c>
      <c r="C100" s="2">
        <v>3</v>
      </c>
      <c r="D100" s="2">
        <v>-0.25</v>
      </c>
      <c r="E100" s="2" t="s">
        <v>2216</v>
      </c>
      <c r="F100" s="2">
        <v>3.5</v>
      </c>
      <c r="G100" s="2">
        <v>1.55555555555556</v>
      </c>
      <c r="H100" s="2">
        <v>1.5652173913043499</v>
      </c>
      <c r="I100" s="2">
        <v>0.77966101694915302</v>
      </c>
      <c r="J100" s="2">
        <v>0.64761904761904798</v>
      </c>
      <c r="K100" s="3">
        <v>18.2222222222222</v>
      </c>
      <c r="L100" s="3">
        <v>172</v>
      </c>
    </row>
    <row r="101" spans="1:12" x14ac:dyDescent="0.25">
      <c r="A101" s="8" t="s">
        <v>889</v>
      </c>
      <c r="B101" s="2" t="s">
        <v>2216</v>
      </c>
      <c r="C101" s="2" t="s">
        <v>2216</v>
      </c>
      <c r="D101" s="2" t="s">
        <v>2216</v>
      </c>
      <c r="E101" s="2" t="s">
        <v>2216</v>
      </c>
      <c r="F101" s="2" t="s">
        <v>2216</v>
      </c>
      <c r="G101" s="2" t="s">
        <v>2216</v>
      </c>
      <c r="H101" s="2" t="s">
        <v>2216</v>
      </c>
      <c r="I101" s="2" t="s">
        <v>2216</v>
      </c>
      <c r="J101" s="2" t="s">
        <v>2216</v>
      </c>
      <c r="K101" s="3">
        <v>-1</v>
      </c>
      <c r="L101" s="3">
        <v>-1</v>
      </c>
    </row>
    <row r="102" spans="1:12" x14ac:dyDescent="0.25">
      <c r="A102" s="8" t="s">
        <v>890</v>
      </c>
      <c r="B102" s="2" t="s">
        <v>2216</v>
      </c>
      <c r="C102" s="2" t="s">
        <v>2216</v>
      </c>
      <c r="D102" s="2" t="s">
        <v>2216</v>
      </c>
      <c r="E102" s="2" t="s">
        <v>2216</v>
      </c>
      <c r="F102" s="2" t="s">
        <v>2216</v>
      </c>
      <c r="G102" s="2" t="s">
        <v>2216</v>
      </c>
      <c r="H102" s="2" t="s">
        <v>2216</v>
      </c>
      <c r="I102" s="2" t="s">
        <v>2216</v>
      </c>
      <c r="J102" s="2" t="s">
        <v>2216</v>
      </c>
      <c r="K102" s="3">
        <v>-1</v>
      </c>
      <c r="L102" s="3">
        <v>-1</v>
      </c>
    </row>
    <row r="103" spans="1:12" x14ac:dyDescent="0.25">
      <c r="A103" s="8" t="s">
        <v>891</v>
      </c>
      <c r="B103" s="2" t="s">
        <v>2216</v>
      </c>
      <c r="C103" s="2" t="s">
        <v>2216</v>
      </c>
      <c r="D103" s="2">
        <v>0.5</v>
      </c>
      <c r="E103" s="2" t="s">
        <v>2216</v>
      </c>
      <c r="F103" s="2" t="s">
        <v>2216</v>
      </c>
      <c r="G103" s="2" t="s">
        <v>2216</v>
      </c>
      <c r="H103" s="2" t="s">
        <v>2216</v>
      </c>
      <c r="I103" s="2" t="s">
        <v>2216</v>
      </c>
      <c r="J103" s="2" t="s">
        <v>2216</v>
      </c>
      <c r="K103" s="3">
        <v>-1</v>
      </c>
      <c r="L103" s="3">
        <v>0</v>
      </c>
    </row>
    <row r="104" spans="1:12" x14ac:dyDescent="0.25">
      <c r="A104" s="8" t="s">
        <v>892</v>
      </c>
      <c r="B104" s="2" t="s">
        <v>2216</v>
      </c>
      <c r="C104" s="2" t="s">
        <v>2216</v>
      </c>
      <c r="D104" s="2" t="s">
        <v>2216</v>
      </c>
      <c r="E104" s="2" t="s">
        <v>2216</v>
      </c>
      <c r="F104" s="2" t="s">
        <v>2216</v>
      </c>
      <c r="G104" s="2" t="s">
        <v>2216</v>
      </c>
      <c r="H104" s="2" t="s">
        <v>2216</v>
      </c>
      <c r="I104" s="2" t="s">
        <v>2216</v>
      </c>
      <c r="J104" s="2" t="s">
        <v>2216</v>
      </c>
      <c r="K104" s="3">
        <v>-1</v>
      </c>
      <c r="L104" s="3">
        <v>-1</v>
      </c>
    </row>
    <row r="105" spans="1:12" x14ac:dyDescent="0.25">
      <c r="A105" s="8" t="s">
        <v>893</v>
      </c>
      <c r="B105" s="2" t="s">
        <v>2216</v>
      </c>
      <c r="C105" s="2">
        <v>0.5</v>
      </c>
      <c r="D105" s="2" t="s">
        <v>2216</v>
      </c>
      <c r="E105" s="2">
        <v>0</v>
      </c>
      <c r="F105" s="2" t="s">
        <v>2216</v>
      </c>
      <c r="G105" s="2" t="s">
        <v>2216</v>
      </c>
      <c r="H105" s="2" t="s">
        <v>2216</v>
      </c>
      <c r="I105" s="2" t="s">
        <v>2216</v>
      </c>
      <c r="J105" s="2" t="s">
        <v>2216</v>
      </c>
      <c r="K105" s="3">
        <v>0</v>
      </c>
      <c r="L105" s="3">
        <v>-1</v>
      </c>
    </row>
    <row r="106" spans="1:12" x14ac:dyDescent="0.25">
      <c r="A106" s="8" t="s">
        <v>894</v>
      </c>
      <c r="B106" s="2">
        <v>-0.53333333333333299</v>
      </c>
      <c r="C106" s="2">
        <v>0.42857142857142899</v>
      </c>
      <c r="D106" s="2">
        <v>-0.2</v>
      </c>
      <c r="E106" s="2">
        <v>0</v>
      </c>
      <c r="F106" s="2">
        <v>0.25</v>
      </c>
      <c r="G106" s="2">
        <v>-0.5</v>
      </c>
      <c r="H106" s="2">
        <v>0</v>
      </c>
      <c r="I106" s="2">
        <v>-0.2</v>
      </c>
      <c r="J106" s="2">
        <v>-0.25</v>
      </c>
      <c r="K106" s="3">
        <v>-0.7</v>
      </c>
      <c r="L106" s="3">
        <v>-0.8</v>
      </c>
    </row>
    <row r="107" spans="1:12" x14ac:dyDescent="0.25">
      <c r="A107" s="8" t="s">
        <v>895</v>
      </c>
      <c r="B107" s="2" t="s">
        <v>2216</v>
      </c>
      <c r="C107" s="2" t="s">
        <v>2216</v>
      </c>
      <c r="D107" s="2" t="s">
        <v>2216</v>
      </c>
      <c r="E107" s="2" t="s">
        <v>2216</v>
      </c>
      <c r="F107" s="2" t="s">
        <v>2216</v>
      </c>
      <c r="G107" s="2" t="s">
        <v>2216</v>
      </c>
      <c r="H107" s="2" t="s">
        <v>2216</v>
      </c>
      <c r="I107" s="2" t="s">
        <v>2216</v>
      </c>
      <c r="J107" s="2">
        <v>3</v>
      </c>
      <c r="K107" s="3">
        <v>0</v>
      </c>
      <c r="L107" s="3">
        <v>0</v>
      </c>
    </row>
    <row r="108" spans="1:12" x14ac:dyDescent="0.25">
      <c r="A108" s="8" t="s">
        <v>896</v>
      </c>
      <c r="B108" s="2">
        <v>0.33333333333333298</v>
      </c>
      <c r="C108" s="2">
        <v>-0.125</v>
      </c>
      <c r="D108" s="2">
        <v>-0.32142857142857101</v>
      </c>
      <c r="E108" s="2">
        <v>-5.2631578947368397E-2</v>
      </c>
      <c r="F108" s="2">
        <v>0.27777777777777801</v>
      </c>
      <c r="G108" s="2">
        <v>-0.13043478260869601</v>
      </c>
      <c r="H108" s="2">
        <v>-0.65</v>
      </c>
      <c r="I108" s="2">
        <v>-0.57142857142857095</v>
      </c>
      <c r="J108" s="2" t="s">
        <v>2216</v>
      </c>
      <c r="K108" s="3">
        <v>-1</v>
      </c>
      <c r="L108" s="3">
        <v>-1</v>
      </c>
    </row>
    <row r="109" spans="1:12" x14ac:dyDescent="0.25">
      <c r="A109" s="8" t="s">
        <v>897</v>
      </c>
      <c r="B109" s="2">
        <v>0.16666666666666699</v>
      </c>
      <c r="C109" s="2">
        <v>-0.5</v>
      </c>
      <c r="D109" s="2">
        <v>0.19047619047618999</v>
      </c>
      <c r="E109" s="2">
        <v>0.88</v>
      </c>
      <c r="F109" s="2">
        <v>-0.21276595744680901</v>
      </c>
      <c r="G109" s="2">
        <v>-2.7027027027027001E-2</v>
      </c>
      <c r="H109" s="2">
        <v>-0.194444444444444</v>
      </c>
      <c r="I109" s="2">
        <v>-0.72413793103448298</v>
      </c>
      <c r="J109" s="2" t="s">
        <v>2216</v>
      </c>
      <c r="K109" s="3">
        <v>-0.97297297297297303</v>
      </c>
      <c r="L109" s="3">
        <v>-0.97222222222222199</v>
      </c>
    </row>
    <row r="110" spans="1:12" x14ac:dyDescent="0.25">
      <c r="A110" s="8" t="s">
        <v>898</v>
      </c>
      <c r="B110" s="2">
        <v>-2.3809523809523801E-2</v>
      </c>
      <c r="C110" s="2">
        <v>4.8780487804878099E-2</v>
      </c>
      <c r="D110" s="2">
        <v>-0.30232558139534899</v>
      </c>
      <c r="E110" s="2">
        <v>6.6666666666666693E-2</v>
      </c>
      <c r="F110" s="2">
        <v>-0.125</v>
      </c>
      <c r="G110" s="2">
        <v>-0.17857142857142899</v>
      </c>
      <c r="H110" s="2">
        <v>-0.34782608695652201</v>
      </c>
      <c r="I110" s="2">
        <v>0.4</v>
      </c>
      <c r="J110" s="2">
        <v>-0.76190476190476197</v>
      </c>
      <c r="K110" s="3">
        <v>-0.82142857142857095</v>
      </c>
      <c r="L110" s="3">
        <v>-0.88095238095238104</v>
      </c>
    </row>
    <row r="111" spans="1:12" x14ac:dyDescent="0.25">
      <c r="A111" s="8" t="s">
        <v>899</v>
      </c>
      <c r="B111" s="2">
        <v>0.25714285714285701</v>
      </c>
      <c r="C111" s="2">
        <v>-9.0909090909090898E-2</v>
      </c>
      <c r="D111" s="2">
        <v>-0.35</v>
      </c>
      <c r="E111" s="2">
        <v>-0.15384615384615399</v>
      </c>
      <c r="F111" s="2">
        <v>0.13636363636363599</v>
      </c>
      <c r="G111" s="2">
        <v>0.08</v>
      </c>
      <c r="H111" s="2">
        <v>-3.7037037037037E-2</v>
      </c>
      <c r="I111" s="2">
        <v>-0.30769230769230799</v>
      </c>
      <c r="J111" s="2">
        <v>-0.33333333333333298</v>
      </c>
      <c r="K111" s="3">
        <v>-0.52</v>
      </c>
      <c r="L111" s="3">
        <v>-0.65714285714285703</v>
      </c>
    </row>
    <row r="112" spans="1:12" x14ac:dyDescent="0.25">
      <c r="A112" s="8" t="s">
        <v>900</v>
      </c>
      <c r="B112" s="2">
        <v>-0.50458715596330295</v>
      </c>
      <c r="C112" s="2">
        <v>0.407407407407407</v>
      </c>
      <c r="D112" s="2">
        <v>-0.17105263157894701</v>
      </c>
      <c r="E112" s="2">
        <v>-0.25396825396825401</v>
      </c>
      <c r="F112" s="2">
        <v>-0.59574468085106402</v>
      </c>
      <c r="G112" s="2">
        <v>-0.42105263157894701</v>
      </c>
      <c r="H112" s="2">
        <v>0.36363636363636398</v>
      </c>
      <c r="I112" s="2">
        <v>-0.266666666666667</v>
      </c>
      <c r="J112" s="2">
        <v>-0.63636363636363602</v>
      </c>
      <c r="K112" s="3">
        <v>-0.78947368421052599</v>
      </c>
      <c r="L112" s="3">
        <v>-0.96330275229357798</v>
      </c>
    </row>
    <row r="113" spans="1:12" x14ac:dyDescent="0.25">
      <c r="A113" s="8" t="s">
        <v>901</v>
      </c>
      <c r="B113" s="2">
        <v>0.27309236947791199</v>
      </c>
      <c r="C113" s="2">
        <v>-0.11356466876971601</v>
      </c>
      <c r="D113" s="2">
        <v>-0.27402135231316699</v>
      </c>
      <c r="E113" s="2">
        <v>-0.34313725490196101</v>
      </c>
      <c r="F113" s="2">
        <v>0.14925373134328401</v>
      </c>
      <c r="G113" s="2">
        <v>6.4935064935064896E-3</v>
      </c>
      <c r="H113" s="2">
        <v>0.16774193548387101</v>
      </c>
      <c r="I113" s="2">
        <v>-0.49171270718232002</v>
      </c>
      <c r="J113" s="2">
        <v>-0.5</v>
      </c>
      <c r="K113" s="3">
        <v>-0.70129870129870098</v>
      </c>
      <c r="L113" s="3">
        <v>-0.81526104417670697</v>
      </c>
    </row>
    <row r="114" spans="1:12" x14ac:dyDescent="0.25">
      <c r="A114" s="8" t="s">
        <v>902</v>
      </c>
      <c r="B114" s="2" t="s">
        <v>2216</v>
      </c>
      <c r="C114" s="2" t="s">
        <v>2216</v>
      </c>
      <c r="D114" s="2" t="s">
        <v>2216</v>
      </c>
      <c r="E114" s="2">
        <v>4</v>
      </c>
      <c r="F114" s="2">
        <v>0</v>
      </c>
      <c r="G114" s="2">
        <v>2.6</v>
      </c>
      <c r="H114" s="2">
        <v>1.6111111111111101</v>
      </c>
      <c r="I114" s="2">
        <v>0.93617021276595702</v>
      </c>
      <c r="J114" s="2">
        <v>0.76923076923076905</v>
      </c>
      <c r="K114" s="3">
        <v>31.2</v>
      </c>
      <c r="L114" s="3">
        <v>0</v>
      </c>
    </row>
    <row r="115" spans="1:12" x14ac:dyDescent="0.25">
      <c r="A115" s="8" t="s">
        <v>903</v>
      </c>
      <c r="B115" s="2">
        <v>0.6</v>
      </c>
      <c r="C115" s="2" t="s">
        <v>2216</v>
      </c>
      <c r="D115" s="2">
        <v>3</v>
      </c>
      <c r="E115" s="2">
        <v>0</v>
      </c>
      <c r="F115" s="2">
        <v>0.25</v>
      </c>
      <c r="G115" s="2">
        <v>-0.4</v>
      </c>
      <c r="H115" s="2">
        <v>0</v>
      </c>
      <c r="I115" s="2" t="s">
        <v>2216</v>
      </c>
      <c r="J115" s="2" t="s">
        <v>2216</v>
      </c>
      <c r="K115" s="3">
        <v>-1</v>
      </c>
      <c r="L115" s="3">
        <v>-1</v>
      </c>
    </row>
    <row r="116" spans="1:12" x14ac:dyDescent="0.25">
      <c r="A116" s="8" t="s">
        <v>904</v>
      </c>
      <c r="B116" s="2">
        <v>0.2</v>
      </c>
      <c r="C116" s="2">
        <v>-8.3333333333333301E-2</v>
      </c>
      <c r="D116" s="2">
        <v>0.18181818181818199</v>
      </c>
      <c r="E116" s="2">
        <v>-0.53846153846153799</v>
      </c>
      <c r="F116" s="2">
        <v>1.1666666666666701</v>
      </c>
      <c r="G116" s="2">
        <v>7.69230769230769E-2</v>
      </c>
      <c r="H116" s="2">
        <v>-7.1428571428571397E-2</v>
      </c>
      <c r="I116" s="2" t="s">
        <v>2216</v>
      </c>
      <c r="J116" s="2" t="s">
        <v>2216</v>
      </c>
      <c r="K116" s="3">
        <v>-0.92307692307692302</v>
      </c>
      <c r="L116" s="3">
        <v>-0.9</v>
      </c>
    </row>
    <row r="117" spans="1:12" x14ac:dyDescent="0.25">
      <c r="A117" s="8" t="s">
        <v>905</v>
      </c>
      <c r="B117" s="2">
        <v>-2.8571428571428598E-2</v>
      </c>
      <c r="C117" s="2">
        <v>-0.26470588235294101</v>
      </c>
      <c r="D117" s="2">
        <v>0.04</v>
      </c>
      <c r="E117" s="2">
        <v>-0.53846153846153799</v>
      </c>
      <c r="F117" s="2">
        <v>-0.33333333333333298</v>
      </c>
      <c r="G117" s="2">
        <v>0.375</v>
      </c>
      <c r="H117" s="2">
        <v>-0.27272727272727298</v>
      </c>
      <c r="I117" s="2">
        <v>0.625</v>
      </c>
      <c r="J117" s="2">
        <v>-0.61538461538461497</v>
      </c>
      <c r="K117" s="3">
        <v>-0.375</v>
      </c>
      <c r="L117" s="3">
        <v>-0.85714285714285698</v>
      </c>
    </row>
    <row r="118" spans="1:12" x14ac:dyDescent="0.25">
      <c r="A118" s="8" t="s">
        <v>906</v>
      </c>
      <c r="B118" s="2">
        <v>8.3333333333333301E-2</v>
      </c>
      <c r="C118" s="2">
        <v>-0.46153846153846201</v>
      </c>
      <c r="D118" s="2">
        <v>0.42857142857142899</v>
      </c>
      <c r="E118" s="2">
        <v>0.5</v>
      </c>
      <c r="F118" s="2">
        <v>-0.5</v>
      </c>
      <c r="G118" s="2">
        <v>0.4</v>
      </c>
      <c r="H118" s="2">
        <v>-0.14285714285714299</v>
      </c>
      <c r="I118" s="2">
        <v>0.22222222222222199</v>
      </c>
      <c r="J118" s="2">
        <v>-0.63636363636363602</v>
      </c>
      <c r="K118" s="3">
        <v>-0.46666666666666701</v>
      </c>
      <c r="L118" s="3">
        <v>-0.66666666666666696</v>
      </c>
    </row>
    <row r="119" spans="1:12" x14ac:dyDescent="0.25">
      <c r="A119" s="8" t="s">
        <v>907</v>
      </c>
      <c r="B119" s="2">
        <v>-0.43076923076923102</v>
      </c>
      <c r="C119" s="2">
        <v>0.162162162162162</v>
      </c>
      <c r="D119" s="2">
        <v>4.6511627906976702E-2</v>
      </c>
      <c r="E119" s="2">
        <v>-0.73333333333333295</v>
      </c>
      <c r="F119" s="2">
        <v>-0.41666666666666702</v>
      </c>
      <c r="G119" s="2">
        <v>-0.57142857142857095</v>
      </c>
      <c r="H119" s="2">
        <v>1</v>
      </c>
      <c r="I119" s="2" t="s">
        <v>2216</v>
      </c>
      <c r="J119" s="2">
        <v>2</v>
      </c>
      <c r="K119" s="3">
        <v>-0.14285714285714299</v>
      </c>
      <c r="L119" s="3">
        <v>-0.90769230769230802</v>
      </c>
    </row>
    <row r="120" spans="1:12" x14ac:dyDescent="0.25">
      <c r="A120" s="8" t="s">
        <v>908</v>
      </c>
      <c r="B120" s="2">
        <v>0.110429447852761</v>
      </c>
      <c r="C120" s="2">
        <v>-0.24861878453038699</v>
      </c>
      <c r="D120" s="2">
        <v>-0.191176470588235</v>
      </c>
      <c r="E120" s="2">
        <v>-0.54545454545454497</v>
      </c>
      <c r="F120" s="2">
        <v>0.4</v>
      </c>
      <c r="G120" s="2">
        <v>-0.17142857142857101</v>
      </c>
      <c r="H120" s="2">
        <v>0.15517241379310301</v>
      </c>
      <c r="I120" s="2">
        <v>-0.55223880597014896</v>
      </c>
      <c r="J120" s="2">
        <v>-0.2</v>
      </c>
      <c r="K120" s="3">
        <v>-0.65714285714285703</v>
      </c>
      <c r="L120" s="3">
        <v>-0.85276073619631898</v>
      </c>
    </row>
    <row r="121" spans="1:12" x14ac:dyDescent="0.25">
      <c r="A121" s="8" t="s">
        <v>909</v>
      </c>
      <c r="B121" s="2" t="s">
        <v>2216</v>
      </c>
      <c r="C121" s="2" t="s">
        <v>2216</v>
      </c>
      <c r="D121" s="2">
        <v>2</v>
      </c>
      <c r="E121" s="2" t="s">
        <v>2216</v>
      </c>
      <c r="F121" s="2">
        <v>0.5</v>
      </c>
      <c r="G121" s="2">
        <v>1</v>
      </c>
      <c r="H121" s="2">
        <v>3</v>
      </c>
      <c r="I121" s="2">
        <v>0.375</v>
      </c>
      <c r="J121" s="2">
        <v>0.75757575757575801</v>
      </c>
      <c r="K121" s="3">
        <v>18.3333333333333</v>
      </c>
      <c r="L121" s="3">
        <v>0</v>
      </c>
    </row>
    <row r="122" spans="1:12" x14ac:dyDescent="0.25">
      <c r="A122" s="11" t="s">
        <v>14</v>
      </c>
      <c r="B122" s="3">
        <v>0.105456026058632</v>
      </c>
      <c r="C122" s="3">
        <v>-7.5874769797421707E-2</v>
      </c>
      <c r="D122" s="3">
        <v>-0.18692706257473099</v>
      </c>
      <c r="E122" s="3">
        <v>-0.34705882352941197</v>
      </c>
      <c r="F122" s="3">
        <v>-6.4564564564564594E-2</v>
      </c>
      <c r="G122" s="3">
        <v>4.8154093097913298E-2</v>
      </c>
      <c r="H122" s="3">
        <v>7.6569678407350699E-3</v>
      </c>
      <c r="I122" s="3">
        <v>-0.26975683890577501</v>
      </c>
      <c r="J122" s="3">
        <v>-9.6774193548387094E-2</v>
      </c>
      <c r="K122" s="3">
        <v>-0.30337078651685401</v>
      </c>
      <c r="L122" s="3">
        <v>-0.64657980456026098</v>
      </c>
    </row>
    <row r="123" spans="1:12" x14ac:dyDescent="0.25">
      <c r="A123" s="15"/>
    </row>
    <row r="124" spans="1:12" x14ac:dyDescent="0.25">
      <c r="A124" s="13" t="s">
        <v>35</v>
      </c>
    </row>
    <row r="125" spans="1:12" x14ac:dyDescent="0.25">
      <c r="A125" s="14" t="s">
        <v>36</v>
      </c>
    </row>
    <row r="126" spans="1:12" x14ac:dyDescent="0.25">
      <c r="A126" s="14" t="s">
        <v>37</v>
      </c>
    </row>
    <row r="127" spans="1:12" x14ac:dyDescent="0.25">
      <c r="A127" s="14" t="s">
        <v>508</v>
      </c>
    </row>
    <row r="128" spans="1:12" x14ac:dyDescent="0.25">
      <c r="A128" s="14" t="s">
        <v>522</v>
      </c>
    </row>
    <row r="129" spans="1:1" x14ac:dyDescent="0.25">
      <c r="A129" s="14" t="s">
        <v>523</v>
      </c>
    </row>
    <row r="130" spans="1:1" x14ac:dyDescent="0.25">
      <c r="A130" s="14" t="s">
        <v>69</v>
      </c>
    </row>
    <row r="131" spans="1:1" x14ac:dyDescent="0.25">
      <c r="A131" s="14" t="s">
        <v>872</v>
      </c>
    </row>
    <row r="132" spans="1:1" x14ac:dyDescent="0.25">
      <c r="A132" s="14" t="s">
        <v>873</v>
      </c>
    </row>
    <row r="133" spans="1:1" x14ac:dyDescent="0.25">
      <c r="A133" s="14" t="s">
        <v>39</v>
      </c>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46:K46"/>
    <mergeCell ref="B85:J8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925</v>
      </c>
    </row>
    <row r="2" spans="1:13" ht="15" x14ac:dyDescent="0.25">
      <c r="A2" s="12" t="s">
        <v>870</v>
      </c>
    </row>
    <row r="3" spans="1:13" ht="15" x14ac:dyDescent="0.25">
      <c r="A3" s="12" t="s">
        <v>767</v>
      </c>
    </row>
    <row r="4" spans="1:13" ht="15" x14ac:dyDescent="0.25">
      <c r="A4" s="12" t="s">
        <v>871</v>
      </c>
    </row>
    <row r="5" spans="1:13" x14ac:dyDescent="0.25">
      <c r="A5" s="19" t="str">
        <f>HYPERLINK("#'Table of contents'!A42",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911</v>
      </c>
      <c r="B8" s="1">
        <v>6</v>
      </c>
      <c r="C8" s="1">
        <v>9</v>
      </c>
      <c r="D8" s="1">
        <v>6</v>
      </c>
      <c r="E8" s="1">
        <v>6</v>
      </c>
      <c r="F8" s="1" t="s">
        <v>2216</v>
      </c>
      <c r="G8" s="1">
        <v>6</v>
      </c>
      <c r="H8" s="1">
        <v>8</v>
      </c>
      <c r="I8" s="1" t="s">
        <v>2216</v>
      </c>
      <c r="J8" s="1" t="s">
        <v>2216</v>
      </c>
      <c r="K8" s="1" t="s">
        <v>2216</v>
      </c>
      <c r="L8" s="4">
        <v>16</v>
      </c>
      <c r="M8" s="4">
        <v>44</v>
      </c>
    </row>
    <row r="9" spans="1:13" x14ac:dyDescent="0.25">
      <c r="A9" s="16" t="s">
        <v>912</v>
      </c>
      <c r="B9" s="1">
        <v>20</v>
      </c>
      <c r="C9" s="1">
        <v>13</v>
      </c>
      <c r="D9" s="1">
        <v>13</v>
      </c>
      <c r="E9" s="1">
        <v>18</v>
      </c>
      <c r="F9" s="1">
        <v>14</v>
      </c>
      <c r="G9" s="1">
        <v>17</v>
      </c>
      <c r="H9" s="1">
        <v>24</v>
      </c>
      <c r="I9" s="1">
        <v>15</v>
      </c>
      <c r="J9" s="1">
        <v>6</v>
      </c>
      <c r="K9" s="1" t="s">
        <v>2216</v>
      </c>
      <c r="L9" s="4">
        <v>61</v>
      </c>
      <c r="M9" s="4">
        <v>135</v>
      </c>
    </row>
    <row r="10" spans="1:13" x14ac:dyDescent="0.25">
      <c r="A10" s="16" t="s">
        <v>913</v>
      </c>
      <c r="B10" s="1">
        <v>61</v>
      </c>
      <c r="C10" s="1">
        <v>54</v>
      </c>
      <c r="D10" s="1">
        <v>46</v>
      </c>
      <c r="E10" s="1">
        <v>42</v>
      </c>
      <c r="F10" s="1">
        <v>24</v>
      </c>
      <c r="G10" s="1">
        <v>21</v>
      </c>
      <c r="H10" s="1">
        <v>28</v>
      </c>
      <c r="I10" s="1">
        <v>15</v>
      </c>
      <c r="J10" s="1">
        <v>22</v>
      </c>
      <c r="K10" s="1">
        <v>5</v>
      </c>
      <c r="L10" s="4">
        <v>89</v>
      </c>
      <c r="M10" s="4">
        <v>293</v>
      </c>
    </row>
    <row r="11" spans="1:13" x14ac:dyDescent="0.25">
      <c r="A11" s="16" t="s">
        <v>914</v>
      </c>
      <c r="B11" s="1">
        <v>27</v>
      </c>
      <c r="C11" s="1">
        <v>31</v>
      </c>
      <c r="D11" s="1">
        <v>21</v>
      </c>
      <c r="E11" s="1">
        <v>23</v>
      </c>
      <c r="F11" s="1">
        <v>17</v>
      </c>
      <c r="G11" s="1">
        <v>13</v>
      </c>
      <c r="H11" s="1">
        <v>21</v>
      </c>
      <c r="I11" s="1">
        <v>26</v>
      </c>
      <c r="J11" s="1">
        <v>16</v>
      </c>
      <c r="K11" s="1">
        <v>8</v>
      </c>
      <c r="L11" s="4">
        <v>83</v>
      </c>
      <c r="M11" s="4">
        <v>198</v>
      </c>
    </row>
    <row r="12" spans="1:13" x14ac:dyDescent="0.25">
      <c r="A12" s="16" t="s">
        <v>915</v>
      </c>
      <c r="B12" s="1">
        <v>133</v>
      </c>
      <c r="C12" s="1">
        <v>56</v>
      </c>
      <c r="D12" s="1">
        <v>72</v>
      </c>
      <c r="E12" s="1">
        <v>74</v>
      </c>
      <c r="F12" s="1">
        <v>46</v>
      </c>
      <c r="G12" s="1">
        <v>23</v>
      </c>
      <c r="H12" s="1">
        <v>17</v>
      </c>
      <c r="I12" s="1">
        <v>16</v>
      </c>
      <c r="J12" s="1">
        <v>8</v>
      </c>
      <c r="K12" s="1" t="s">
        <v>2216</v>
      </c>
      <c r="L12" s="4">
        <v>66</v>
      </c>
      <c r="M12" s="4">
        <v>422</v>
      </c>
    </row>
    <row r="13" spans="1:13" x14ac:dyDescent="0.25">
      <c r="A13" s="16" t="s">
        <v>916</v>
      </c>
      <c r="B13" s="1">
        <v>369</v>
      </c>
      <c r="C13" s="1">
        <v>483</v>
      </c>
      <c r="D13" s="1">
        <v>438</v>
      </c>
      <c r="E13" s="1">
        <v>354</v>
      </c>
      <c r="F13" s="1">
        <v>181</v>
      </c>
      <c r="G13" s="1">
        <v>209</v>
      </c>
      <c r="H13" s="1">
        <v>192</v>
      </c>
      <c r="I13" s="1">
        <v>192</v>
      </c>
      <c r="J13" s="1">
        <v>107</v>
      </c>
      <c r="K13" s="1">
        <v>58</v>
      </c>
      <c r="L13" s="4">
        <v>721</v>
      </c>
      <c r="M13" s="4">
        <v>2341</v>
      </c>
    </row>
    <row r="14" spans="1:13" x14ac:dyDescent="0.25">
      <c r="A14" s="16" t="s">
        <v>917</v>
      </c>
      <c r="B14" s="1" t="s">
        <v>2216</v>
      </c>
      <c r="C14" s="1" t="s">
        <v>2216</v>
      </c>
      <c r="D14" s="1" t="s">
        <v>2216</v>
      </c>
      <c r="E14" s="1" t="s">
        <v>2216</v>
      </c>
      <c r="F14" s="1">
        <v>3</v>
      </c>
      <c r="G14" s="1">
        <v>5</v>
      </c>
      <c r="H14" s="1">
        <v>8</v>
      </c>
      <c r="I14" s="1">
        <v>40</v>
      </c>
      <c r="J14" s="1">
        <v>51</v>
      </c>
      <c r="K14" s="1">
        <v>106</v>
      </c>
      <c r="L14" s="4">
        <v>181</v>
      </c>
      <c r="M14" s="4">
        <v>159</v>
      </c>
    </row>
    <row r="15" spans="1:13" x14ac:dyDescent="0.25">
      <c r="A15" s="16" t="s">
        <v>918</v>
      </c>
      <c r="B15" s="1">
        <v>54</v>
      </c>
      <c r="C15" s="1">
        <v>75</v>
      </c>
      <c r="D15" s="1">
        <v>71</v>
      </c>
      <c r="E15" s="1">
        <v>45</v>
      </c>
      <c r="F15" s="1">
        <v>45</v>
      </c>
      <c r="G15" s="1">
        <v>57</v>
      </c>
      <c r="H15" s="1">
        <v>35</v>
      </c>
      <c r="I15" s="1">
        <v>20</v>
      </c>
      <c r="J15" s="1">
        <v>7</v>
      </c>
      <c r="K15" s="1" t="s">
        <v>2216</v>
      </c>
      <c r="L15" s="4">
        <v>116</v>
      </c>
      <c r="M15" s="4">
        <v>383</v>
      </c>
    </row>
    <row r="16" spans="1:13" x14ac:dyDescent="0.25">
      <c r="A16" s="16" t="s">
        <v>919</v>
      </c>
      <c r="B16" s="1">
        <v>69</v>
      </c>
      <c r="C16" s="1">
        <v>86</v>
      </c>
      <c r="D16" s="1">
        <v>57</v>
      </c>
      <c r="E16" s="1">
        <v>62</v>
      </c>
      <c r="F16" s="1">
        <v>81</v>
      </c>
      <c r="G16" s="1">
        <v>85</v>
      </c>
      <c r="H16" s="1">
        <v>72</v>
      </c>
      <c r="I16" s="1">
        <v>65</v>
      </c>
      <c r="J16" s="1">
        <v>15</v>
      </c>
      <c r="K16" s="1" t="s">
        <v>2216</v>
      </c>
      <c r="L16" s="4">
        <v>231</v>
      </c>
      <c r="M16" s="4">
        <v>561</v>
      </c>
    </row>
    <row r="17" spans="1:13" x14ac:dyDescent="0.25">
      <c r="A17" s="16" t="s">
        <v>920</v>
      </c>
      <c r="B17" s="1">
        <v>125</v>
      </c>
      <c r="C17" s="1">
        <v>122</v>
      </c>
      <c r="D17" s="1">
        <v>99</v>
      </c>
      <c r="E17" s="1">
        <v>90</v>
      </c>
      <c r="F17" s="1">
        <v>67</v>
      </c>
      <c r="G17" s="1">
        <v>68</v>
      </c>
      <c r="H17" s="1">
        <v>68</v>
      </c>
      <c r="I17" s="1">
        <v>48</v>
      </c>
      <c r="J17" s="1">
        <v>40</v>
      </c>
      <c r="K17" s="1">
        <v>11</v>
      </c>
      <c r="L17" s="4">
        <v>227</v>
      </c>
      <c r="M17" s="4">
        <v>673</v>
      </c>
    </row>
    <row r="18" spans="1:13" x14ac:dyDescent="0.25">
      <c r="A18" s="16" t="s">
        <v>921</v>
      </c>
      <c r="B18" s="1">
        <v>107</v>
      </c>
      <c r="C18" s="1">
        <v>129</v>
      </c>
      <c r="D18" s="1">
        <v>108</v>
      </c>
      <c r="E18" s="1">
        <v>84</v>
      </c>
      <c r="F18" s="1">
        <v>87</v>
      </c>
      <c r="G18" s="1">
        <v>70</v>
      </c>
      <c r="H18" s="1">
        <v>83</v>
      </c>
      <c r="I18" s="1">
        <v>82</v>
      </c>
      <c r="J18" s="1">
        <v>48</v>
      </c>
      <c r="K18" s="1">
        <v>30</v>
      </c>
      <c r="L18" s="4">
        <v>307</v>
      </c>
      <c r="M18" s="4">
        <v>777</v>
      </c>
    </row>
    <row r="19" spans="1:13" x14ac:dyDescent="0.25">
      <c r="A19" s="16" t="s">
        <v>922</v>
      </c>
      <c r="B19" s="1">
        <v>385</v>
      </c>
      <c r="C19" s="1">
        <v>204</v>
      </c>
      <c r="D19" s="1">
        <v>244</v>
      </c>
      <c r="E19" s="1">
        <v>248</v>
      </c>
      <c r="F19" s="1">
        <v>160</v>
      </c>
      <c r="G19" s="1">
        <v>56</v>
      </c>
      <c r="H19" s="1">
        <v>31</v>
      </c>
      <c r="I19" s="1">
        <v>36</v>
      </c>
      <c r="J19" s="1">
        <v>31</v>
      </c>
      <c r="K19" s="1">
        <v>19</v>
      </c>
      <c r="L19" s="4">
        <v>169</v>
      </c>
      <c r="M19" s="4">
        <v>1314</v>
      </c>
    </row>
    <row r="20" spans="1:13" x14ac:dyDescent="0.25">
      <c r="A20" s="16" t="s">
        <v>923</v>
      </c>
      <c r="B20" s="1">
        <v>1098</v>
      </c>
      <c r="C20" s="1">
        <v>1451</v>
      </c>
      <c r="D20" s="1">
        <v>1329</v>
      </c>
      <c r="E20" s="1">
        <v>982</v>
      </c>
      <c r="F20" s="1">
        <v>593</v>
      </c>
      <c r="G20" s="1">
        <v>600</v>
      </c>
      <c r="H20" s="1">
        <v>656</v>
      </c>
      <c r="I20" s="1">
        <v>624</v>
      </c>
      <c r="J20" s="1">
        <v>354</v>
      </c>
      <c r="K20" s="1">
        <v>176</v>
      </c>
      <c r="L20" s="4">
        <v>2224</v>
      </c>
      <c r="M20" s="4">
        <v>6570</v>
      </c>
    </row>
    <row r="21" spans="1:13" x14ac:dyDescent="0.25">
      <c r="A21" s="16" t="s">
        <v>924</v>
      </c>
      <c r="B21" s="1" t="s">
        <v>2216</v>
      </c>
      <c r="C21" s="1" t="s">
        <v>2216</v>
      </c>
      <c r="D21" s="1">
        <v>5</v>
      </c>
      <c r="E21" s="1">
        <v>11</v>
      </c>
      <c r="F21" s="1">
        <v>12</v>
      </c>
      <c r="G21" s="1">
        <v>16</v>
      </c>
      <c r="H21" s="1">
        <v>63</v>
      </c>
      <c r="I21" s="1">
        <v>135</v>
      </c>
      <c r="J21" s="1">
        <v>255</v>
      </c>
      <c r="K21" s="1">
        <v>451</v>
      </c>
      <c r="L21" s="4">
        <v>785</v>
      </c>
      <c r="M21" s="4">
        <v>693</v>
      </c>
    </row>
    <row r="22" spans="1:13" x14ac:dyDescent="0.25">
      <c r="A22" s="10" t="s">
        <v>14</v>
      </c>
      <c r="B22" s="4">
        <v>2456</v>
      </c>
      <c r="C22" s="4">
        <v>2715</v>
      </c>
      <c r="D22" s="4">
        <v>2509</v>
      </c>
      <c r="E22" s="4">
        <v>2040</v>
      </c>
      <c r="F22" s="4">
        <v>1332</v>
      </c>
      <c r="G22" s="4">
        <v>1246</v>
      </c>
      <c r="H22" s="4">
        <v>1306</v>
      </c>
      <c r="I22" s="4">
        <v>1316</v>
      </c>
      <c r="J22" s="4">
        <v>961</v>
      </c>
      <c r="K22" s="4">
        <v>868</v>
      </c>
      <c r="L22" s="4">
        <v>5276</v>
      </c>
      <c r="M22" s="4">
        <v>14563</v>
      </c>
    </row>
    <row r="23" spans="1:13" x14ac:dyDescent="0.25">
      <c r="A23" s="15"/>
    </row>
    <row r="24" spans="1:13" x14ac:dyDescent="0.25">
      <c r="A24" s="15"/>
    </row>
    <row r="25" spans="1:13" x14ac:dyDescent="0.25">
      <c r="A25" s="15"/>
      <c r="B25" s="23" t="s">
        <v>732</v>
      </c>
      <c r="C25" s="24"/>
      <c r="D25" s="24"/>
      <c r="E25" s="24"/>
      <c r="F25" s="24"/>
      <c r="G25" s="24"/>
      <c r="H25" s="24"/>
      <c r="I25" s="24"/>
      <c r="J25" s="24"/>
      <c r="K25" s="24"/>
      <c r="L25" s="6" t="s">
        <v>734</v>
      </c>
      <c r="M25" s="6" t="s">
        <v>11</v>
      </c>
    </row>
    <row r="26" spans="1:13" x14ac:dyDescent="0.25">
      <c r="A26" s="9" t="s">
        <v>34</v>
      </c>
      <c r="B26" s="5" t="s">
        <v>0</v>
      </c>
      <c r="C26" s="5" t="s">
        <v>1</v>
      </c>
      <c r="D26" s="5" t="s">
        <v>2</v>
      </c>
      <c r="E26" s="5" t="s">
        <v>3</v>
      </c>
      <c r="F26" s="5" t="s">
        <v>4</v>
      </c>
      <c r="G26" s="5" t="s">
        <v>5</v>
      </c>
      <c r="H26" s="5" t="s">
        <v>6</v>
      </c>
      <c r="I26" s="5" t="s">
        <v>7</v>
      </c>
      <c r="J26" s="5" t="s">
        <v>8</v>
      </c>
      <c r="K26" s="5" t="s">
        <v>9</v>
      </c>
      <c r="L26" s="5" t="s">
        <v>32</v>
      </c>
      <c r="M26" s="5" t="s">
        <v>33</v>
      </c>
    </row>
    <row r="27" spans="1:13" x14ac:dyDescent="0.25">
      <c r="A27" s="8" t="s">
        <v>911</v>
      </c>
      <c r="B27" s="2">
        <v>9.74025974025974E-3</v>
      </c>
      <c r="C27" s="2">
        <v>1.3931888544891601E-2</v>
      </c>
      <c r="D27" s="2">
        <v>1.00671140939597E-2</v>
      </c>
      <c r="E27" s="2">
        <v>1.15830115830116E-2</v>
      </c>
      <c r="F27" s="2" t="s">
        <v>2216</v>
      </c>
      <c r="G27" s="2">
        <v>2.04081632653061E-2</v>
      </c>
      <c r="H27" s="2">
        <v>2.68456375838926E-2</v>
      </c>
      <c r="I27" s="2" t="s">
        <v>2216</v>
      </c>
      <c r="J27" s="2" t="s">
        <v>2216</v>
      </c>
      <c r="K27" s="2">
        <v>0</v>
      </c>
      <c r="L27" s="3">
        <v>1.3147082990961401E-2</v>
      </c>
      <c r="M27" s="3">
        <v>1.2249443207126899E-2</v>
      </c>
    </row>
    <row r="28" spans="1:13" x14ac:dyDescent="0.25">
      <c r="A28" s="8" t="s">
        <v>912</v>
      </c>
      <c r="B28" s="2">
        <v>3.2467532467532499E-2</v>
      </c>
      <c r="C28" s="2">
        <v>2.0123839009287901E-2</v>
      </c>
      <c r="D28" s="2">
        <v>2.18120805369128E-2</v>
      </c>
      <c r="E28" s="2">
        <v>3.47490347490347E-2</v>
      </c>
      <c r="F28" s="2">
        <v>4.8780487804878099E-2</v>
      </c>
      <c r="G28" s="2">
        <v>5.7823129251700703E-2</v>
      </c>
      <c r="H28" s="2">
        <v>8.0536912751677805E-2</v>
      </c>
      <c r="I28" s="2">
        <v>4.9019607843137303E-2</v>
      </c>
      <c r="J28" s="2">
        <v>2.8436018957346001E-2</v>
      </c>
      <c r="K28" s="2">
        <v>0</v>
      </c>
      <c r="L28" s="3">
        <v>5.0123253903040302E-2</v>
      </c>
      <c r="M28" s="3">
        <v>3.7583518930957703E-2</v>
      </c>
    </row>
    <row r="29" spans="1:13" x14ac:dyDescent="0.25">
      <c r="A29" s="8" t="s">
        <v>913</v>
      </c>
      <c r="B29" s="2">
        <v>9.9025974025974003E-2</v>
      </c>
      <c r="C29" s="2">
        <v>8.3591331269349797E-2</v>
      </c>
      <c r="D29" s="2">
        <v>7.7181208053691303E-2</v>
      </c>
      <c r="E29" s="2">
        <v>8.1081081081081099E-2</v>
      </c>
      <c r="F29" s="2">
        <v>8.3623693379790906E-2</v>
      </c>
      <c r="G29" s="2">
        <v>7.1428571428571397E-2</v>
      </c>
      <c r="H29" s="2">
        <v>9.3959731543624206E-2</v>
      </c>
      <c r="I29" s="2">
        <v>4.9019607843137303E-2</v>
      </c>
      <c r="J29" s="2">
        <v>0.104265402843602</v>
      </c>
      <c r="K29" s="2">
        <v>2.7932960893854698E-2</v>
      </c>
      <c r="L29" s="3">
        <v>7.3130649137222697E-2</v>
      </c>
      <c r="M29" s="3">
        <v>8.1570155902004393E-2</v>
      </c>
    </row>
    <row r="30" spans="1:13" x14ac:dyDescent="0.25">
      <c r="A30" s="8" t="s">
        <v>914</v>
      </c>
      <c r="B30" s="2">
        <v>4.3831168831168797E-2</v>
      </c>
      <c r="C30" s="2">
        <v>4.7987616099071199E-2</v>
      </c>
      <c r="D30" s="2">
        <v>3.52348993288591E-2</v>
      </c>
      <c r="E30" s="2">
        <v>4.4401544401544403E-2</v>
      </c>
      <c r="F30" s="2">
        <v>5.9233449477351902E-2</v>
      </c>
      <c r="G30" s="2">
        <v>4.4217687074829898E-2</v>
      </c>
      <c r="H30" s="2">
        <v>7.0469798657718102E-2</v>
      </c>
      <c r="I30" s="2">
        <v>8.4967320261437898E-2</v>
      </c>
      <c r="J30" s="2">
        <v>7.5829383886255902E-2</v>
      </c>
      <c r="K30" s="2">
        <v>4.4692737430167599E-2</v>
      </c>
      <c r="L30" s="3">
        <v>6.8200493015612207E-2</v>
      </c>
      <c r="M30" s="3">
        <v>5.5122494432071303E-2</v>
      </c>
    </row>
    <row r="31" spans="1:13" x14ac:dyDescent="0.25">
      <c r="A31" s="8" t="s">
        <v>915</v>
      </c>
      <c r="B31" s="2">
        <v>0.21590909090909099</v>
      </c>
      <c r="C31" s="2">
        <v>8.6687306501548003E-2</v>
      </c>
      <c r="D31" s="2">
        <v>0.12080536912751701</v>
      </c>
      <c r="E31" s="2">
        <v>0.14285714285714299</v>
      </c>
      <c r="F31" s="2">
        <v>0.16027874564459901</v>
      </c>
      <c r="G31" s="2">
        <v>7.8231292517006806E-2</v>
      </c>
      <c r="H31" s="2">
        <v>5.7046979865771799E-2</v>
      </c>
      <c r="I31" s="2">
        <v>5.22875816993464E-2</v>
      </c>
      <c r="J31" s="2">
        <v>3.7914691943128E-2</v>
      </c>
      <c r="K31" s="2" t="s">
        <v>2216</v>
      </c>
      <c r="L31" s="3">
        <v>5.4231717337715701E-2</v>
      </c>
      <c r="M31" s="3">
        <v>0.117483296213808</v>
      </c>
    </row>
    <row r="32" spans="1:13" x14ac:dyDescent="0.25">
      <c r="A32" s="8" t="s">
        <v>916</v>
      </c>
      <c r="B32" s="2">
        <v>0.59902597402597402</v>
      </c>
      <c r="C32" s="2">
        <v>0.74767801857585103</v>
      </c>
      <c r="D32" s="2">
        <v>0.73489932885905995</v>
      </c>
      <c r="E32" s="2">
        <v>0.68339768339768303</v>
      </c>
      <c r="F32" s="2">
        <v>0.63066202090592305</v>
      </c>
      <c r="G32" s="2">
        <v>0.71088435374149705</v>
      </c>
      <c r="H32" s="2">
        <v>0.644295302013423</v>
      </c>
      <c r="I32" s="2">
        <v>0.62745098039215697</v>
      </c>
      <c r="J32" s="2">
        <v>0.50710900473933695</v>
      </c>
      <c r="K32" s="2">
        <v>0.32402234636871502</v>
      </c>
      <c r="L32" s="3">
        <v>0.59244042728019697</v>
      </c>
      <c r="M32" s="3">
        <v>0.65172605790645899</v>
      </c>
    </row>
    <row r="33" spans="1:13" x14ac:dyDescent="0.25">
      <c r="A33" s="8" t="s">
        <v>917</v>
      </c>
      <c r="B33" s="2">
        <v>0</v>
      </c>
      <c r="C33" s="2">
        <v>0</v>
      </c>
      <c r="D33" s="2">
        <v>0</v>
      </c>
      <c r="E33" s="2" t="s">
        <v>2216</v>
      </c>
      <c r="F33" s="2">
        <v>1.04529616724739E-2</v>
      </c>
      <c r="G33" s="2">
        <v>1.7006802721088399E-2</v>
      </c>
      <c r="H33" s="2">
        <v>2.68456375838926E-2</v>
      </c>
      <c r="I33" s="2">
        <v>0.13071895424836599</v>
      </c>
      <c r="J33" s="2">
        <v>0.24170616113744101</v>
      </c>
      <c r="K33" s="2">
        <v>0.59217877094972105</v>
      </c>
      <c r="L33" s="3">
        <v>0.14872637633525099</v>
      </c>
      <c r="M33" s="3">
        <v>4.4265033407572402E-2</v>
      </c>
    </row>
    <row r="34" spans="1:13" x14ac:dyDescent="0.25">
      <c r="A34" s="8" t="s">
        <v>918</v>
      </c>
      <c r="B34" s="2">
        <v>2.9347826086956501E-2</v>
      </c>
      <c r="C34" s="2">
        <v>3.6249395843402601E-2</v>
      </c>
      <c r="D34" s="2">
        <v>3.7114479874542597E-2</v>
      </c>
      <c r="E34" s="2">
        <v>2.9566360052562399E-2</v>
      </c>
      <c r="F34" s="2">
        <v>4.3062200956937802E-2</v>
      </c>
      <c r="G34" s="2">
        <v>5.98739495798319E-2</v>
      </c>
      <c r="H34" s="2">
        <v>3.4722222222222203E-2</v>
      </c>
      <c r="I34" s="2">
        <v>1.9801980198019799E-2</v>
      </c>
      <c r="J34" s="2">
        <v>9.3333333333333306E-3</v>
      </c>
      <c r="K34" s="2">
        <v>0</v>
      </c>
      <c r="L34" s="3">
        <v>2.8578467602857802E-2</v>
      </c>
      <c r="M34" s="3">
        <v>3.4910217847051297E-2</v>
      </c>
    </row>
    <row r="35" spans="1:13" x14ac:dyDescent="0.25">
      <c r="A35" s="8" t="s">
        <v>919</v>
      </c>
      <c r="B35" s="2">
        <v>3.7499999999999999E-2</v>
      </c>
      <c r="C35" s="2">
        <v>4.1565973900435003E-2</v>
      </c>
      <c r="D35" s="2">
        <v>2.9796131730266601E-2</v>
      </c>
      <c r="E35" s="2">
        <v>4.0735873850197099E-2</v>
      </c>
      <c r="F35" s="2">
        <v>7.7511961722488004E-2</v>
      </c>
      <c r="G35" s="2">
        <v>8.9285714285714302E-2</v>
      </c>
      <c r="H35" s="2">
        <v>7.1428571428571397E-2</v>
      </c>
      <c r="I35" s="2">
        <v>6.43564356435644E-2</v>
      </c>
      <c r="J35" s="2">
        <v>0.02</v>
      </c>
      <c r="K35" s="2" t="s">
        <v>2216</v>
      </c>
      <c r="L35" s="3">
        <v>5.6910569105691103E-2</v>
      </c>
      <c r="M35" s="3">
        <v>5.1134809953513799E-2</v>
      </c>
    </row>
    <row r="36" spans="1:13" x14ac:dyDescent="0.25">
      <c r="A36" s="8" t="s">
        <v>920</v>
      </c>
      <c r="B36" s="2">
        <v>6.7934782608695607E-2</v>
      </c>
      <c r="C36" s="2">
        <v>5.8965683905268199E-2</v>
      </c>
      <c r="D36" s="2">
        <v>5.1751176163094603E-2</v>
      </c>
      <c r="E36" s="2">
        <v>5.9132720105124797E-2</v>
      </c>
      <c r="F36" s="2">
        <v>6.4114832535885194E-2</v>
      </c>
      <c r="G36" s="2">
        <v>7.1428571428571397E-2</v>
      </c>
      <c r="H36" s="2">
        <v>6.7460317460317498E-2</v>
      </c>
      <c r="I36" s="2">
        <v>4.7524752475247498E-2</v>
      </c>
      <c r="J36" s="2">
        <v>5.3333333333333302E-2</v>
      </c>
      <c r="K36" s="2">
        <v>1.5965166908563099E-2</v>
      </c>
      <c r="L36" s="3">
        <v>5.5925104705592497E-2</v>
      </c>
      <c r="M36" s="3">
        <v>6.1343542065445303E-2</v>
      </c>
    </row>
    <row r="37" spans="1:13" x14ac:dyDescent="0.25">
      <c r="A37" s="8" t="s">
        <v>921</v>
      </c>
      <c r="B37" s="2">
        <v>5.8152173913043503E-2</v>
      </c>
      <c r="C37" s="2">
        <v>6.2348960850652502E-2</v>
      </c>
      <c r="D37" s="2">
        <v>5.6455828541557798E-2</v>
      </c>
      <c r="E37" s="2">
        <v>5.5190538764783199E-2</v>
      </c>
      <c r="F37" s="2">
        <v>8.3253588516746399E-2</v>
      </c>
      <c r="G37" s="2">
        <v>7.3529411764705899E-2</v>
      </c>
      <c r="H37" s="2">
        <v>8.2341269841269799E-2</v>
      </c>
      <c r="I37" s="2">
        <v>8.1188118811881205E-2</v>
      </c>
      <c r="J37" s="2">
        <v>6.4000000000000001E-2</v>
      </c>
      <c r="K37" s="2">
        <v>4.3541364296081297E-2</v>
      </c>
      <c r="L37" s="3">
        <v>7.5634392707563405E-2</v>
      </c>
      <c r="M37" s="3">
        <v>7.0823079026524502E-2</v>
      </c>
    </row>
    <row r="38" spans="1:13" x14ac:dyDescent="0.25">
      <c r="A38" s="8" t="s">
        <v>922</v>
      </c>
      <c r="B38" s="2">
        <v>0.20923913043478301</v>
      </c>
      <c r="C38" s="2">
        <v>9.8598356694055103E-2</v>
      </c>
      <c r="D38" s="2">
        <v>0.12754835337166801</v>
      </c>
      <c r="E38" s="2">
        <v>0.16294349540078801</v>
      </c>
      <c r="F38" s="2">
        <v>0.15311004784689</v>
      </c>
      <c r="G38" s="2">
        <v>5.8823529411764698E-2</v>
      </c>
      <c r="H38" s="2">
        <v>3.0753968253968301E-2</v>
      </c>
      <c r="I38" s="2">
        <v>3.5643564356435599E-2</v>
      </c>
      <c r="J38" s="2">
        <v>4.1333333333333298E-2</v>
      </c>
      <c r="K38" s="2">
        <v>2.7576197387518101E-2</v>
      </c>
      <c r="L38" s="3">
        <v>4.1635870904163597E-2</v>
      </c>
      <c r="M38" s="3">
        <v>0.119770303527482</v>
      </c>
    </row>
    <row r="39" spans="1:13" x14ac:dyDescent="0.25">
      <c r="A39" s="8" t="s">
        <v>923</v>
      </c>
      <c r="B39" s="2">
        <v>0.59673913043478299</v>
      </c>
      <c r="C39" s="2">
        <v>0.70130497825036298</v>
      </c>
      <c r="D39" s="2">
        <v>0.69472033455305804</v>
      </c>
      <c r="E39" s="2">
        <v>0.64520367936925105</v>
      </c>
      <c r="F39" s="2">
        <v>0.567464114832536</v>
      </c>
      <c r="G39" s="2">
        <v>0.630252100840336</v>
      </c>
      <c r="H39" s="2">
        <v>0.65079365079365104</v>
      </c>
      <c r="I39" s="2">
        <v>0.61782178217821804</v>
      </c>
      <c r="J39" s="2">
        <v>0.47199999999999998</v>
      </c>
      <c r="K39" s="2">
        <v>0.25544267053700997</v>
      </c>
      <c r="L39" s="3">
        <v>0.54791820645479195</v>
      </c>
      <c r="M39" s="3">
        <v>0.59885151763740796</v>
      </c>
    </row>
    <row r="40" spans="1:13" x14ac:dyDescent="0.25">
      <c r="A40" s="8" t="s">
        <v>924</v>
      </c>
      <c r="B40" s="2" t="s">
        <v>2216</v>
      </c>
      <c r="C40" s="2" t="s">
        <v>2216</v>
      </c>
      <c r="D40" s="2">
        <v>2.6136957658128598E-3</v>
      </c>
      <c r="E40" s="2">
        <v>7.2273324572930397E-3</v>
      </c>
      <c r="F40" s="2">
        <v>1.1483253588516699E-2</v>
      </c>
      <c r="G40" s="2">
        <v>1.6806722689075598E-2</v>
      </c>
      <c r="H40" s="2">
        <v>6.25E-2</v>
      </c>
      <c r="I40" s="2">
        <v>0.133663366336634</v>
      </c>
      <c r="J40" s="2">
        <v>0.34</v>
      </c>
      <c r="K40" s="2">
        <v>0.65457184325108897</v>
      </c>
      <c r="L40" s="3">
        <v>0.19339738851933999</v>
      </c>
      <c r="M40" s="3">
        <v>6.3166529942575905E-2</v>
      </c>
    </row>
    <row r="41" spans="1:13" x14ac:dyDescent="0.25">
      <c r="A41" s="15"/>
    </row>
    <row r="42" spans="1:13" x14ac:dyDescent="0.25">
      <c r="A42" s="15"/>
    </row>
    <row r="43" spans="1:13" x14ac:dyDescent="0.25">
      <c r="A43" s="15"/>
      <c r="B43" s="23" t="s">
        <v>31</v>
      </c>
      <c r="C43" s="23"/>
      <c r="D43" s="23"/>
      <c r="E43" s="23"/>
      <c r="F43" s="23"/>
      <c r="G43" s="23"/>
      <c r="H43" s="23"/>
      <c r="I43" s="23"/>
      <c r="J43" s="23"/>
      <c r="K43" s="6" t="s">
        <v>10</v>
      </c>
      <c r="L43" s="6" t="s">
        <v>11</v>
      </c>
    </row>
    <row r="44" spans="1:13" x14ac:dyDescent="0.25">
      <c r="A44" s="9" t="s">
        <v>34</v>
      </c>
      <c r="B44" s="5" t="s">
        <v>15</v>
      </c>
      <c r="C44" s="5" t="s">
        <v>16</v>
      </c>
      <c r="D44" s="5" t="s">
        <v>17</v>
      </c>
      <c r="E44" s="5" t="s">
        <v>18</v>
      </c>
      <c r="F44" s="5" t="s">
        <v>19</v>
      </c>
      <c r="G44" s="5" t="s">
        <v>20</v>
      </c>
      <c r="H44" s="5" t="s">
        <v>21</v>
      </c>
      <c r="I44" s="5" t="s">
        <v>22</v>
      </c>
      <c r="J44" s="5" t="s">
        <v>23</v>
      </c>
      <c r="K44" s="5" t="s">
        <v>24</v>
      </c>
      <c r="L44" s="5" t="s">
        <v>25</v>
      </c>
    </row>
    <row r="45" spans="1:13" x14ac:dyDescent="0.25">
      <c r="A45" s="8" t="s">
        <v>911</v>
      </c>
      <c r="B45" s="2">
        <v>0.5</v>
      </c>
      <c r="C45" s="2">
        <v>-0.33333333333333298</v>
      </c>
      <c r="D45" s="2">
        <v>0</v>
      </c>
      <c r="E45" s="2" t="s">
        <v>2216</v>
      </c>
      <c r="F45" s="2">
        <v>2</v>
      </c>
      <c r="G45" s="2">
        <v>0.33333333333333298</v>
      </c>
      <c r="H45" s="2" t="s">
        <v>2216</v>
      </c>
      <c r="I45" s="2" t="s">
        <v>2216</v>
      </c>
      <c r="J45" s="2" t="s">
        <v>2216</v>
      </c>
      <c r="K45" s="3">
        <v>-1</v>
      </c>
      <c r="L45" s="3">
        <v>-1</v>
      </c>
    </row>
    <row r="46" spans="1:13" x14ac:dyDescent="0.25">
      <c r="A46" s="8" t="s">
        <v>912</v>
      </c>
      <c r="B46" s="2">
        <v>-0.35</v>
      </c>
      <c r="C46" s="2">
        <v>0</v>
      </c>
      <c r="D46" s="2">
        <v>0.38461538461538503</v>
      </c>
      <c r="E46" s="2">
        <v>-0.22222222222222199</v>
      </c>
      <c r="F46" s="2">
        <v>0.214285714285714</v>
      </c>
      <c r="G46" s="2">
        <v>0.41176470588235298</v>
      </c>
      <c r="H46" s="2">
        <v>-0.375</v>
      </c>
      <c r="I46" s="2">
        <v>-0.6</v>
      </c>
      <c r="J46" s="2" t="s">
        <v>2216</v>
      </c>
      <c r="K46" s="3">
        <v>-1</v>
      </c>
      <c r="L46" s="3">
        <v>-1</v>
      </c>
    </row>
    <row r="47" spans="1:13" x14ac:dyDescent="0.25">
      <c r="A47" s="8" t="s">
        <v>913</v>
      </c>
      <c r="B47" s="2">
        <v>-0.114754098360656</v>
      </c>
      <c r="C47" s="2">
        <v>-0.148148148148148</v>
      </c>
      <c r="D47" s="2">
        <v>-8.6956521739130405E-2</v>
      </c>
      <c r="E47" s="2">
        <v>-0.42857142857142899</v>
      </c>
      <c r="F47" s="2">
        <v>-0.125</v>
      </c>
      <c r="G47" s="2">
        <v>0.33333333333333298</v>
      </c>
      <c r="H47" s="2">
        <v>-0.46428571428571402</v>
      </c>
      <c r="I47" s="2">
        <v>0.46666666666666701</v>
      </c>
      <c r="J47" s="2">
        <v>-0.77272727272727304</v>
      </c>
      <c r="K47" s="3">
        <v>-0.76190476190476197</v>
      </c>
      <c r="L47" s="3">
        <v>-0.91803278688524603</v>
      </c>
    </row>
    <row r="48" spans="1:13" x14ac:dyDescent="0.25">
      <c r="A48" s="8" t="s">
        <v>914</v>
      </c>
      <c r="B48" s="2">
        <v>0.148148148148148</v>
      </c>
      <c r="C48" s="2">
        <v>-0.32258064516128998</v>
      </c>
      <c r="D48" s="2">
        <v>9.5238095238095205E-2</v>
      </c>
      <c r="E48" s="2">
        <v>-0.26086956521739102</v>
      </c>
      <c r="F48" s="2">
        <v>-0.23529411764705899</v>
      </c>
      <c r="G48" s="2">
        <v>0.61538461538461497</v>
      </c>
      <c r="H48" s="2">
        <v>0.238095238095238</v>
      </c>
      <c r="I48" s="2">
        <v>-0.38461538461538503</v>
      </c>
      <c r="J48" s="2">
        <v>-0.5</v>
      </c>
      <c r="K48" s="3">
        <v>-0.38461538461538503</v>
      </c>
      <c r="L48" s="3">
        <v>-0.70370370370370405</v>
      </c>
    </row>
    <row r="49" spans="1:12" x14ac:dyDescent="0.25">
      <c r="A49" s="8" t="s">
        <v>915</v>
      </c>
      <c r="B49" s="2">
        <v>-0.57894736842105299</v>
      </c>
      <c r="C49" s="2">
        <v>0.28571428571428598</v>
      </c>
      <c r="D49" s="2">
        <v>2.7777777777777801E-2</v>
      </c>
      <c r="E49" s="2">
        <v>-0.37837837837837801</v>
      </c>
      <c r="F49" s="2">
        <v>-0.5</v>
      </c>
      <c r="G49" s="2">
        <v>-0.26086956521739102</v>
      </c>
      <c r="H49" s="2">
        <v>-5.8823529411764698E-2</v>
      </c>
      <c r="I49" s="2">
        <v>-0.5</v>
      </c>
      <c r="J49" s="2" t="s">
        <v>2216</v>
      </c>
      <c r="K49" s="3">
        <v>-0.91304347826086996</v>
      </c>
      <c r="L49" s="3">
        <v>-0.98496240601503804</v>
      </c>
    </row>
    <row r="50" spans="1:12" x14ac:dyDescent="0.25">
      <c r="A50" s="8" t="s">
        <v>916</v>
      </c>
      <c r="B50" s="2">
        <v>0.30894308943089399</v>
      </c>
      <c r="C50" s="2">
        <v>-9.3167701863354005E-2</v>
      </c>
      <c r="D50" s="2">
        <v>-0.19178082191780799</v>
      </c>
      <c r="E50" s="2">
        <v>-0.48870056497175102</v>
      </c>
      <c r="F50" s="2">
        <v>0.15469613259668499</v>
      </c>
      <c r="G50" s="2">
        <v>-8.1339712918660295E-2</v>
      </c>
      <c r="H50" s="2">
        <v>0</v>
      </c>
      <c r="I50" s="2">
        <v>-0.44270833333333298</v>
      </c>
      <c r="J50" s="2">
        <v>-0.45794392523364502</v>
      </c>
      <c r="K50" s="3">
        <v>-0.72248803827751196</v>
      </c>
      <c r="L50" s="3">
        <v>-0.84281842818428199</v>
      </c>
    </row>
    <row r="51" spans="1:12" x14ac:dyDescent="0.25">
      <c r="A51" s="8" t="s">
        <v>917</v>
      </c>
      <c r="B51" s="2" t="s">
        <v>2216</v>
      </c>
      <c r="C51" s="2" t="s">
        <v>2216</v>
      </c>
      <c r="D51" s="2" t="s">
        <v>2216</v>
      </c>
      <c r="E51" s="2">
        <v>2</v>
      </c>
      <c r="F51" s="2">
        <v>0.66666666666666696</v>
      </c>
      <c r="G51" s="2">
        <v>0.6</v>
      </c>
      <c r="H51" s="2">
        <v>4</v>
      </c>
      <c r="I51" s="2">
        <v>0.27500000000000002</v>
      </c>
      <c r="J51" s="2">
        <v>1.07843137254902</v>
      </c>
      <c r="K51" s="3">
        <v>20.2</v>
      </c>
      <c r="L51" s="3">
        <v>0</v>
      </c>
    </row>
    <row r="52" spans="1:12" x14ac:dyDescent="0.25">
      <c r="A52" s="8" t="s">
        <v>918</v>
      </c>
      <c r="B52" s="2">
        <v>0.38888888888888901</v>
      </c>
      <c r="C52" s="2">
        <v>-5.3333333333333302E-2</v>
      </c>
      <c r="D52" s="2">
        <v>-0.36619718309859201</v>
      </c>
      <c r="E52" s="2">
        <v>0</v>
      </c>
      <c r="F52" s="2">
        <v>0.266666666666667</v>
      </c>
      <c r="G52" s="2">
        <v>-0.38596491228070201</v>
      </c>
      <c r="H52" s="2">
        <v>-0.42857142857142899</v>
      </c>
      <c r="I52" s="2">
        <v>-0.65</v>
      </c>
      <c r="J52" s="2" t="s">
        <v>2216</v>
      </c>
      <c r="K52" s="3">
        <v>-1</v>
      </c>
      <c r="L52" s="3">
        <v>-1</v>
      </c>
    </row>
    <row r="53" spans="1:12" x14ac:dyDescent="0.25">
      <c r="A53" s="8" t="s">
        <v>919</v>
      </c>
      <c r="B53" s="2">
        <v>0.24637681159420299</v>
      </c>
      <c r="C53" s="2">
        <v>-0.337209302325581</v>
      </c>
      <c r="D53" s="2">
        <v>8.7719298245614002E-2</v>
      </c>
      <c r="E53" s="2">
        <v>0.30645161290322598</v>
      </c>
      <c r="F53" s="2">
        <v>4.9382716049382699E-2</v>
      </c>
      <c r="G53" s="2">
        <v>-0.152941176470588</v>
      </c>
      <c r="H53" s="2">
        <v>-9.7222222222222196E-2</v>
      </c>
      <c r="I53" s="2">
        <v>-0.76923076923076905</v>
      </c>
      <c r="J53" s="2" t="s">
        <v>2216</v>
      </c>
      <c r="K53" s="3">
        <v>-0.97647058823529398</v>
      </c>
      <c r="L53" s="3">
        <v>-0.97101449275362295</v>
      </c>
    </row>
    <row r="54" spans="1:12" x14ac:dyDescent="0.25">
      <c r="A54" s="8" t="s">
        <v>920</v>
      </c>
      <c r="B54" s="2">
        <v>-2.4E-2</v>
      </c>
      <c r="C54" s="2">
        <v>-0.188524590163934</v>
      </c>
      <c r="D54" s="2">
        <v>-9.0909090909090898E-2</v>
      </c>
      <c r="E54" s="2">
        <v>-0.25555555555555598</v>
      </c>
      <c r="F54" s="2">
        <v>1.49253731343284E-2</v>
      </c>
      <c r="G54" s="2">
        <v>0</v>
      </c>
      <c r="H54" s="2">
        <v>-0.29411764705882398</v>
      </c>
      <c r="I54" s="2">
        <v>-0.16666666666666699</v>
      </c>
      <c r="J54" s="2">
        <v>-0.72499999999999998</v>
      </c>
      <c r="K54" s="3">
        <v>-0.83823529411764697</v>
      </c>
      <c r="L54" s="3">
        <v>-0.91200000000000003</v>
      </c>
    </row>
    <row r="55" spans="1:12" x14ac:dyDescent="0.25">
      <c r="A55" s="8" t="s">
        <v>921</v>
      </c>
      <c r="B55" s="2">
        <v>0.20560747663551401</v>
      </c>
      <c r="C55" s="2">
        <v>-0.162790697674419</v>
      </c>
      <c r="D55" s="2">
        <v>-0.22222222222222199</v>
      </c>
      <c r="E55" s="2">
        <v>3.5714285714285698E-2</v>
      </c>
      <c r="F55" s="2">
        <v>-0.195402298850575</v>
      </c>
      <c r="G55" s="2">
        <v>0.185714285714286</v>
      </c>
      <c r="H55" s="2">
        <v>-1.20481927710843E-2</v>
      </c>
      <c r="I55" s="2">
        <v>-0.41463414634146301</v>
      </c>
      <c r="J55" s="2">
        <v>-0.375</v>
      </c>
      <c r="K55" s="3">
        <v>-0.57142857142857095</v>
      </c>
      <c r="L55" s="3">
        <v>-0.71962616822429903</v>
      </c>
    </row>
    <row r="56" spans="1:12" x14ac:dyDescent="0.25">
      <c r="A56" s="8" t="s">
        <v>922</v>
      </c>
      <c r="B56" s="2">
        <v>-0.47012987012987001</v>
      </c>
      <c r="C56" s="2">
        <v>0.19607843137254899</v>
      </c>
      <c r="D56" s="2">
        <v>1.63934426229508E-2</v>
      </c>
      <c r="E56" s="2">
        <v>-0.35483870967741898</v>
      </c>
      <c r="F56" s="2">
        <v>-0.65</v>
      </c>
      <c r="G56" s="2">
        <v>-0.44642857142857101</v>
      </c>
      <c r="H56" s="2">
        <v>0.16129032258064499</v>
      </c>
      <c r="I56" s="2">
        <v>-0.13888888888888901</v>
      </c>
      <c r="J56" s="2">
        <v>-0.38709677419354799</v>
      </c>
      <c r="K56" s="3">
        <v>-0.66071428571428603</v>
      </c>
      <c r="L56" s="3">
        <v>-0.95064935064935097</v>
      </c>
    </row>
    <row r="57" spans="1:12" x14ac:dyDescent="0.25">
      <c r="A57" s="8" t="s">
        <v>923</v>
      </c>
      <c r="B57" s="2">
        <v>0.32149362477231302</v>
      </c>
      <c r="C57" s="2">
        <v>-8.4079944865609907E-2</v>
      </c>
      <c r="D57" s="2">
        <v>-0.26109857035364897</v>
      </c>
      <c r="E57" s="2">
        <v>-0.39613034623217902</v>
      </c>
      <c r="F57" s="2">
        <v>1.18043844856661E-2</v>
      </c>
      <c r="G57" s="2">
        <v>9.3333333333333296E-2</v>
      </c>
      <c r="H57" s="2">
        <v>-4.8780487804878099E-2</v>
      </c>
      <c r="I57" s="2">
        <v>-0.43269230769230799</v>
      </c>
      <c r="J57" s="2">
        <v>-0.50282485875706195</v>
      </c>
      <c r="K57" s="3">
        <v>-0.706666666666667</v>
      </c>
      <c r="L57" s="3">
        <v>-0.83970856102003599</v>
      </c>
    </row>
    <row r="58" spans="1:12" x14ac:dyDescent="0.25">
      <c r="A58" s="8" t="s">
        <v>924</v>
      </c>
      <c r="B58" s="2" t="s">
        <v>2216</v>
      </c>
      <c r="C58" s="2">
        <v>1.5</v>
      </c>
      <c r="D58" s="2">
        <v>1.2</v>
      </c>
      <c r="E58" s="2">
        <v>9.0909090909090898E-2</v>
      </c>
      <c r="F58" s="2">
        <v>0.33333333333333298</v>
      </c>
      <c r="G58" s="2">
        <v>2.9375</v>
      </c>
      <c r="H58" s="2">
        <v>1.1428571428571399</v>
      </c>
      <c r="I58" s="2">
        <v>0.88888888888888895</v>
      </c>
      <c r="J58" s="2">
        <v>0.76862745098039198</v>
      </c>
      <c r="K58" s="3">
        <v>27.1875</v>
      </c>
      <c r="L58" s="3">
        <v>224.5</v>
      </c>
    </row>
    <row r="59" spans="1:12" x14ac:dyDescent="0.25">
      <c r="A59" s="11" t="s">
        <v>14</v>
      </c>
      <c r="B59" s="3">
        <v>0.105456026058632</v>
      </c>
      <c r="C59" s="3">
        <v>-7.5874769797421707E-2</v>
      </c>
      <c r="D59" s="3">
        <v>-0.18692706257473099</v>
      </c>
      <c r="E59" s="3">
        <v>-0.34705882352941197</v>
      </c>
      <c r="F59" s="3">
        <v>-6.4564564564564594E-2</v>
      </c>
      <c r="G59" s="3">
        <v>4.8154093097913298E-2</v>
      </c>
      <c r="H59" s="3">
        <v>7.6569678407350699E-3</v>
      </c>
      <c r="I59" s="3">
        <v>-0.26975683890577501</v>
      </c>
      <c r="J59" s="3">
        <v>-9.6774193548387094E-2</v>
      </c>
      <c r="K59" s="3">
        <v>-0.30337078651685401</v>
      </c>
      <c r="L59" s="3">
        <v>-0.64657980456026098</v>
      </c>
    </row>
    <row r="60" spans="1:12" x14ac:dyDescent="0.25">
      <c r="A60" s="15"/>
    </row>
    <row r="61" spans="1:12" x14ac:dyDescent="0.25">
      <c r="A61" s="13" t="s">
        <v>35</v>
      </c>
    </row>
    <row r="62" spans="1:12" x14ac:dyDescent="0.25">
      <c r="A62" s="14" t="s">
        <v>36</v>
      </c>
    </row>
    <row r="63" spans="1:12" x14ac:dyDescent="0.25">
      <c r="A63" s="14" t="s">
        <v>37</v>
      </c>
    </row>
    <row r="64" spans="1:12" x14ac:dyDescent="0.25">
      <c r="A64" s="14" t="s">
        <v>508</v>
      </c>
    </row>
    <row r="65" spans="1:1" x14ac:dyDescent="0.25">
      <c r="A65" s="14" t="s">
        <v>522</v>
      </c>
    </row>
    <row r="66" spans="1:1" x14ac:dyDescent="0.25">
      <c r="A66" s="14" t="s">
        <v>523</v>
      </c>
    </row>
    <row r="67" spans="1:1" x14ac:dyDescent="0.25">
      <c r="A67" s="14" t="s">
        <v>69</v>
      </c>
    </row>
    <row r="68" spans="1:1" x14ac:dyDescent="0.25">
      <c r="A68" s="14" t="s">
        <v>872</v>
      </c>
    </row>
    <row r="69" spans="1:1" x14ac:dyDescent="0.25">
      <c r="A69" s="14" t="s">
        <v>873</v>
      </c>
    </row>
    <row r="70" spans="1:1" x14ac:dyDescent="0.25">
      <c r="A70" s="14" t="s">
        <v>39</v>
      </c>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5:K25"/>
    <mergeCell ref="B43:J4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947</v>
      </c>
    </row>
    <row r="2" spans="1:13" ht="15" x14ac:dyDescent="0.25">
      <c r="A2" s="12" t="s">
        <v>870</v>
      </c>
    </row>
    <row r="3" spans="1:13" ht="15" x14ac:dyDescent="0.25">
      <c r="A3" s="12" t="s">
        <v>781</v>
      </c>
    </row>
    <row r="4" spans="1:13" ht="15" x14ac:dyDescent="0.25">
      <c r="A4" s="12" t="s">
        <v>871</v>
      </c>
    </row>
    <row r="5" spans="1:13" x14ac:dyDescent="0.25">
      <c r="A5" s="19" t="str">
        <f>HYPERLINK("#'Table of contents'!A43",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926</v>
      </c>
      <c r="B8" s="1">
        <v>4</v>
      </c>
      <c r="C8" s="1" t="s">
        <v>2216</v>
      </c>
      <c r="D8" s="1" t="s">
        <v>2216</v>
      </c>
      <c r="E8" s="1">
        <v>3</v>
      </c>
      <c r="F8" s="1">
        <v>3</v>
      </c>
      <c r="G8" s="1">
        <v>6</v>
      </c>
      <c r="H8" s="1">
        <v>4</v>
      </c>
      <c r="I8" s="1" t="s">
        <v>2216</v>
      </c>
      <c r="J8" s="1" t="s">
        <v>2216</v>
      </c>
      <c r="K8" s="1" t="s">
        <v>2216</v>
      </c>
      <c r="L8" s="4">
        <v>12</v>
      </c>
      <c r="M8" s="4">
        <v>23</v>
      </c>
    </row>
    <row r="9" spans="1:13" x14ac:dyDescent="0.25">
      <c r="A9" s="16" t="s">
        <v>927</v>
      </c>
      <c r="B9" s="1">
        <v>3</v>
      </c>
      <c r="C9" s="1">
        <v>10</v>
      </c>
      <c r="D9" s="1">
        <v>4</v>
      </c>
      <c r="E9" s="1">
        <v>6</v>
      </c>
      <c r="F9" s="1">
        <v>4</v>
      </c>
      <c r="G9" s="1">
        <v>8</v>
      </c>
      <c r="H9" s="1">
        <v>8</v>
      </c>
      <c r="I9" s="1">
        <v>4</v>
      </c>
      <c r="J9" s="1" t="s">
        <v>2216</v>
      </c>
      <c r="K9" s="1" t="s">
        <v>2216</v>
      </c>
      <c r="L9" s="4">
        <v>21</v>
      </c>
      <c r="M9" s="4">
        <v>47</v>
      </c>
    </row>
    <row r="10" spans="1:13" x14ac:dyDescent="0.25">
      <c r="A10" s="16" t="s">
        <v>928</v>
      </c>
      <c r="B10" s="1">
        <v>23</v>
      </c>
      <c r="C10" s="1">
        <v>17</v>
      </c>
      <c r="D10" s="1">
        <v>11</v>
      </c>
      <c r="E10" s="1">
        <v>20</v>
      </c>
      <c r="F10" s="1">
        <v>12</v>
      </c>
      <c r="G10" s="1">
        <v>9</v>
      </c>
      <c r="H10" s="1">
        <v>7</v>
      </c>
      <c r="I10" s="1">
        <v>6</v>
      </c>
      <c r="J10" s="1">
        <v>8</v>
      </c>
      <c r="K10" s="1" t="s">
        <v>2216</v>
      </c>
      <c r="L10" s="4">
        <v>30</v>
      </c>
      <c r="M10" s="4">
        <v>110</v>
      </c>
    </row>
    <row r="11" spans="1:13" x14ac:dyDescent="0.25">
      <c r="A11" s="16" t="s">
        <v>929</v>
      </c>
      <c r="B11" s="1">
        <v>16</v>
      </c>
      <c r="C11" s="1">
        <v>13</v>
      </c>
      <c r="D11" s="1">
        <v>7</v>
      </c>
      <c r="E11" s="1">
        <v>10</v>
      </c>
      <c r="F11" s="1">
        <v>16</v>
      </c>
      <c r="G11" s="1">
        <v>14</v>
      </c>
      <c r="H11" s="1">
        <v>18</v>
      </c>
      <c r="I11" s="1">
        <v>10</v>
      </c>
      <c r="J11" s="1">
        <v>8</v>
      </c>
      <c r="K11" s="1">
        <v>5</v>
      </c>
      <c r="L11" s="4">
        <v>54</v>
      </c>
      <c r="M11" s="4">
        <v>111</v>
      </c>
    </row>
    <row r="12" spans="1:13" x14ac:dyDescent="0.25">
      <c r="A12" s="16" t="s">
        <v>930</v>
      </c>
      <c r="B12" s="1">
        <v>36</v>
      </c>
      <c r="C12" s="1">
        <v>14</v>
      </c>
      <c r="D12" s="1">
        <v>21</v>
      </c>
      <c r="E12" s="1">
        <v>26</v>
      </c>
      <c r="F12" s="1">
        <v>11</v>
      </c>
      <c r="G12" s="1">
        <v>4</v>
      </c>
      <c r="H12" s="1" t="s">
        <v>2216</v>
      </c>
      <c r="I12" s="1">
        <v>5</v>
      </c>
      <c r="J12" s="1" t="s">
        <v>2216</v>
      </c>
      <c r="K12" s="1">
        <v>3</v>
      </c>
      <c r="L12" s="4">
        <v>15</v>
      </c>
      <c r="M12" s="4">
        <v>122</v>
      </c>
    </row>
    <row r="13" spans="1:13" x14ac:dyDescent="0.25">
      <c r="A13" s="16" t="s">
        <v>931</v>
      </c>
      <c r="B13" s="1">
        <v>79</v>
      </c>
      <c r="C13" s="1">
        <v>101</v>
      </c>
      <c r="D13" s="1">
        <v>81</v>
      </c>
      <c r="E13" s="1">
        <v>45</v>
      </c>
      <c r="F13" s="1">
        <v>29</v>
      </c>
      <c r="G13" s="1">
        <v>40</v>
      </c>
      <c r="H13" s="1">
        <v>29</v>
      </c>
      <c r="I13" s="1">
        <v>32</v>
      </c>
      <c r="J13" s="1">
        <v>15</v>
      </c>
      <c r="K13" s="1">
        <v>11</v>
      </c>
      <c r="L13" s="4">
        <v>121</v>
      </c>
      <c r="M13" s="4">
        <v>443</v>
      </c>
    </row>
    <row r="14" spans="1:13" x14ac:dyDescent="0.25">
      <c r="A14" s="16" t="s">
        <v>932</v>
      </c>
      <c r="B14" s="1" t="s">
        <v>2216</v>
      </c>
      <c r="C14" s="1" t="s">
        <v>2216</v>
      </c>
      <c r="D14" s="1" t="s">
        <v>2216</v>
      </c>
      <c r="E14" s="1" t="s">
        <v>2216</v>
      </c>
      <c r="F14" s="1" t="s">
        <v>2216</v>
      </c>
      <c r="G14" s="1" t="s">
        <v>2216</v>
      </c>
      <c r="H14" s="1" t="s">
        <v>2216</v>
      </c>
      <c r="I14" s="1">
        <v>10</v>
      </c>
      <c r="J14" s="1">
        <v>18</v>
      </c>
      <c r="K14" s="1">
        <v>34</v>
      </c>
      <c r="L14" s="4">
        <v>62</v>
      </c>
      <c r="M14" s="4">
        <v>64</v>
      </c>
    </row>
    <row r="15" spans="1:13" x14ac:dyDescent="0.25">
      <c r="A15" s="16" t="s">
        <v>933</v>
      </c>
      <c r="B15" s="1">
        <v>25</v>
      </c>
      <c r="C15" s="1">
        <v>45</v>
      </c>
      <c r="D15" s="1">
        <v>34</v>
      </c>
      <c r="E15" s="1">
        <v>25</v>
      </c>
      <c r="F15" s="1">
        <v>24</v>
      </c>
      <c r="G15" s="1">
        <v>30</v>
      </c>
      <c r="H15" s="1">
        <v>20</v>
      </c>
      <c r="I15" s="1">
        <v>14</v>
      </c>
      <c r="J15" s="1">
        <v>4</v>
      </c>
      <c r="K15" s="1" t="s">
        <v>2216</v>
      </c>
      <c r="L15" s="4">
        <v>66</v>
      </c>
      <c r="M15" s="4">
        <v>207</v>
      </c>
    </row>
    <row r="16" spans="1:13" x14ac:dyDescent="0.25">
      <c r="A16" s="16" t="s">
        <v>934</v>
      </c>
      <c r="B16" s="1">
        <v>50</v>
      </c>
      <c r="C16" s="1">
        <v>54</v>
      </c>
      <c r="D16" s="1">
        <v>41</v>
      </c>
      <c r="E16" s="1">
        <v>46</v>
      </c>
      <c r="F16" s="1">
        <v>60</v>
      </c>
      <c r="G16" s="1">
        <v>60</v>
      </c>
      <c r="H16" s="1">
        <v>49</v>
      </c>
      <c r="I16" s="1">
        <v>54</v>
      </c>
      <c r="J16" s="1">
        <v>13</v>
      </c>
      <c r="K16" s="1" t="s">
        <v>2216</v>
      </c>
      <c r="L16" s="4">
        <v>173</v>
      </c>
      <c r="M16" s="4">
        <v>409</v>
      </c>
    </row>
    <row r="17" spans="1:13" x14ac:dyDescent="0.25">
      <c r="A17" s="16" t="s">
        <v>935</v>
      </c>
      <c r="B17" s="1">
        <v>96</v>
      </c>
      <c r="C17" s="1">
        <v>90</v>
      </c>
      <c r="D17" s="1">
        <v>81</v>
      </c>
      <c r="E17" s="1">
        <v>68</v>
      </c>
      <c r="F17" s="1">
        <v>45</v>
      </c>
      <c r="G17" s="1">
        <v>51</v>
      </c>
      <c r="H17" s="1">
        <v>59</v>
      </c>
      <c r="I17" s="1">
        <v>33</v>
      </c>
      <c r="J17" s="1">
        <v>36</v>
      </c>
      <c r="K17" s="1">
        <v>8</v>
      </c>
      <c r="L17" s="4">
        <v>183</v>
      </c>
      <c r="M17" s="4">
        <v>516</v>
      </c>
    </row>
    <row r="18" spans="1:13" x14ac:dyDescent="0.25">
      <c r="A18" s="16" t="s">
        <v>936</v>
      </c>
      <c r="B18" s="1">
        <v>62</v>
      </c>
      <c r="C18" s="1">
        <v>89</v>
      </c>
      <c r="D18" s="1">
        <v>79</v>
      </c>
      <c r="E18" s="1">
        <v>53</v>
      </c>
      <c r="F18" s="1">
        <v>53</v>
      </c>
      <c r="G18" s="1">
        <v>43</v>
      </c>
      <c r="H18" s="1">
        <v>47</v>
      </c>
      <c r="I18" s="1">
        <v>58</v>
      </c>
      <c r="J18" s="1">
        <v>41</v>
      </c>
      <c r="K18" s="1">
        <v>20</v>
      </c>
      <c r="L18" s="4">
        <v>207</v>
      </c>
      <c r="M18" s="4">
        <v>517</v>
      </c>
    </row>
    <row r="19" spans="1:13" x14ac:dyDescent="0.25">
      <c r="A19" s="16" t="s">
        <v>937</v>
      </c>
      <c r="B19" s="1">
        <v>240</v>
      </c>
      <c r="C19" s="1">
        <v>136</v>
      </c>
      <c r="D19" s="1">
        <v>168</v>
      </c>
      <c r="E19" s="1">
        <v>151</v>
      </c>
      <c r="F19" s="1">
        <v>93</v>
      </c>
      <c r="G19" s="1">
        <v>33</v>
      </c>
      <c r="H19" s="1">
        <v>23</v>
      </c>
      <c r="I19" s="1">
        <v>16</v>
      </c>
      <c r="J19" s="1">
        <v>14</v>
      </c>
      <c r="K19" s="1">
        <v>7</v>
      </c>
      <c r="L19" s="4">
        <v>90</v>
      </c>
      <c r="M19" s="4">
        <v>822</v>
      </c>
    </row>
    <row r="20" spans="1:13" x14ac:dyDescent="0.25">
      <c r="A20" s="16" t="s">
        <v>938</v>
      </c>
      <c r="B20" s="1">
        <v>693</v>
      </c>
      <c r="C20" s="1">
        <v>918</v>
      </c>
      <c r="D20" s="1">
        <v>837</v>
      </c>
      <c r="E20" s="1">
        <v>647</v>
      </c>
      <c r="F20" s="1">
        <v>358</v>
      </c>
      <c r="G20" s="1">
        <v>362</v>
      </c>
      <c r="H20" s="1">
        <v>389</v>
      </c>
      <c r="I20" s="1">
        <v>389</v>
      </c>
      <c r="J20" s="1">
        <v>208</v>
      </c>
      <c r="K20" s="1">
        <v>106</v>
      </c>
      <c r="L20" s="4">
        <v>1365</v>
      </c>
      <c r="M20" s="4">
        <v>4321</v>
      </c>
    </row>
    <row r="21" spans="1:13" x14ac:dyDescent="0.25">
      <c r="A21" s="16" t="s">
        <v>939</v>
      </c>
      <c r="B21" s="1" t="s">
        <v>2216</v>
      </c>
      <c r="C21" s="1" t="s">
        <v>2216</v>
      </c>
      <c r="D21" s="1" t="s">
        <v>2216</v>
      </c>
      <c r="E21" s="1">
        <v>7</v>
      </c>
      <c r="F21" s="1">
        <v>8</v>
      </c>
      <c r="G21" s="1">
        <v>11</v>
      </c>
      <c r="H21" s="1">
        <v>32</v>
      </c>
      <c r="I21" s="1">
        <v>83</v>
      </c>
      <c r="J21" s="1">
        <v>149</v>
      </c>
      <c r="K21" s="1">
        <v>283</v>
      </c>
      <c r="L21" s="4">
        <v>495</v>
      </c>
      <c r="M21" s="4">
        <v>449</v>
      </c>
    </row>
    <row r="22" spans="1:13" x14ac:dyDescent="0.25">
      <c r="A22" s="16" t="s">
        <v>940</v>
      </c>
      <c r="B22" s="1">
        <v>31</v>
      </c>
      <c r="C22" s="1">
        <v>39</v>
      </c>
      <c r="D22" s="1">
        <v>42</v>
      </c>
      <c r="E22" s="1">
        <v>23</v>
      </c>
      <c r="F22" s="1">
        <v>20</v>
      </c>
      <c r="G22" s="1">
        <v>27</v>
      </c>
      <c r="H22" s="1">
        <v>19</v>
      </c>
      <c r="I22" s="1">
        <v>7</v>
      </c>
      <c r="J22" s="1" t="s">
        <v>2216</v>
      </c>
      <c r="K22" s="1" t="s">
        <v>2216</v>
      </c>
      <c r="L22" s="4">
        <v>54</v>
      </c>
      <c r="M22" s="4">
        <v>197</v>
      </c>
    </row>
    <row r="23" spans="1:13" x14ac:dyDescent="0.25">
      <c r="A23" s="16" t="s">
        <v>941</v>
      </c>
      <c r="B23" s="1">
        <v>36</v>
      </c>
      <c r="C23" s="1">
        <v>35</v>
      </c>
      <c r="D23" s="1">
        <v>25</v>
      </c>
      <c r="E23" s="1">
        <v>28</v>
      </c>
      <c r="F23" s="1">
        <v>31</v>
      </c>
      <c r="G23" s="1">
        <v>34</v>
      </c>
      <c r="H23" s="1">
        <v>39</v>
      </c>
      <c r="I23" s="1">
        <v>22</v>
      </c>
      <c r="J23" s="1">
        <v>7</v>
      </c>
      <c r="K23" s="1" t="s">
        <v>2216</v>
      </c>
      <c r="L23" s="4">
        <v>98</v>
      </c>
      <c r="M23" s="4">
        <v>240</v>
      </c>
    </row>
    <row r="24" spans="1:13" x14ac:dyDescent="0.25">
      <c r="A24" s="16" t="s">
        <v>942</v>
      </c>
      <c r="B24" s="1">
        <v>67</v>
      </c>
      <c r="C24" s="1">
        <v>69</v>
      </c>
      <c r="D24" s="1">
        <v>53</v>
      </c>
      <c r="E24" s="1">
        <v>44</v>
      </c>
      <c r="F24" s="1">
        <v>34</v>
      </c>
      <c r="G24" s="1">
        <v>29</v>
      </c>
      <c r="H24" s="1">
        <v>30</v>
      </c>
      <c r="I24" s="1">
        <v>24</v>
      </c>
      <c r="J24" s="1">
        <v>18</v>
      </c>
      <c r="K24" s="1">
        <v>7</v>
      </c>
      <c r="L24" s="4">
        <v>103</v>
      </c>
      <c r="M24" s="4">
        <v>340</v>
      </c>
    </row>
    <row r="25" spans="1:13" x14ac:dyDescent="0.25">
      <c r="A25" s="16" t="s">
        <v>943</v>
      </c>
      <c r="B25" s="1">
        <v>56</v>
      </c>
      <c r="C25" s="1">
        <v>58</v>
      </c>
      <c r="D25" s="1">
        <v>43</v>
      </c>
      <c r="E25" s="1">
        <v>44</v>
      </c>
      <c r="F25" s="1">
        <v>35</v>
      </c>
      <c r="G25" s="1">
        <v>26</v>
      </c>
      <c r="H25" s="1">
        <v>39</v>
      </c>
      <c r="I25" s="1">
        <v>40</v>
      </c>
      <c r="J25" s="1">
        <v>15</v>
      </c>
      <c r="K25" s="1">
        <v>13</v>
      </c>
      <c r="L25" s="4">
        <v>129</v>
      </c>
      <c r="M25" s="4">
        <v>347</v>
      </c>
    </row>
    <row r="26" spans="1:13" x14ac:dyDescent="0.25">
      <c r="A26" s="16" t="s">
        <v>944</v>
      </c>
      <c r="B26" s="1">
        <v>242</v>
      </c>
      <c r="C26" s="1">
        <v>110</v>
      </c>
      <c r="D26" s="1">
        <v>127</v>
      </c>
      <c r="E26" s="1">
        <v>145</v>
      </c>
      <c r="F26" s="1">
        <v>102</v>
      </c>
      <c r="G26" s="1">
        <v>42</v>
      </c>
      <c r="H26" s="1">
        <v>24</v>
      </c>
      <c r="I26" s="1">
        <v>31</v>
      </c>
      <c r="J26" s="1">
        <v>23</v>
      </c>
      <c r="K26" s="1">
        <v>11</v>
      </c>
      <c r="L26" s="4">
        <v>130</v>
      </c>
      <c r="M26" s="4">
        <v>792</v>
      </c>
    </row>
    <row r="27" spans="1:13" x14ac:dyDescent="0.25">
      <c r="A27" s="16" t="s">
        <v>945</v>
      </c>
      <c r="B27" s="1">
        <v>695</v>
      </c>
      <c r="C27" s="1">
        <v>915</v>
      </c>
      <c r="D27" s="1">
        <v>849</v>
      </c>
      <c r="E27" s="1">
        <v>644</v>
      </c>
      <c r="F27" s="1">
        <v>387</v>
      </c>
      <c r="G27" s="1">
        <v>407</v>
      </c>
      <c r="H27" s="1">
        <v>430</v>
      </c>
      <c r="I27" s="1">
        <v>395</v>
      </c>
      <c r="J27" s="1">
        <v>238</v>
      </c>
      <c r="K27" s="1">
        <v>117</v>
      </c>
      <c r="L27" s="4">
        <v>1459</v>
      </c>
      <c r="M27" s="4">
        <v>4147</v>
      </c>
    </row>
    <row r="28" spans="1:13" x14ac:dyDescent="0.25">
      <c r="A28" s="16" t="s">
        <v>946</v>
      </c>
      <c r="B28" s="1" t="s">
        <v>2216</v>
      </c>
      <c r="C28" s="1" t="s">
        <v>2216</v>
      </c>
      <c r="D28" s="1">
        <v>3</v>
      </c>
      <c r="E28" s="1">
        <v>5</v>
      </c>
      <c r="F28" s="1">
        <v>6</v>
      </c>
      <c r="G28" s="1">
        <v>10</v>
      </c>
      <c r="H28" s="1">
        <v>37</v>
      </c>
      <c r="I28" s="1">
        <v>82</v>
      </c>
      <c r="J28" s="1">
        <v>139</v>
      </c>
      <c r="K28" s="1">
        <v>240</v>
      </c>
      <c r="L28" s="4">
        <v>409</v>
      </c>
      <c r="M28" s="4">
        <v>339</v>
      </c>
    </row>
    <row r="29" spans="1:13" x14ac:dyDescent="0.25">
      <c r="A29" s="10" t="s">
        <v>14</v>
      </c>
      <c r="B29" s="4">
        <v>2456</v>
      </c>
      <c r="C29" s="4">
        <v>2715</v>
      </c>
      <c r="D29" s="4">
        <v>2509</v>
      </c>
      <c r="E29" s="4">
        <v>2040</v>
      </c>
      <c r="F29" s="4">
        <v>1332</v>
      </c>
      <c r="G29" s="4">
        <v>1246</v>
      </c>
      <c r="H29" s="4">
        <v>1306</v>
      </c>
      <c r="I29" s="4">
        <v>1316</v>
      </c>
      <c r="J29" s="4">
        <v>961</v>
      </c>
      <c r="K29" s="4">
        <v>868</v>
      </c>
      <c r="L29" s="4">
        <v>5276</v>
      </c>
      <c r="M29" s="4">
        <v>14563</v>
      </c>
    </row>
    <row r="30" spans="1:13" x14ac:dyDescent="0.25">
      <c r="A30" s="15"/>
    </row>
    <row r="31" spans="1:13" x14ac:dyDescent="0.25">
      <c r="A31" s="15"/>
    </row>
    <row r="32" spans="1:13" x14ac:dyDescent="0.25">
      <c r="A32" s="15"/>
      <c r="B32" s="23" t="s">
        <v>732</v>
      </c>
      <c r="C32" s="24"/>
      <c r="D32" s="24"/>
      <c r="E32" s="24"/>
      <c r="F32" s="24"/>
      <c r="G32" s="24"/>
      <c r="H32" s="24"/>
      <c r="I32" s="24"/>
      <c r="J32" s="24"/>
      <c r="K32" s="24"/>
      <c r="L32" s="6" t="s">
        <v>734</v>
      </c>
      <c r="M32" s="6" t="s">
        <v>11</v>
      </c>
    </row>
    <row r="33" spans="1:13" x14ac:dyDescent="0.25">
      <c r="A33" s="9" t="s">
        <v>34</v>
      </c>
      <c r="B33" s="5" t="s">
        <v>0</v>
      </c>
      <c r="C33" s="5" t="s">
        <v>1</v>
      </c>
      <c r="D33" s="5" t="s">
        <v>2</v>
      </c>
      <c r="E33" s="5" t="s">
        <v>3</v>
      </c>
      <c r="F33" s="5" t="s">
        <v>4</v>
      </c>
      <c r="G33" s="5" t="s">
        <v>5</v>
      </c>
      <c r="H33" s="5" t="s">
        <v>6</v>
      </c>
      <c r="I33" s="5" t="s">
        <v>7</v>
      </c>
      <c r="J33" s="5" t="s">
        <v>8</v>
      </c>
      <c r="K33" s="5" t="s">
        <v>9</v>
      </c>
      <c r="L33" s="5" t="s">
        <v>32</v>
      </c>
      <c r="M33" s="5" t="s">
        <v>33</v>
      </c>
    </row>
    <row r="34" spans="1:13" x14ac:dyDescent="0.25">
      <c r="A34" s="8" t="s">
        <v>926</v>
      </c>
      <c r="B34" s="2">
        <v>2.4844720496894401E-2</v>
      </c>
      <c r="C34" s="2">
        <v>0</v>
      </c>
      <c r="D34" s="2" t="s">
        <v>2216</v>
      </c>
      <c r="E34" s="2">
        <v>2.7272727272727299E-2</v>
      </c>
      <c r="F34" s="2">
        <v>3.94736842105263E-2</v>
      </c>
      <c r="G34" s="2">
        <v>7.4074074074074098E-2</v>
      </c>
      <c r="H34" s="2">
        <v>5.7971014492753603E-2</v>
      </c>
      <c r="I34" s="2" t="s">
        <v>2216</v>
      </c>
      <c r="J34" s="2" t="s">
        <v>2216</v>
      </c>
      <c r="K34" s="2">
        <v>0</v>
      </c>
      <c r="L34" s="3">
        <v>3.8095238095238099E-2</v>
      </c>
      <c r="M34" s="3">
        <v>2.5000000000000001E-2</v>
      </c>
    </row>
    <row r="35" spans="1:13" x14ac:dyDescent="0.25">
      <c r="A35" s="8" t="s">
        <v>927</v>
      </c>
      <c r="B35" s="2">
        <v>1.8633540372670801E-2</v>
      </c>
      <c r="C35" s="2">
        <v>6.4102564102564097E-2</v>
      </c>
      <c r="D35" s="2">
        <v>3.2000000000000001E-2</v>
      </c>
      <c r="E35" s="2">
        <v>5.4545454545454501E-2</v>
      </c>
      <c r="F35" s="2">
        <v>5.2631578947368397E-2</v>
      </c>
      <c r="G35" s="2">
        <v>9.8765432098765399E-2</v>
      </c>
      <c r="H35" s="2">
        <v>0.115942028985507</v>
      </c>
      <c r="I35" s="2">
        <v>5.8823529411764698E-2</v>
      </c>
      <c r="J35" s="2" t="s">
        <v>2216</v>
      </c>
      <c r="K35" s="2">
        <v>0</v>
      </c>
      <c r="L35" s="3">
        <v>6.6666666666666693E-2</v>
      </c>
      <c r="M35" s="3">
        <v>5.1086956521739099E-2</v>
      </c>
    </row>
    <row r="36" spans="1:13" x14ac:dyDescent="0.25">
      <c r="A36" s="8" t="s">
        <v>928</v>
      </c>
      <c r="B36" s="2">
        <v>0.14285714285714299</v>
      </c>
      <c r="C36" s="2">
        <v>0.108974358974359</v>
      </c>
      <c r="D36" s="2">
        <v>8.7999999999999995E-2</v>
      </c>
      <c r="E36" s="2">
        <v>0.18181818181818199</v>
      </c>
      <c r="F36" s="2">
        <v>0.157894736842105</v>
      </c>
      <c r="G36" s="2">
        <v>0.11111111111111099</v>
      </c>
      <c r="H36" s="2">
        <v>0.101449275362319</v>
      </c>
      <c r="I36" s="2">
        <v>8.8235294117647106E-2</v>
      </c>
      <c r="J36" s="2">
        <v>0.148148148148148</v>
      </c>
      <c r="K36" s="2" t="s">
        <v>2216</v>
      </c>
      <c r="L36" s="3">
        <v>9.5238095238095205E-2</v>
      </c>
      <c r="M36" s="3">
        <v>0.119565217391304</v>
      </c>
    </row>
    <row r="37" spans="1:13" x14ac:dyDescent="0.25">
      <c r="A37" s="8" t="s">
        <v>929</v>
      </c>
      <c r="B37" s="2">
        <v>9.9378881987577605E-2</v>
      </c>
      <c r="C37" s="2">
        <v>8.3333333333333301E-2</v>
      </c>
      <c r="D37" s="2">
        <v>5.6000000000000001E-2</v>
      </c>
      <c r="E37" s="2">
        <v>9.0909090909090898E-2</v>
      </c>
      <c r="F37" s="2">
        <v>0.21052631578947401</v>
      </c>
      <c r="G37" s="2">
        <v>0.172839506172839</v>
      </c>
      <c r="H37" s="2">
        <v>0.26086956521739102</v>
      </c>
      <c r="I37" s="2">
        <v>0.14705882352941199</v>
      </c>
      <c r="J37" s="2">
        <v>0.148148148148148</v>
      </c>
      <c r="K37" s="2">
        <v>9.2592592592592601E-2</v>
      </c>
      <c r="L37" s="3">
        <v>0.17142857142857101</v>
      </c>
      <c r="M37" s="3">
        <v>0.120652173913043</v>
      </c>
    </row>
    <row r="38" spans="1:13" x14ac:dyDescent="0.25">
      <c r="A38" s="8" t="s">
        <v>930</v>
      </c>
      <c r="B38" s="2">
        <v>0.22360248447205</v>
      </c>
      <c r="C38" s="2">
        <v>8.9743589743589702E-2</v>
      </c>
      <c r="D38" s="2">
        <v>0.16800000000000001</v>
      </c>
      <c r="E38" s="2">
        <v>0.236363636363636</v>
      </c>
      <c r="F38" s="2">
        <v>0.144736842105263</v>
      </c>
      <c r="G38" s="2">
        <v>4.9382716049382699E-2</v>
      </c>
      <c r="H38" s="2" t="s">
        <v>2216</v>
      </c>
      <c r="I38" s="2">
        <v>7.3529411764705899E-2</v>
      </c>
      <c r="J38" s="2" t="s">
        <v>2216</v>
      </c>
      <c r="K38" s="2">
        <v>5.5555555555555601E-2</v>
      </c>
      <c r="L38" s="3">
        <v>4.7619047619047603E-2</v>
      </c>
      <c r="M38" s="3">
        <v>0.13260869565217401</v>
      </c>
    </row>
    <row r="39" spans="1:13" x14ac:dyDescent="0.25">
      <c r="A39" s="8" t="s">
        <v>931</v>
      </c>
      <c r="B39" s="2">
        <v>0.49068322981366502</v>
      </c>
      <c r="C39" s="2">
        <v>0.64743589743589702</v>
      </c>
      <c r="D39" s="2">
        <v>0.64800000000000002</v>
      </c>
      <c r="E39" s="2">
        <v>0.40909090909090901</v>
      </c>
      <c r="F39" s="2">
        <v>0.38157894736842102</v>
      </c>
      <c r="G39" s="2">
        <v>0.49382716049382702</v>
      </c>
      <c r="H39" s="2">
        <v>0.42028985507246402</v>
      </c>
      <c r="I39" s="2">
        <v>0.47058823529411797</v>
      </c>
      <c r="J39" s="2">
        <v>0.27777777777777801</v>
      </c>
      <c r="K39" s="2">
        <v>0.203703703703704</v>
      </c>
      <c r="L39" s="3">
        <v>0.38412698412698398</v>
      </c>
      <c r="M39" s="3">
        <v>0.481521739130435</v>
      </c>
    </row>
    <row r="40" spans="1:13" x14ac:dyDescent="0.25">
      <c r="A40" s="8" t="s">
        <v>932</v>
      </c>
      <c r="B40" s="2">
        <v>0</v>
      </c>
      <c r="C40" s="2" t="s">
        <v>2216</v>
      </c>
      <c r="D40" s="2">
        <v>0</v>
      </c>
      <c r="E40" s="2">
        <v>0</v>
      </c>
      <c r="F40" s="2" t="s">
        <v>2216</v>
      </c>
      <c r="G40" s="2">
        <v>0</v>
      </c>
      <c r="H40" s="2" t="s">
        <v>2216</v>
      </c>
      <c r="I40" s="2">
        <v>0.14705882352941199</v>
      </c>
      <c r="J40" s="2">
        <v>0.33333333333333298</v>
      </c>
      <c r="K40" s="2">
        <v>0.62962962962962998</v>
      </c>
      <c r="L40" s="3">
        <v>0.19682539682539699</v>
      </c>
      <c r="M40" s="3">
        <v>6.9565217391304293E-2</v>
      </c>
    </row>
    <row r="41" spans="1:13" x14ac:dyDescent="0.25">
      <c r="A41" s="8" t="s">
        <v>933</v>
      </c>
      <c r="B41" s="2">
        <v>2.1422450728363299E-2</v>
      </c>
      <c r="C41" s="2">
        <v>3.37837837837838E-2</v>
      </c>
      <c r="D41" s="2">
        <v>2.7375201288244801E-2</v>
      </c>
      <c r="E41" s="2">
        <v>2.5075225677031101E-2</v>
      </c>
      <c r="F41" s="2">
        <v>3.7441497659906398E-2</v>
      </c>
      <c r="G41" s="2">
        <v>5.0847457627118599E-2</v>
      </c>
      <c r="H41" s="2">
        <v>3.2310177705977397E-2</v>
      </c>
      <c r="I41" s="2">
        <v>2.16383307573416E-2</v>
      </c>
      <c r="J41" s="2">
        <v>8.6021505376344103E-3</v>
      </c>
      <c r="K41" s="2">
        <v>0</v>
      </c>
      <c r="L41" s="3">
        <v>2.55913144629701E-2</v>
      </c>
      <c r="M41" s="3">
        <v>2.8587211711089602E-2</v>
      </c>
    </row>
    <row r="42" spans="1:13" x14ac:dyDescent="0.25">
      <c r="A42" s="8" t="s">
        <v>934</v>
      </c>
      <c r="B42" s="2">
        <v>4.2844901456726599E-2</v>
      </c>
      <c r="C42" s="2">
        <v>4.0540540540540501E-2</v>
      </c>
      <c r="D42" s="2">
        <v>3.3011272141706897E-2</v>
      </c>
      <c r="E42" s="2">
        <v>4.6138415245737197E-2</v>
      </c>
      <c r="F42" s="2">
        <v>9.3603744149765994E-2</v>
      </c>
      <c r="G42" s="2">
        <v>0.101694915254237</v>
      </c>
      <c r="H42" s="2">
        <v>7.9159935379644594E-2</v>
      </c>
      <c r="I42" s="2">
        <v>8.34621329211747E-2</v>
      </c>
      <c r="J42" s="2">
        <v>2.7956989247311801E-2</v>
      </c>
      <c r="K42" s="2" t="s">
        <v>2216</v>
      </c>
      <c r="L42" s="3">
        <v>6.7080263668088405E-2</v>
      </c>
      <c r="M42" s="3">
        <v>5.6483911062008001E-2</v>
      </c>
    </row>
    <row r="43" spans="1:13" x14ac:dyDescent="0.25">
      <c r="A43" s="8" t="s">
        <v>935</v>
      </c>
      <c r="B43" s="2">
        <v>8.2262210796915203E-2</v>
      </c>
      <c r="C43" s="2">
        <v>6.7567567567567599E-2</v>
      </c>
      <c r="D43" s="2">
        <v>6.5217391304347797E-2</v>
      </c>
      <c r="E43" s="2">
        <v>6.8204613841524597E-2</v>
      </c>
      <c r="F43" s="2">
        <v>7.0202808112324502E-2</v>
      </c>
      <c r="G43" s="2">
        <v>8.6440677966101706E-2</v>
      </c>
      <c r="H43" s="2">
        <v>9.53150242326333E-2</v>
      </c>
      <c r="I43" s="2">
        <v>5.1004636785162302E-2</v>
      </c>
      <c r="J43" s="2">
        <v>7.7419354838709695E-2</v>
      </c>
      <c r="K43" s="2">
        <v>1.8779342723004699E-2</v>
      </c>
      <c r="L43" s="3">
        <v>7.0957735556417198E-2</v>
      </c>
      <c r="M43" s="3">
        <v>7.1260875569672699E-2</v>
      </c>
    </row>
    <row r="44" spans="1:13" x14ac:dyDescent="0.25">
      <c r="A44" s="8" t="s">
        <v>936</v>
      </c>
      <c r="B44" s="2">
        <v>5.3127677806340999E-2</v>
      </c>
      <c r="C44" s="2">
        <v>6.6816816816816796E-2</v>
      </c>
      <c r="D44" s="2">
        <v>6.36070853462158E-2</v>
      </c>
      <c r="E44" s="2">
        <v>5.3159478435305899E-2</v>
      </c>
      <c r="F44" s="2">
        <v>8.2683307332293302E-2</v>
      </c>
      <c r="G44" s="2">
        <v>7.2881355932203407E-2</v>
      </c>
      <c r="H44" s="2">
        <v>7.5928917609046895E-2</v>
      </c>
      <c r="I44" s="2">
        <v>8.9644513137558002E-2</v>
      </c>
      <c r="J44" s="2">
        <v>8.8172043010752696E-2</v>
      </c>
      <c r="K44" s="2">
        <v>4.69483568075117E-2</v>
      </c>
      <c r="L44" s="3">
        <v>8.0263668088406404E-2</v>
      </c>
      <c r="M44" s="3">
        <v>7.1398978041706904E-2</v>
      </c>
    </row>
    <row r="45" spans="1:13" x14ac:dyDescent="0.25">
      <c r="A45" s="8" t="s">
        <v>937</v>
      </c>
      <c r="B45" s="2">
        <v>0.20565552699228801</v>
      </c>
      <c r="C45" s="2">
        <v>0.10210210210210199</v>
      </c>
      <c r="D45" s="2">
        <v>0.135265700483092</v>
      </c>
      <c r="E45" s="2">
        <v>0.15145436308926799</v>
      </c>
      <c r="F45" s="2">
        <v>0.14508580343213701</v>
      </c>
      <c r="G45" s="2">
        <v>5.5932203389830501E-2</v>
      </c>
      <c r="H45" s="2">
        <v>3.7156704361874002E-2</v>
      </c>
      <c r="I45" s="2">
        <v>2.4729520865533199E-2</v>
      </c>
      <c r="J45" s="2">
        <v>3.0107526881720401E-2</v>
      </c>
      <c r="K45" s="2">
        <v>1.6431924882629099E-2</v>
      </c>
      <c r="L45" s="3">
        <v>3.4897246994959302E-2</v>
      </c>
      <c r="M45" s="3">
        <v>0.113520232012153</v>
      </c>
    </row>
    <row r="46" spans="1:13" x14ac:dyDescent="0.25">
      <c r="A46" s="8" t="s">
        <v>938</v>
      </c>
      <c r="B46" s="2">
        <v>0.59383033419023101</v>
      </c>
      <c r="C46" s="2">
        <v>0.68918918918918903</v>
      </c>
      <c r="D46" s="2">
        <v>0.67391304347826098</v>
      </c>
      <c r="E46" s="2">
        <v>0.64894684052156504</v>
      </c>
      <c r="F46" s="2">
        <v>0.558502340093604</v>
      </c>
      <c r="G46" s="2">
        <v>0.61355932203389796</v>
      </c>
      <c r="H46" s="2">
        <v>0.62843295638125996</v>
      </c>
      <c r="I46" s="2">
        <v>0.60123647604327701</v>
      </c>
      <c r="J46" s="2">
        <v>0.44731182795698898</v>
      </c>
      <c r="K46" s="2">
        <v>0.248826291079812</v>
      </c>
      <c r="L46" s="3">
        <v>0.52927491275688299</v>
      </c>
      <c r="M46" s="3">
        <v>0.596740781659992</v>
      </c>
    </row>
    <row r="47" spans="1:13" x14ac:dyDescent="0.25">
      <c r="A47" s="8" t="s">
        <v>939</v>
      </c>
      <c r="B47" s="2" t="s">
        <v>2216</v>
      </c>
      <c r="C47" s="2">
        <v>0</v>
      </c>
      <c r="D47" s="2" t="s">
        <v>2216</v>
      </c>
      <c r="E47" s="2">
        <v>7.0210631895687098E-3</v>
      </c>
      <c r="F47" s="2">
        <v>1.2480499219968799E-2</v>
      </c>
      <c r="G47" s="2">
        <v>1.8644067796610202E-2</v>
      </c>
      <c r="H47" s="2">
        <v>5.1696284329563802E-2</v>
      </c>
      <c r="I47" s="2">
        <v>0.12828438948995399</v>
      </c>
      <c r="J47" s="2">
        <v>0.320430107526882</v>
      </c>
      <c r="K47" s="2">
        <v>0.66431924882629101</v>
      </c>
      <c r="L47" s="3">
        <v>0.19193485847227601</v>
      </c>
      <c r="M47" s="3">
        <v>6.2008009943377997E-2</v>
      </c>
    </row>
    <row r="48" spans="1:13" x14ac:dyDescent="0.25">
      <c r="A48" s="8" t="s">
        <v>940</v>
      </c>
      <c r="B48" s="2">
        <v>2.7482269503546101E-2</v>
      </c>
      <c r="C48" s="2">
        <v>3.1784841075794601E-2</v>
      </c>
      <c r="D48" s="2">
        <v>3.6777583187390502E-2</v>
      </c>
      <c r="E48" s="2">
        <v>2.4651661307609901E-2</v>
      </c>
      <c r="F48" s="2">
        <v>3.2520325203252001E-2</v>
      </c>
      <c r="G48" s="2">
        <v>4.6956521739130397E-2</v>
      </c>
      <c r="H48" s="2">
        <v>3.0744336569579301E-2</v>
      </c>
      <c r="I48" s="2">
        <v>1.16472545757072E-2</v>
      </c>
      <c r="J48" s="2" t="s">
        <v>2216</v>
      </c>
      <c r="K48" s="2">
        <v>0</v>
      </c>
      <c r="L48" s="3">
        <v>2.2670025188916899E-2</v>
      </c>
      <c r="M48" s="3">
        <v>3.0771633864417398E-2</v>
      </c>
    </row>
    <row r="49" spans="1:13" x14ac:dyDescent="0.25">
      <c r="A49" s="8" t="s">
        <v>941</v>
      </c>
      <c r="B49" s="2">
        <v>3.1914893617021302E-2</v>
      </c>
      <c r="C49" s="2">
        <v>2.85248573757131E-2</v>
      </c>
      <c r="D49" s="2">
        <v>2.1891418563922901E-2</v>
      </c>
      <c r="E49" s="2">
        <v>3.0010718113612E-2</v>
      </c>
      <c r="F49" s="2">
        <v>5.04065040650407E-2</v>
      </c>
      <c r="G49" s="2">
        <v>5.9130434782608703E-2</v>
      </c>
      <c r="H49" s="2">
        <v>6.3106796116504896E-2</v>
      </c>
      <c r="I49" s="2">
        <v>3.6605657237936802E-2</v>
      </c>
      <c r="J49" s="2">
        <v>1.58371040723982E-2</v>
      </c>
      <c r="K49" s="2">
        <v>0</v>
      </c>
      <c r="L49" s="3">
        <v>4.1141897565071403E-2</v>
      </c>
      <c r="M49" s="3">
        <v>3.74882849109653E-2</v>
      </c>
    </row>
    <row r="50" spans="1:13" x14ac:dyDescent="0.25">
      <c r="A50" s="8" t="s">
        <v>942</v>
      </c>
      <c r="B50" s="2">
        <v>5.9397163120567399E-2</v>
      </c>
      <c r="C50" s="2">
        <v>5.6234718826405898E-2</v>
      </c>
      <c r="D50" s="2">
        <v>4.64098073555166E-2</v>
      </c>
      <c r="E50" s="2">
        <v>4.7159699892818902E-2</v>
      </c>
      <c r="F50" s="2">
        <v>5.5284552845528502E-2</v>
      </c>
      <c r="G50" s="2">
        <v>5.0434782608695702E-2</v>
      </c>
      <c r="H50" s="2">
        <v>4.85436893203883E-2</v>
      </c>
      <c r="I50" s="2">
        <v>3.9933444259567401E-2</v>
      </c>
      <c r="J50" s="2">
        <v>4.0723981900452497E-2</v>
      </c>
      <c r="K50" s="2">
        <v>1.8041237113402098E-2</v>
      </c>
      <c r="L50" s="3">
        <v>4.3240973971452601E-2</v>
      </c>
      <c r="M50" s="3">
        <v>5.3108403623867498E-2</v>
      </c>
    </row>
    <row r="51" spans="1:13" x14ac:dyDescent="0.25">
      <c r="A51" s="8" t="s">
        <v>943</v>
      </c>
      <c r="B51" s="2">
        <v>4.9645390070922002E-2</v>
      </c>
      <c r="C51" s="2">
        <v>4.7269763651181698E-2</v>
      </c>
      <c r="D51" s="2">
        <v>3.7653239929947499E-2</v>
      </c>
      <c r="E51" s="2">
        <v>4.7159699892818902E-2</v>
      </c>
      <c r="F51" s="2">
        <v>5.6910569105691103E-2</v>
      </c>
      <c r="G51" s="2">
        <v>4.52173913043478E-2</v>
      </c>
      <c r="H51" s="2">
        <v>6.3106796116504896E-2</v>
      </c>
      <c r="I51" s="2">
        <v>6.6555740432612295E-2</v>
      </c>
      <c r="J51" s="2">
        <v>3.3936651583710398E-2</v>
      </c>
      <c r="K51" s="2">
        <v>3.3505154639175298E-2</v>
      </c>
      <c r="L51" s="3">
        <v>5.4156171284634798E-2</v>
      </c>
      <c r="M51" s="3">
        <v>5.4201811933770702E-2</v>
      </c>
    </row>
    <row r="52" spans="1:13" x14ac:dyDescent="0.25">
      <c r="A52" s="8" t="s">
        <v>944</v>
      </c>
      <c r="B52" s="2">
        <v>0.214539007092199</v>
      </c>
      <c r="C52" s="2">
        <v>8.9649551752241194E-2</v>
      </c>
      <c r="D52" s="2">
        <v>0.111208406304729</v>
      </c>
      <c r="E52" s="2">
        <v>0.15541264737406199</v>
      </c>
      <c r="F52" s="2">
        <v>0.16585365853658501</v>
      </c>
      <c r="G52" s="2">
        <v>7.3043478260869599E-2</v>
      </c>
      <c r="H52" s="2">
        <v>3.8834951456310697E-2</v>
      </c>
      <c r="I52" s="2">
        <v>5.1580698835274497E-2</v>
      </c>
      <c r="J52" s="2">
        <v>5.2036199095022599E-2</v>
      </c>
      <c r="K52" s="2">
        <v>2.8350515463917501E-2</v>
      </c>
      <c r="L52" s="3">
        <v>5.4575986565910999E-2</v>
      </c>
      <c r="M52" s="3">
        <v>0.123711340206186</v>
      </c>
    </row>
    <row r="53" spans="1:13" x14ac:dyDescent="0.25">
      <c r="A53" s="8" t="s">
        <v>945</v>
      </c>
      <c r="B53" s="2">
        <v>0.61613475177304999</v>
      </c>
      <c r="C53" s="2">
        <v>0.74572127139364297</v>
      </c>
      <c r="D53" s="2">
        <v>0.743432574430823</v>
      </c>
      <c r="E53" s="2">
        <v>0.69024651661307601</v>
      </c>
      <c r="F53" s="2">
        <v>0.62926829268292706</v>
      </c>
      <c r="G53" s="2">
        <v>0.70782608695652205</v>
      </c>
      <c r="H53" s="2">
        <v>0.69579288025889996</v>
      </c>
      <c r="I53" s="2">
        <v>0.657237936772047</v>
      </c>
      <c r="J53" s="2">
        <v>0.53846153846153799</v>
      </c>
      <c r="K53" s="2">
        <v>0.30154639175257703</v>
      </c>
      <c r="L53" s="3">
        <v>0.61251049538203195</v>
      </c>
      <c r="M53" s="3">
        <v>0.64776632302405501</v>
      </c>
    </row>
    <row r="54" spans="1:13" x14ac:dyDescent="0.25">
      <c r="A54" s="8" t="s">
        <v>946</v>
      </c>
      <c r="B54" s="2" t="s">
        <v>2216</v>
      </c>
      <c r="C54" s="2" t="s">
        <v>2216</v>
      </c>
      <c r="D54" s="2">
        <v>2.62697022767075E-3</v>
      </c>
      <c r="E54" s="2">
        <v>5.3590568060021401E-3</v>
      </c>
      <c r="F54" s="2">
        <v>9.7560975609756097E-3</v>
      </c>
      <c r="G54" s="2">
        <v>1.7391304347826101E-2</v>
      </c>
      <c r="H54" s="2">
        <v>5.9870550161812301E-2</v>
      </c>
      <c r="I54" s="2">
        <v>0.13643926788685501</v>
      </c>
      <c r="J54" s="2">
        <v>0.31447963800904999</v>
      </c>
      <c r="K54" s="2">
        <v>0.61855670103092797</v>
      </c>
      <c r="L54" s="3">
        <v>0.17170445004198201</v>
      </c>
      <c r="M54" s="3">
        <v>5.2952202436738503E-2</v>
      </c>
    </row>
    <row r="55" spans="1:13" x14ac:dyDescent="0.25">
      <c r="A55" s="15"/>
    </row>
    <row r="56" spans="1:13" x14ac:dyDescent="0.25">
      <c r="A56" s="15"/>
    </row>
    <row r="57" spans="1:13" x14ac:dyDescent="0.25">
      <c r="A57" s="15"/>
      <c r="B57" s="23" t="s">
        <v>31</v>
      </c>
      <c r="C57" s="23"/>
      <c r="D57" s="23"/>
      <c r="E57" s="23"/>
      <c r="F57" s="23"/>
      <c r="G57" s="23"/>
      <c r="H57" s="23"/>
      <c r="I57" s="23"/>
      <c r="J57" s="23"/>
      <c r="K57" s="6" t="s">
        <v>10</v>
      </c>
      <c r="L57" s="6" t="s">
        <v>11</v>
      </c>
    </row>
    <row r="58" spans="1:13" x14ac:dyDescent="0.25">
      <c r="A58" s="9" t="s">
        <v>34</v>
      </c>
      <c r="B58" s="5" t="s">
        <v>15</v>
      </c>
      <c r="C58" s="5" t="s">
        <v>16</v>
      </c>
      <c r="D58" s="5" t="s">
        <v>17</v>
      </c>
      <c r="E58" s="5" t="s">
        <v>18</v>
      </c>
      <c r="F58" s="5" t="s">
        <v>19</v>
      </c>
      <c r="G58" s="5" t="s">
        <v>20</v>
      </c>
      <c r="H58" s="5" t="s">
        <v>21</v>
      </c>
      <c r="I58" s="5" t="s">
        <v>22</v>
      </c>
      <c r="J58" s="5" t="s">
        <v>23</v>
      </c>
      <c r="K58" s="5" t="s">
        <v>24</v>
      </c>
      <c r="L58" s="5" t="s">
        <v>25</v>
      </c>
    </row>
    <row r="59" spans="1:13" x14ac:dyDescent="0.25">
      <c r="A59" s="8" t="s">
        <v>926</v>
      </c>
      <c r="B59" s="2" t="s">
        <v>2216</v>
      </c>
      <c r="C59" s="2" t="s">
        <v>2216</v>
      </c>
      <c r="D59" s="2">
        <v>2</v>
      </c>
      <c r="E59" s="2">
        <v>0</v>
      </c>
      <c r="F59" s="2">
        <v>1</v>
      </c>
      <c r="G59" s="2">
        <v>-0.33333333333333298</v>
      </c>
      <c r="H59" s="2" t="s">
        <v>2216</v>
      </c>
      <c r="I59" s="2" t="s">
        <v>2216</v>
      </c>
      <c r="J59" s="2" t="s">
        <v>2216</v>
      </c>
      <c r="K59" s="3">
        <v>-1</v>
      </c>
      <c r="L59" s="3">
        <v>-1</v>
      </c>
    </row>
    <row r="60" spans="1:13" x14ac:dyDescent="0.25">
      <c r="A60" s="8" t="s">
        <v>927</v>
      </c>
      <c r="B60" s="2">
        <v>2.3333333333333299</v>
      </c>
      <c r="C60" s="2">
        <v>-0.6</v>
      </c>
      <c r="D60" s="2">
        <v>0.5</v>
      </c>
      <c r="E60" s="2">
        <v>-0.33333333333333298</v>
      </c>
      <c r="F60" s="2">
        <v>1</v>
      </c>
      <c r="G60" s="2">
        <v>0</v>
      </c>
      <c r="H60" s="2">
        <v>-0.5</v>
      </c>
      <c r="I60" s="2" t="s">
        <v>2216</v>
      </c>
      <c r="J60" s="2" t="s">
        <v>2216</v>
      </c>
      <c r="K60" s="3">
        <v>-1</v>
      </c>
      <c r="L60" s="3">
        <v>-1</v>
      </c>
    </row>
    <row r="61" spans="1:13" x14ac:dyDescent="0.25">
      <c r="A61" s="8" t="s">
        <v>928</v>
      </c>
      <c r="B61" s="2">
        <v>-0.26086956521739102</v>
      </c>
      <c r="C61" s="2">
        <v>-0.35294117647058798</v>
      </c>
      <c r="D61" s="2">
        <v>0.81818181818181801</v>
      </c>
      <c r="E61" s="2">
        <v>-0.4</v>
      </c>
      <c r="F61" s="2">
        <v>-0.25</v>
      </c>
      <c r="G61" s="2">
        <v>-0.22222222222222199</v>
      </c>
      <c r="H61" s="2">
        <v>-0.14285714285714299</v>
      </c>
      <c r="I61" s="2">
        <v>0.33333333333333298</v>
      </c>
      <c r="J61" s="2" t="s">
        <v>2216</v>
      </c>
      <c r="K61" s="3">
        <v>-0.88888888888888895</v>
      </c>
      <c r="L61" s="3">
        <v>-0.95652173913043503</v>
      </c>
    </row>
    <row r="62" spans="1:13" x14ac:dyDescent="0.25">
      <c r="A62" s="8" t="s">
        <v>929</v>
      </c>
      <c r="B62" s="2">
        <v>-0.1875</v>
      </c>
      <c r="C62" s="2">
        <v>-0.46153846153846201</v>
      </c>
      <c r="D62" s="2">
        <v>0.42857142857142899</v>
      </c>
      <c r="E62" s="2">
        <v>0.6</v>
      </c>
      <c r="F62" s="2">
        <v>-0.125</v>
      </c>
      <c r="G62" s="2">
        <v>0.28571428571428598</v>
      </c>
      <c r="H62" s="2">
        <v>-0.44444444444444398</v>
      </c>
      <c r="I62" s="2">
        <v>-0.2</v>
      </c>
      <c r="J62" s="2">
        <v>-0.375</v>
      </c>
      <c r="K62" s="3">
        <v>-0.64285714285714302</v>
      </c>
      <c r="L62" s="3">
        <v>-0.6875</v>
      </c>
    </row>
    <row r="63" spans="1:13" x14ac:dyDescent="0.25">
      <c r="A63" s="8" t="s">
        <v>930</v>
      </c>
      <c r="B63" s="2">
        <v>-0.61111111111111105</v>
      </c>
      <c r="C63" s="2">
        <v>0.5</v>
      </c>
      <c r="D63" s="2">
        <v>0.238095238095238</v>
      </c>
      <c r="E63" s="2">
        <v>-0.57692307692307698</v>
      </c>
      <c r="F63" s="2">
        <v>-0.63636363636363602</v>
      </c>
      <c r="G63" s="2" t="s">
        <v>2216</v>
      </c>
      <c r="H63" s="2">
        <v>4</v>
      </c>
      <c r="I63" s="2" t="s">
        <v>2216</v>
      </c>
      <c r="J63" s="2">
        <v>0.5</v>
      </c>
      <c r="K63" s="3">
        <v>-0.25</v>
      </c>
      <c r="L63" s="3">
        <v>-0.91666666666666696</v>
      </c>
    </row>
    <row r="64" spans="1:13" x14ac:dyDescent="0.25">
      <c r="A64" s="8" t="s">
        <v>931</v>
      </c>
      <c r="B64" s="2">
        <v>0.278481012658228</v>
      </c>
      <c r="C64" s="2">
        <v>-0.198019801980198</v>
      </c>
      <c r="D64" s="2">
        <v>-0.44444444444444398</v>
      </c>
      <c r="E64" s="2">
        <v>-0.35555555555555601</v>
      </c>
      <c r="F64" s="2">
        <v>0.37931034482758602</v>
      </c>
      <c r="G64" s="2">
        <v>-0.27500000000000002</v>
      </c>
      <c r="H64" s="2">
        <v>0.10344827586206901</v>
      </c>
      <c r="I64" s="2">
        <v>-0.53125</v>
      </c>
      <c r="J64" s="2">
        <v>-0.266666666666667</v>
      </c>
      <c r="K64" s="3">
        <v>-0.72499999999999998</v>
      </c>
      <c r="L64" s="3">
        <v>-0.860759493670886</v>
      </c>
    </row>
    <row r="65" spans="1:12" x14ac:dyDescent="0.25">
      <c r="A65" s="8" t="s">
        <v>932</v>
      </c>
      <c r="B65" s="2" t="s">
        <v>2216</v>
      </c>
      <c r="C65" s="2" t="s">
        <v>2216</v>
      </c>
      <c r="D65" s="2" t="s">
        <v>2216</v>
      </c>
      <c r="E65" s="2" t="s">
        <v>2216</v>
      </c>
      <c r="F65" s="2" t="s">
        <v>2216</v>
      </c>
      <c r="G65" s="2" t="s">
        <v>2216</v>
      </c>
      <c r="H65" s="2">
        <v>4</v>
      </c>
      <c r="I65" s="2">
        <v>0.8</v>
      </c>
      <c r="J65" s="2">
        <v>0.88888888888888895</v>
      </c>
      <c r="K65" s="3">
        <v>0</v>
      </c>
      <c r="L65" s="3">
        <v>0</v>
      </c>
    </row>
    <row r="66" spans="1:12" x14ac:dyDescent="0.25">
      <c r="A66" s="8" t="s">
        <v>933</v>
      </c>
      <c r="B66" s="2">
        <v>0.8</v>
      </c>
      <c r="C66" s="2">
        <v>-0.24444444444444399</v>
      </c>
      <c r="D66" s="2">
        <v>-0.26470588235294101</v>
      </c>
      <c r="E66" s="2">
        <v>-0.04</v>
      </c>
      <c r="F66" s="2">
        <v>0.25</v>
      </c>
      <c r="G66" s="2">
        <v>-0.33333333333333298</v>
      </c>
      <c r="H66" s="2">
        <v>-0.3</v>
      </c>
      <c r="I66" s="2">
        <v>-0.71428571428571397</v>
      </c>
      <c r="J66" s="2" t="s">
        <v>2216</v>
      </c>
      <c r="K66" s="3">
        <v>-1</v>
      </c>
      <c r="L66" s="3">
        <v>-1</v>
      </c>
    </row>
    <row r="67" spans="1:12" x14ac:dyDescent="0.25">
      <c r="A67" s="8" t="s">
        <v>934</v>
      </c>
      <c r="B67" s="2">
        <v>0.08</v>
      </c>
      <c r="C67" s="2">
        <v>-0.240740740740741</v>
      </c>
      <c r="D67" s="2">
        <v>0.12195121951219499</v>
      </c>
      <c r="E67" s="2">
        <v>0.30434782608695699</v>
      </c>
      <c r="F67" s="2">
        <v>0</v>
      </c>
      <c r="G67" s="2">
        <v>-0.18333333333333299</v>
      </c>
      <c r="H67" s="2">
        <v>0.102040816326531</v>
      </c>
      <c r="I67" s="2">
        <v>-0.75925925925925897</v>
      </c>
      <c r="J67" s="2" t="s">
        <v>2216</v>
      </c>
      <c r="K67" s="3">
        <v>-0.96666666666666701</v>
      </c>
      <c r="L67" s="3">
        <v>-0.96</v>
      </c>
    </row>
    <row r="68" spans="1:12" x14ac:dyDescent="0.25">
      <c r="A68" s="8" t="s">
        <v>935</v>
      </c>
      <c r="B68" s="2">
        <v>-6.25E-2</v>
      </c>
      <c r="C68" s="2">
        <v>-0.1</v>
      </c>
      <c r="D68" s="2">
        <v>-0.16049382716049401</v>
      </c>
      <c r="E68" s="2">
        <v>-0.33823529411764702</v>
      </c>
      <c r="F68" s="2">
        <v>0.133333333333333</v>
      </c>
      <c r="G68" s="2">
        <v>0.15686274509803899</v>
      </c>
      <c r="H68" s="2">
        <v>-0.44067796610169502</v>
      </c>
      <c r="I68" s="2">
        <v>9.0909090909090898E-2</v>
      </c>
      <c r="J68" s="2">
        <v>-0.77777777777777801</v>
      </c>
      <c r="K68" s="3">
        <v>-0.84313725490196101</v>
      </c>
      <c r="L68" s="3">
        <v>-0.91666666666666696</v>
      </c>
    </row>
    <row r="69" spans="1:12" x14ac:dyDescent="0.25">
      <c r="A69" s="8" t="s">
        <v>936</v>
      </c>
      <c r="B69" s="2">
        <v>0.43548387096774199</v>
      </c>
      <c r="C69" s="2">
        <v>-0.112359550561798</v>
      </c>
      <c r="D69" s="2">
        <v>-0.329113924050633</v>
      </c>
      <c r="E69" s="2">
        <v>0</v>
      </c>
      <c r="F69" s="2">
        <v>-0.18867924528301899</v>
      </c>
      <c r="G69" s="2">
        <v>9.3023255813953501E-2</v>
      </c>
      <c r="H69" s="2">
        <v>0.23404255319148901</v>
      </c>
      <c r="I69" s="2">
        <v>-0.29310344827586199</v>
      </c>
      <c r="J69" s="2">
        <v>-0.51219512195121997</v>
      </c>
      <c r="K69" s="3">
        <v>-0.53488372093023295</v>
      </c>
      <c r="L69" s="3">
        <v>-0.67741935483870996</v>
      </c>
    </row>
    <row r="70" spans="1:12" x14ac:dyDescent="0.25">
      <c r="A70" s="8" t="s">
        <v>937</v>
      </c>
      <c r="B70" s="2">
        <v>-0.43333333333333302</v>
      </c>
      <c r="C70" s="2">
        <v>0.23529411764705899</v>
      </c>
      <c r="D70" s="2">
        <v>-0.101190476190476</v>
      </c>
      <c r="E70" s="2">
        <v>-0.38410596026490101</v>
      </c>
      <c r="F70" s="2">
        <v>-0.64516129032258096</v>
      </c>
      <c r="G70" s="2">
        <v>-0.30303030303030298</v>
      </c>
      <c r="H70" s="2">
        <v>-0.30434782608695699</v>
      </c>
      <c r="I70" s="2">
        <v>-0.125</v>
      </c>
      <c r="J70" s="2">
        <v>-0.5</v>
      </c>
      <c r="K70" s="3">
        <v>-0.78787878787878796</v>
      </c>
      <c r="L70" s="3">
        <v>-0.97083333333333299</v>
      </c>
    </row>
    <row r="71" spans="1:12" x14ac:dyDescent="0.25">
      <c r="A71" s="8" t="s">
        <v>938</v>
      </c>
      <c r="B71" s="2">
        <v>0.32467532467532501</v>
      </c>
      <c r="C71" s="2">
        <v>-8.8235294117647106E-2</v>
      </c>
      <c r="D71" s="2">
        <v>-0.22700119474312999</v>
      </c>
      <c r="E71" s="2">
        <v>-0.44667697063369399</v>
      </c>
      <c r="F71" s="2">
        <v>1.11731843575419E-2</v>
      </c>
      <c r="G71" s="2">
        <v>7.4585635359115998E-2</v>
      </c>
      <c r="H71" s="2">
        <v>0</v>
      </c>
      <c r="I71" s="2">
        <v>-0.46529562982005102</v>
      </c>
      <c r="J71" s="2">
        <v>-0.49038461538461497</v>
      </c>
      <c r="K71" s="3">
        <v>-0.70718232044198903</v>
      </c>
      <c r="L71" s="3">
        <v>-0.84704184704184704</v>
      </c>
    </row>
    <row r="72" spans="1:12" x14ac:dyDescent="0.25">
      <c r="A72" s="8" t="s">
        <v>939</v>
      </c>
      <c r="B72" s="2" t="s">
        <v>2216</v>
      </c>
      <c r="C72" s="2" t="s">
        <v>2216</v>
      </c>
      <c r="D72" s="2">
        <v>2.5</v>
      </c>
      <c r="E72" s="2">
        <v>0.14285714285714299</v>
      </c>
      <c r="F72" s="2">
        <v>0.375</v>
      </c>
      <c r="G72" s="2">
        <v>1.9090909090909101</v>
      </c>
      <c r="H72" s="2">
        <v>1.59375</v>
      </c>
      <c r="I72" s="2">
        <v>0.79518072289156605</v>
      </c>
      <c r="J72" s="2">
        <v>0.89932885906040305</v>
      </c>
      <c r="K72" s="3">
        <v>24.727272727272702</v>
      </c>
      <c r="L72" s="3">
        <v>282</v>
      </c>
    </row>
    <row r="73" spans="1:12" x14ac:dyDescent="0.25">
      <c r="A73" s="8" t="s">
        <v>940</v>
      </c>
      <c r="B73" s="2">
        <v>0.25806451612903197</v>
      </c>
      <c r="C73" s="2">
        <v>7.69230769230769E-2</v>
      </c>
      <c r="D73" s="2">
        <v>-0.452380952380952</v>
      </c>
      <c r="E73" s="2">
        <v>-0.13043478260869601</v>
      </c>
      <c r="F73" s="2">
        <v>0.35</v>
      </c>
      <c r="G73" s="2">
        <v>-0.296296296296296</v>
      </c>
      <c r="H73" s="2">
        <v>-0.63157894736842102</v>
      </c>
      <c r="I73" s="2" t="s">
        <v>2216</v>
      </c>
      <c r="J73" s="2" t="s">
        <v>2216</v>
      </c>
      <c r="K73" s="3">
        <v>-1</v>
      </c>
      <c r="L73" s="3">
        <v>-1</v>
      </c>
    </row>
    <row r="74" spans="1:12" x14ac:dyDescent="0.25">
      <c r="A74" s="8" t="s">
        <v>941</v>
      </c>
      <c r="B74" s="2">
        <v>-2.7777777777777801E-2</v>
      </c>
      <c r="C74" s="2">
        <v>-0.28571428571428598</v>
      </c>
      <c r="D74" s="2">
        <v>0.12</v>
      </c>
      <c r="E74" s="2">
        <v>0.107142857142857</v>
      </c>
      <c r="F74" s="2">
        <v>9.6774193548387094E-2</v>
      </c>
      <c r="G74" s="2">
        <v>0.14705882352941199</v>
      </c>
      <c r="H74" s="2">
        <v>-0.43589743589743601</v>
      </c>
      <c r="I74" s="2">
        <v>-0.68181818181818199</v>
      </c>
      <c r="J74" s="2" t="s">
        <v>2216</v>
      </c>
      <c r="K74" s="3">
        <v>-1</v>
      </c>
      <c r="L74" s="3">
        <v>-1</v>
      </c>
    </row>
    <row r="75" spans="1:12" x14ac:dyDescent="0.25">
      <c r="A75" s="8" t="s">
        <v>942</v>
      </c>
      <c r="B75" s="2">
        <v>2.9850746268656699E-2</v>
      </c>
      <c r="C75" s="2">
        <v>-0.231884057971014</v>
      </c>
      <c r="D75" s="2">
        <v>-0.169811320754717</v>
      </c>
      <c r="E75" s="2">
        <v>-0.22727272727272699</v>
      </c>
      <c r="F75" s="2">
        <v>-0.14705882352941199</v>
      </c>
      <c r="G75" s="2">
        <v>3.4482758620689703E-2</v>
      </c>
      <c r="H75" s="2">
        <v>-0.2</v>
      </c>
      <c r="I75" s="2">
        <v>-0.25</v>
      </c>
      <c r="J75" s="2">
        <v>-0.61111111111111105</v>
      </c>
      <c r="K75" s="3">
        <v>-0.75862068965517204</v>
      </c>
      <c r="L75" s="3">
        <v>-0.89552238805970197</v>
      </c>
    </row>
    <row r="76" spans="1:12" x14ac:dyDescent="0.25">
      <c r="A76" s="8" t="s">
        <v>943</v>
      </c>
      <c r="B76" s="2">
        <v>3.5714285714285698E-2</v>
      </c>
      <c r="C76" s="2">
        <v>-0.25862068965517199</v>
      </c>
      <c r="D76" s="2">
        <v>2.32558139534884E-2</v>
      </c>
      <c r="E76" s="2">
        <v>-0.204545454545455</v>
      </c>
      <c r="F76" s="2">
        <v>-0.25714285714285701</v>
      </c>
      <c r="G76" s="2">
        <v>0.5</v>
      </c>
      <c r="H76" s="2">
        <v>2.5641025641025599E-2</v>
      </c>
      <c r="I76" s="2">
        <v>-0.625</v>
      </c>
      <c r="J76" s="2">
        <v>-0.133333333333333</v>
      </c>
      <c r="K76" s="3">
        <v>-0.5</v>
      </c>
      <c r="L76" s="3">
        <v>-0.76785714285714302</v>
      </c>
    </row>
    <row r="77" spans="1:12" x14ac:dyDescent="0.25">
      <c r="A77" s="8" t="s">
        <v>944</v>
      </c>
      <c r="B77" s="2">
        <v>-0.54545454545454497</v>
      </c>
      <c r="C77" s="2">
        <v>0.15454545454545501</v>
      </c>
      <c r="D77" s="2">
        <v>0.14173228346456701</v>
      </c>
      <c r="E77" s="2">
        <v>-0.29655172413793102</v>
      </c>
      <c r="F77" s="2">
        <v>-0.58823529411764697</v>
      </c>
      <c r="G77" s="2">
        <v>-0.42857142857142899</v>
      </c>
      <c r="H77" s="2">
        <v>0.29166666666666702</v>
      </c>
      <c r="I77" s="2">
        <v>-0.25806451612903197</v>
      </c>
      <c r="J77" s="2">
        <v>-0.52173913043478304</v>
      </c>
      <c r="K77" s="3">
        <v>-0.73809523809523803</v>
      </c>
      <c r="L77" s="3">
        <v>-0.95454545454545503</v>
      </c>
    </row>
    <row r="78" spans="1:12" x14ac:dyDescent="0.25">
      <c r="A78" s="8" t="s">
        <v>945</v>
      </c>
      <c r="B78" s="2">
        <v>0.31654676258992798</v>
      </c>
      <c r="C78" s="2">
        <v>-7.2131147540983598E-2</v>
      </c>
      <c r="D78" s="2">
        <v>-0.241460541813899</v>
      </c>
      <c r="E78" s="2">
        <v>-0.39906832298136602</v>
      </c>
      <c r="F78" s="2">
        <v>5.1679586563307497E-2</v>
      </c>
      <c r="G78" s="2">
        <v>5.65110565110565E-2</v>
      </c>
      <c r="H78" s="2">
        <v>-8.1395348837209294E-2</v>
      </c>
      <c r="I78" s="2">
        <v>-0.39746835443037998</v>
      </c>
      <c r="J78" s="2">
        <v>-0.50840336134453801</v>
      </c>
      <c r="K78" s="3">
        <v>-0.71253071253071298</v>
      </c>
      <c r="L78" s="3">
        <v>-0.83165467625899303</v>
      </c>
    </row>
    <row r="79" spans="1:12" x14ac:dyDescent="0.25">
      <c r="A79" s="8" t="s">
        <v>946</v>
      </c>
      <c r="B79" s="2" t="s">
        <v>2216</v>
      </c>
      <c r="C79" s="2">
        <v>2</v>
      </c>
      <c r="D79" s="2">
        <v>0.66666666666666696</v>
      </c>
      <c r="E79" s="2">
        <v>0.2</v>
      </c>
      <c r="F79" s="2">
        <v>0.66666666666666696</v>
      </c>
      <c r="G79" s="2">
        <v>2.7</v>
      </c>
      <c r="H79" s="2">
        <v>1.21621621621622</v>
      </c>
      <c r="I79" s="2">
        <v>0.69512195121951204</v>
      </c>
      <c r="J79" s="2">
        <v>0.72661870503597104</v>
      </c>
      <c r="K79" s="3">
        <v>23</v>
      </c>
      <c r="L79" s="3">
        <v>239</v>
      </c>
    </row>
    <row r="80" spans="1:12" x14ac:dyDescent="0.25">
      <c r="A80" s="11" t="s">
        <v>14</v>
      </c>
      <c r="B80" s="3">
        <v>0.105456026058632</v>
      </c>
      <c r="C80" s="3">
        <v>-7.5874769797421707E-2</v>
      </c>
      <c r="D80" s="3">
        <v>-0.18692706257473099</v>
      </c>
      <c r="E80" s="3">
        <v>-0.34705882352941197</v>
      </c>
      <c r="F80" s="3">
        <v>-6.4564564564564594E-2</v>
      </c>
      <c r="G80" s="3">
        <v>4.8154093097913298E-2</v>
      </c>
      <c r="H80" s="3">
        <v>7.6569678407350699E-3</v>
      </c>
      <c r="I80" s="3">
        <v>-0.26975683890577501</v>
      </c>
      <c r="J80" s="3">
        <v>-9.6774193548387094E-2</v>
      </c>
      <c r="K80" s="3">
        <v>-0.30337078651685401</v>
      </c>
      <c r="L80" s="3">
        <v>-0.64657980456026098</v>
      </c>
    </row>
    <row r="81" spans="1:1" x14ac:dyDescent="0.25">
      <c r="A81" s="15"/>
    </row>
    <row r="82" spans="1:1" x14ac:dyDescent="0.25">
      <c r="A82" s="13" t="s">
        <v>35</v>
      </c>
    </row>
    <row r="83" spans="1:1" x14ac:dyDescent="0.25">
      <c r="A83" s="14" t="s">
        <v>36</v>
      </c>
    </row>
    <row r="84" spans="1:1" x14ac:dyDescent="0.25">
      <c r="A84" s="14" t="s">
        <v>37</v>
      </c>
    </row>
    <row r="85" spans="1:1" x14ac:dyDescent="0.25">
      <c r="A85" s="14" t="s">
        <v>508</v>
      </c>
    </row>
    <row r="86" spans="1:1" x14ac:dyDescent="0.25">
      <c r="A86" s="14" t="s">
        <v>522</v>
      </c>
    </row>
    <row r="87" spans="1:1" x14ac:dyDescent="0.25">
      <c r="A87" s="14" t="s">
        <v>523</v>
      </c>
    </row>
    <row r="88" spans="1:1" x14ac:dyDescent="0.25">
      <c r="A88" s="14" t="s">
        <v>69</v>
      </c>
    </row>
    <row r="89" spans="1:1" x14ac:dyDescent="0.25">
      <c r="A89" s="14" t="s">
        <v>872</v>
      </c>
    </row>
    <row r="90" spans="1:1" x14ac:dyDescent="0.25">
      <c r="A90" s="14" t="s">
        <v>873</v>
      </c>
    </row>
    <row r="91" spans="1:1" x14ac:dyDescent="0.25">
      <c r="A91" s="14" t="s">
        <v>39</v>
      </c>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32:K32"/>
    <mergeCell ref="B57:J5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969</v>
      </c>
    </row>
    <row r="2" spans="1:13" ht="15" x14ac:dyDescent="0.25">
      <c r="A2" s="12" t="s">
        <v>870</v>
      </c>
    </row>
    <row r="3" spans="1:13" ht="15" x14ac:dyDescent="0.25">
      <c r="A3" s="12" t="s">
        <v>795</v>
      </c>
    </row>
    <row r="4" spans="1:13" ht="15" x14ac:dyDescent="0.25">
      <c r="A4" s="12" t="s">
        <v>871</v>
      </c>
    </row>
    <row r="5" spans="1:13" x14ac:dyDescent="0.25">
      <c r="A5" s="19" t="str">
        <f>HYPERLINK("#'Table of contents'!A44",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948</v>
      </c>
      <c r="B8" s="1">
        <v>15</v>
      </c>
      <c r="C8" s="1">
        <v>30</v>
      </c>
      <c r="D8" s="1">
        <v>30</v>
      </c>
      <c r="E8" s="1">
        <v>19</v>
      </c>
      <c r="F8" s="1">
        <v>21</v>
      </c>
      <c r="G8" s="1">
        <v>25</v>
      </c>
      <c r="H8" s="1">
        <v>21</v>
      </c>
      <c r="I8" s="1">
        <v>7</v>
      </c>
      <c r="J8" s="1">
        <v>6</v>
      </c>
      <c r="K8" s="1" t="s">
        <v>2216</v>
      </c>
      <c r="L8" s="4">
        <v>57</v>
      </c>
      <c r="M8" s="4">
        <v>164</v>
      </c>
    </row>
    <row r="9" spans="1:13" x14ac:dyDescent="0.25">
      <c r="A9" s="16" t="s">
        <v>949</v>
      </c>
      <c r="B9" s="1">
        <v>35</v>
      </c>
      <c r="C9" s="1">
        <v>37</v>
      </c>
      <c r="D9" s="1">
        <v>23</v>
      </c>
      <c r="E9" s="1">
        <v>33</v>
      </c>
      <c r="F9" s="1">
        <v>35</v>
      </c>
      <c r="G9" s="1">
        <v>43</v>
      </c>
      <c r="H9" s="1">
        <v>47</v>
      </c>
      <c r="I9" s="1">
        <v>37</v>
      </c>
      <c r="J9" s="1">
        <v>13</v>
      </c>
      <c r="K9" s="1" t="s">
        <v>2216</v>
      </c>
      <c r="L9" s="4">
        <v>134</v>
      </c>
      <c r="M9" s="4">
        <v>285</v>
      </c>
    </row>
    <row r="10" spans="1:13" x14ac:dyDescent="0.25">
      <c r="A10" s="16" t="s">
        <v>950</v>
      </c>
      <c r="B10" s="1">
        <v>102</v>
      </c>
      <c r="C10" s="1">
        <v>94</v>
      </c>
      <c r="D10" s="1">
        <v>76</v>
      </c>
      <c r="E10" s="1">
        <v>81</v>
      </c>
      <c r="F10" s="1">
        <v>43</v>
      </c>
      <c r="G10" s="1">
        <v>44</v>
      </c>
      <c r="H10" s="1">
        <v>57</v>
      </c>
      <c r="I10" s="1">
        <v>41</v>
      </c>
      <c r="J10" s="1">
        <v>39</v>
      </c>
      <c r="K10" s="1">
        <v>11</v>
      </c>
      <c r="L10" s="4">
        <v>185</v>
      </c>
      <c r="M10" s="4">
        <v>541</v>
      </c>
    </row>
    <row r="11" spans="1:13" x14ac:dyDescent="0.25">
      <c r="A11" s="16" t="s">
        <v>951</v>
      </c>
      <c r="B11" s="1">
        <v>59</v>
      </c>
      <c r="C11" s="1">
        <v>77</v>
      </c>
      <c r="D11" s="1">
        <v>64</v>
      </c>
      <c r="E11" s="1">
        <v>50</v>
      </c>
      <c r="F11" s="1">
        <v>56</v>
      </c>
      <c r="G11" s="1">
        <v>43</v>
      </c>
      <c r="H11" s="1">
        <v>58</v>
      </c>
      <c r="I11" s="1">
        <v>55</v>
      </c>
      <c r="J11" s="1">
        <v>40</v>
      </c>
      <c r="K11" s="1">
        <v>18</v>
      </c>
      <c r="L11" s="4">
        <v>211</v>
      </c>
      <c r="M11" s="4">
        <v>495</v>
      </c>
    </row>
    <row r="12" spans="1:13" x14ac:dyDescent="0.25">
      <c r="A12" s="16" t="s">
        <v>952</v>
      </c>
      <c r="B12" s="1">
        <v>252</v>
      </c>
      <c r="C12" s="1">
        <v>121</v>
      </c>
      <c r="D12" s="1">
        <v>167</v>
      </c>
      <c r="E12" s="1">
        <v>167</v>
      </c>
      <c r="F12" s="1">
        <v>89</v>
      </c>
      <c r="G12" s="1">
        <v>32</v>
      </c>
      <c r="H12" s="1">
        <v>22</v>
      </c>
      <c r="I12" s="1">
        <v>24</v>
      </c>
      <c r="J12" s="1">
        <v>23</v>
      </c>
      <c r="K12" s="1">
        <v>11</v>
      </c>
      <c r="L12" s="4">
        <v>109</v>
      </c>
      <c r="M12" s="4">
        <v>858</v>
      </c>
    </row>
    <row r="13" spans="1:13" x14ac:dyDescent="0.25">
      <c r="A13" s="16" t="s">
        <v>953</v>
      </c>
      <c r="B13" s="1">
        <v>838</v>
      </c>
      <c r="C13" s="1">
        <v>1078</v>
      </c>
      <c r="D13" s="1">
        <v>983</v>
      </c>
      <c r="E13" s="1">
        <v>740</v>
      </c>
      <c r="F13" s="1">
        <v>386</v>
      </c>
      <c r="G13" s="1">
        <v>395</v>
      </c>
      <c r="H13" s="1">
        <v>437</v>
      </c>
      <c r="I13" s="1">
        <v>432</v>
      </c>
      <c r="J13" s="1">
        <v>252</v>
      </c>
      <c r="K13" s="1">
        <v>121</v>
      </c>
      <c r="L13" s="4">
        <v>1523</v>
      </c>
      <c r="M13" s="4">
        <v>4921</v>
      </c>
    </row>
    <row r="14" spans="1:13" x14ac:dyDescent="0.25">
      <c r="A14" s="16" t="s">
        <v>954</v>
      </c>
      <c r="B14" s="1" t="s">
        <v>2216</v>
      </c>
      <c r="C14" s="1" t="s">
        <v>2216</v>
      </c>
      <c r="D14" s="1">
        <v>4</v>
      </c>
      <c r="E14" s="1">
        <v>6</v>
      </c>
      <c r="F14" s="1">
        <v>7</v>
      </c>
      <c r="G14" s="1">
        <v>11</v>
      </c>
      <c r="H14" s="1">
        <v>38</v>
      </c>
      <c r="I14" s="1">
        <v>82</v>
      </c>
      <c r="J14" s="1">
        <v>146</v>
      </c>
      <c r="K14" s="1">
        <v>254</v>
      </c>
      <c r="L14" s="4">
        <v>456</v>
      </c>
      <c r="M14" s="4">
        <v>412</v>
      </c>
    </row>
    <row r="15" spans="1:13" x14ac:dyDescent="0.25">
      <c r="A15" s="16" t="s">
        <v>955</v>
      </c>
      <c r="B15" s="1">
        <v>16</v>
      </c>
      <c r="C15" s="1">
        <v>18</v>
      </c>
      <c r="D15" s="1">
        <v>8</v>
      </c>
      <c r="E15" s="1">
        <v>12</v>
      </c>
      <c r="F15" s="1">
        <v>6</v>
      </c>
      <c r="G15" s="1">
        <v>12</v>
      </c>
      <c r="H15" s="1">
        <v>10</v>
      </c>
      <c r="I15" s="1">
        <v>4</v>
      </c>
      <c r="J15" s="1" t="s">
        <v>2216</v>
      </c>
      <c r="K15" s="1" t="s">
        <v>2216</v>
      </c>
      <c r="L15" s="4">
        <v>25</v>
      </c>
      <c r="M15" s="4">
        <v>79</v>
      </c>
    </row>
    <row r="16" spans="1:13" x14ac:dyDescent="0.25">
      <c r="A16" s="16" t="s">
        <v>956</v>
      </c>
      <c r="B16" s="1">
        <v>10</v>
      </c>
      <c r="C16" s="1">
        <v>13</v>
      </c>
      <c r="D16" s="1">
        <v>13</v>
      </c>
      <c r="E16" s="1">
        <v>21</v>
      </c>
      <c r="F16" s="1">
        <v>15</v>
      </c>
      <c r="G16" s="1">
        <v>8</v>
      </c>
      <c r="H16" s="1">
        <v>13</v>
      </c>
      <c r="I16" s="1">
        <v>13</v>
      </c>
      <c r="J16" s="1">
        <v>3</v>
      </c>
      <c r="K16" s="1" t="s">
        <v>2216</v>
      </c>
      <c r="L16" s="4">
        <v>37</v>
      </c>
      <c r="M16" s="4">
        <v>104</v>
      </c>
    </row>
    <row r="17" spans="1:13" x14ac:dyDescent="0.25">
      <c r="A17" s="16" t="s">
        <v>957</v>
      </c>
      <c r="B17" s="1">
        <v>19</v>
      </c>
      <c r="C17" s="1">
        <v>31</v>
      </c>
      <c r="D17" s="1">
        <v>21</v>
      </c>
      <c r="E17" s="1">
        <v>15</v>
      </c>
      <c r="F17" s="1">
        <v>15</v>
      </c>
      <c r="G17" s="1">
        <v>15</v>
      </c>
      <c r="H17" s="1">
        <v>15</v>
      </c>
      <c r="I17" s="1">
        <v>10</v>
      </c>
      <c r="J17" s="1">
        <v>5</v>
      </c>
      <c r="K17" s="1" t="s">
        <v>2216</v>
      </c>
      <c r="L17" s="4">
        <v>43</v>
      </c>
      <c r="M17" s="4">
        <v>134</v>
      </c>
    </row>
    <row r="18" spans="1:13" x14ac:dyDescent="0.25">
      <c r="A18" s="16" t="s">
        <v>958</v>
      </c>
      <c r="B18" s="1">
        <v>12</v>
      </c>
      <c r="C18" s="1">
        <v>20</v>
      </c>
      <c r="D18" s="1">
        <v>18</v>
      </c>
      <c r="E18" s="1">
        <v>9</v>
      </c>
      <c r="F18" s="1">
        <v>16</v>
      </c>
      <c r="G18" s="1">
        <v>14</v>
      </c>
      <c r="H18" s="1">
        <v>16</v>
      </c>
      <c r="I18" s="1">
        <v>17</v>
      </c>
      <c r="J18" s="1">
        <v>8</v>
      </c>
      <c r="K18" s="1">
        <v>5</v>
      </c>
      <c r="L18" s="4">
        <v>57</v>
      </c>
      <c r="M18" s="4">
        <v>121</v>
      </c>
    </row>
    <row r="19" spans="1:13" x14ac:dyDescent="0.25">
      <c r="A19" s="16" t="s">
        <v>959</v>
      </c>
      <c r="B19" s="1">
        <v>63</v>
      </c>
      <c r="C19" s="1">
        <v>38</v>
      </c>
      <c r="D19" s="1">
        <v>35</v>
      </c>
      <c r="E19" s="1">
        <v>34</v>
      </c>
      <c r="F19" s="1">
        <v>32</v>
      </c>
      <c r="G19" s="1">
        <v>9</v>
      </c>
      <c r="H19" s="1">
        <v>5</v>
      </c>
      <c r="I19" s="1">
        <v>5</v>
      </c>
      <c r="J19" s="1" t="s">
        <v>2216</v>
      </c>
      <c r="K19" s="1">
        <v>3</v>
      </c>
      <c r="L19" s="4">
        <v>24</v>
      </c>
      <c r="M19" s="4">
        <v>207</v>
      </c>
    </row>
    <row r="20" spans="1:13" x14ac:dyDescent="0.25">
      <c r="A20" s="16" t="s">
        <v>960</v>
      </c>
      <c r="B20" s="1">
        <v>119</v>
      </c>
      <c r="C20" s="1">
        <v>169</v>
      </c>
      <c r="D20" s="1">
        <v>173</v>
      </c>
      <c r="E20" s="1">
        <v>139</v>
      </c>
      <c r="F20" s="1">
        <v>93</v>
      </c>
      <c r="G20" s="1">
        <v>88</v>
      </c>
      <c r="H20" s="1">
        <v>91</v>
      </c>
      <c r="I20" s="1">
        <v>87</v>
      </c>
      <c r="J20" s="1">
        <v>55</v>
      </c>
      <c r="K20" s="1">
        <v>33</v>
      </c>
      <c r="L20" s="4">
        <v>325</v>
      </c>
      <c r="M20" s="4">
        <v>886</v>
      </c>
    </row>
    <row r="21" spans="1:13" x14ac:dyDescent="0.25">
      <c r="A21" s="16" t="s">
        <v>961</v>
      </c>
      <c r="B21" s="1" t="s">
        <v>2216</v>
      </c>
      <c r="C21" s="1" t="s">
        <v>2216</v>
      </c>
      <c r="D21" s="1" t="s">
        <v>2216</v>
      </c>
      <c r="E21" s="1">
        <v>3</v>
      </c>
      <c r="F21" s="1" t="s">
        <v>2216</v>
      </c>
      <c r="G21" s="1" t="s">
        <v>2216</v>
      </c>
      <c r="H21" s="1">
        <v>6</v>
      </c>
      <c r="I21" s="1">
        <v>21</v>
      </c>
      <c r="J21" s="1">
        <v>29</v>
      </c>
      <c r="K21" s="1">
        <v>60</v>
      </c>
      <c r="L21" s="4">
        <v>103</v>
      </c>
      <c r="M21" s="4">
        <v>86</v>
      </c>
    </row>
    <row r="22" spans="1:13" x14ac:dyDescent="0.25">
      <c r="A22" s="16" t="s">
        <v>962</v>
      </c>
      <c r="B22" s="1">
        <v>29</v>
      </c>
      <c r="C22" s="1">
        <v>36</v>
      </c>
      <c r="D22" s="1">
        <v>39</v>
      </c>
      <c r="E22" s="1">
        <v>20</v>
      </c>
      <c r="F22" s="1">
        <v>20</v>
      </c>
      <c r="G22" s="1">
        <v>26</v>
      </c>
      <c r="H22" s="1">
        <v>12</v>
      </c>
      <c r="I22" s="1">
        <v>11</v>
      </c>
      <c r="J22" s="1" t="s">
        <v>2216</v>
      </c>
      <c r="K22" s="1" t="s">
        <v>2216</v>
      </c>
      <c r="L22" s="4">
        <v>50</v>
      </c>
      <c r="M22" s="4">
        <v>184</v>
      </c>
    </row>
    <row r="23" spans="1:13" x14ac:dyDescent="0.25">
      <c r="A23" s="16" t="s">
        <v>963</v>
      </c>
      <c r="B23" s="1">
        <v>44</v>
      </c>
      <c r="C23" s="1">
        <v>49</v>
      </c>
      <c r="D23" s="1">
        <v>34</v>
      </c>
      <c r="E23" s="1">
        <v>26</v>
      </c>
      <c r="F23" s="1">
        <v>45</v>
      </c>
      <c r="G23" s="1">
        <v>51</v>
      </c>
      <c r="H23" s="1">
        <v>36</v>
      </c>
      <c r="I23" s="1">
        <v>30</v>
      </c>
      <c r="J23" s="1">
        <v>5</v>
      </c>
      <c r="K23" s="1" t="s">
        <v>2216</v>
      </c>
      <c r="L23" s="4">
        <v>121</v>
      </c>
      <c r="M23" s="4">
        <v>307</v>
      </c>
    </row>
    <row r="24" spans="1:13" x14ac:dyDescent="0.25">
      <c r="A24" s="16" t="s">
        <v>964</v>
      </c>
      <c r="B24" s="1">
        <v>65</v>
      </c>
      <c r="C24" s="1">
        <v>51</v>
      </c>
      <c r="D24" s="1">
        <v>48</v>
      </c>
      <c r="E24" s="1">
        <v>36</v>
      </c>
      <c r="F24" s="1">
        <v>33</v>
      </c>
      <c r="G24" s="1">
        <v>30</v>
      </c>
      <c r="H24" s="1">
        <v>24</v>
      </c>
      <c r="I24" s="1">
        <v>12</v>
      </c>
      <c r="J24" s="1">
        <v>18</v>
      </c>
      <c r="K24" s="1">
        <v>5</v>
      </c>
      <c r="L24" s="4">
        <v>88</v>
      </c>
      <c r="M24" s="4">
        <v>291</v>
      </c>
    </row>
    <row r="25" spans="1:13" x14ac:dyDescent="0.25">
      <c r="A25" s="16" t="s">
        <v>965</v>
      </c>
      <c r="B25" s="1">
        <v>63</v>
      </c>
      <c r="C25" s="1">
        <v>63</v>
      </c>
      <c r="D25" s="1">
        <v>47</v>
      </c>
      <c r="E25" s="1">
        <v>48</v>
      </c>
      <c r="F25" s="1">
        <v>32</v>
      </c>
      <c r="G25" s="1">
        <v>26</v>
      </c>
      <c r="H25" s="1">
        <v>30</v>
      </c>
      <c r="I25" s="1">
        <v>36</v>
      </c>
      <c r="J25" s="1">
        <v>16</v>
      </c>
      <c r="K25" s="1">
        <v>15</v>
      </c>
      <c r="L25" s="4">
        <v>122</v>
      </c>
      <c r="M25" s="4">
        <v>359</v>
      </c>
    </row>
    <row r="26" spans="1:13" x14ac:dyDescent="0.25">
      <c r="A26" s="16" t="s">
        <v>966</v>
      </c>
      <c r="B26" s="1">
        <v>203</v>
      </c>
      <c r="C26" s="1">
        <v>101</v>
      </c>
      <c r="D26" s="1">
        <v>114</v>
      </c>
      <c r="E26" s="1">
        <v>121</v>
      </c>
      <c r="F26" s="1">
        <v>85</v>
      </c>
      <c r="G26" s="1">
        <v>38</v>
      </c>
      <c r="H26" s="1">
        <v>21</v>
      </c>
      <c r="I26" s="1">
        <v>23</v>
      </c>
      <c r="J26" s="1">
        <v>14</v>
      </c>
      <c r="K26" s="1">
        <v>7</v>
      </c>
      <c r="L26" s="4">
        <v>102</v>
      </c>
      <c r="M26" s="4">
        <v>671</v>
      </c>
    </row>
    <row r="27" spans="1:13" x14ac:dyDescent="0.25">
      <c r="A27" s="16" t="s">
        <v>967</v>
      </c>
      <c r="B27" s="1">
        <v>510</v>
      </c>
      <c r="C27" s="1">
        <v>687</v>
      </c>
      <c r="D27" s="1">
        <v>611</v>
      </c>
      <c r="E27" s="1">
        <v>457</v>
      </c>
      <c r="F27" s="1">
        <v>295</v>
      </c>
      <c r="G27" s="1">
        <v>326</v>
      </c>
      <c r="H27" s="1">
        <v>320</v>
      </c>
      <c r="I27" s="1">
        <v>297</v>
      </c>
      <c r="J27" s="1">
        <v>154</v>
      </c>
      <c r="K27" s="1">
        <v>80</v>
      </c>
      <c r="L27" s="4">
        <v>1097</v>
      </c>
      <c r="M27" s="4">
        <v>3104</v>
      </c>
    </row>
    <row r="28" spans="1:13" x14ac:dyDescent="0.25">
      <c r="A28" s="16" t="s">
        <v>968</v>
      </c>
      <c r="B28" s="1" t="s">
        <v>2216</v>
      </c>
      <c r="C28" s="1" t="s">
        <v>2216</v>
      </c>
      <c r="D28" s="1" t="s">
        <v>2216</v>
      </c>
      <c r="E28" s="1">
        <v>3</v>
      </c>
      <c r="F28" s="1">
        <v>8</v>
      </c>
      <c r="G28" s="1">
        <v>8</v>
      </c>
      <c r="H28" s="1">
        <v>27</v>
      </c>
      <c r="I28" s="1">
        <v>72</v>
      </c>
      <c r="J28" s="1">
        <v>131</v>
      </c>
      <c r="K28" s="1">
        <v>243</v>
      </c>
      <c r="L28" s="4">
        <v>407</v>
      </c>
      <c r="M28" s="4">
        <v>354</v>
      </c>
    </row>
    <row r="29" spans="1:13" x14ac:dyDescent="0.25">
      <c r="A29" s="10" t="s">
        <v>14</v>
      </c>
      <c r="B29" s="4">
        <v>2456</v>
      </c>
      <c r="C29" s="4">
        <v>2715</v>
      </c>
      <c r="D29" s="4">
        <v>2509</v>
      </c>
      <c r="E29" s="4">
        <v>2040</v>
      </c>
      <c r="F29" s="4">
        <v>1332</v>
      </c>
      <c r="G29" s="4">
        <v>1246</v>
      </c>
      <c r="H29" s="4">
        <v>1306</v>
      </c>
      <c r="I29" s="4">
        <v>1316</v>
      </c>
      <c r="J29" s="4">
        <v>961</v>
      </c>
      <c r="K29" s="4">
        <v>868</v>
      </c>
      <c r="L29" s="4">
        <v>5276</v>
      </c>
      <c r="M29" s="4">
        <v>14563</v>
      </c>
    </row>
    <row r="30" spans="1:13" x14ac:dyDescent="0.25">
      <c r="A30" s="15"/>
    </row>
    <row r="31" spans="1:13" x14ac:dyDescent="0.25">
      <c r="A31" s="15"/>
    </row>
    <row r="32" spans="1:13" x14ac:dyDescent="0.25">
      <c r="A32" s="15"/>
      <c r="B32" s="23" t="s">
        <v>732</v>
      </c>
      <c r="C32" s="24"/>
      <c r="D32" s="24"/>
      <c r="E32" s="24"/>
      <c r="F32" s="24"/>
      <c r="G32" s="24"/>
      <c r="H32" s="24"/>
      <c r="I32" s="24"/>
      <c r="J32" s="24"/>
      <c r="K32" s="24"/>
      <c r="L32" s="6" t="s">
        <v>734</v>
      </c>
      <c r="M32" s="6" t="s">
        <v>11</v>
      </c>
    </row>
    <row r="33" spans="1:13" x14ac:dyDescent="0.25">
      <c r="A33" s="9" t="s">
        <v>34</v>
      </c>
      <c r="B33" s="5" t="s">
        <v>0</v>
      </c>
      <c r="C33" s="5" t="s">
        <v>1</v>
      </c>
      <c r="D33" s="5" t="s">
        <v>2</v>
      </c>
      <c r="E33" s="5" t="s">
        <v>3</v>
      </c>
      <c r="F33" s="5" t="s">
        <v>4</v>
      </c>
      <c r="G33" s="5" t="s">
        <v>5</v>
      </c>
      <c r="H33" s="5" t="s">
        <v>6</v>
      </c>
      <c r="I33" s="5" t="s">
        <v>7</v>
      </c>
      <c r="J33" s="5" t="s">
        <v>8</v>
      </c>
      <c r="K33" s="5" t="s">
        <v>9</v>
      </c>
      <c r="L33" s="5" t="s">
        <v>32</v>
      </c>
      <c r="M33" s="5" t="s">
        <v>33</v>
      </c>
    </row>
    <row r="34" spans="1:13" x14ac:dyDescent="0.25">
      <c r="A34" s="8" t="s">
        <v>948</v>
      </c>
      <c r="B34" s="2">
        <v>1.1520737327188901E-2</v>
      </c>
      <c r="C34" s="2">
        <v>2.0862308762169698E-2</v>
      </c>
      <c r="D34" s="2">
        <v>2.2271714922049001E-2</v>
      </c>
      <c r="E34" s="2">
        <v>1.7335766423357699E-2</v>
      </c>
      <c r="F34" s="2">
        <v>3.2967032967033003E-2</v>
      </c>
      <c r="G34" s="2">
        <v>4.2158516020236098E-2</v>
      </c>
      <c r="H34" s="2">
        <v>3.08823529411765E-2</v>
      </c>
      <c r="I34" s="2">
        <v>1.0324483775811201E-2</v>
      </c>
      <c r="J34" s="2">
        <v>1.15606936416185E-2</v>
      </c>
      <c r="K34" s="2">
        <v>0</v>
      </c>
      <c r="L34" s="3">
        <v>2.1308411214953301E-2</v>
      </c>
      <c r="M34" s="3">
        <v>2.1365294424179299E-2</v>
      </c>
    </row>
    <row r="35" spans="1:13" x14ac:dyDescent="0.25">
      <c r="A35" s="8" t="s">
        <v>949</v>
      </c>
      <c r="B35" s="2">
        <v>2.68817204301075E-2</v>
      </c>
      <c r="C35" s="2">
        <v>2.5730180806675901E-2</v>
      </c>
      <c r="D35" s="2">
        <v>1.7074981440237599E-2</v>
      </c>
      <c r="E35" s="2">
        <v>3.0109489051094899E-2</v>
      </c>
      <c r="F35" s="2">
        <v>5.4945054945054903E-2</v>
      </c>
      <c r="G35" s="2">
        <v>7.2512647554806103E-2</v>
      </c>
      <c r="H35" s="2">
        <v>6.9117647058823506E-2</v>
      </c>
      <c r="I35" s="2">
        <v>5.4572271386430699E-2</v>
      </c>
      <c r="J35" s="2">
        <v>2.50481695568401E-2</v>
      </c>
      <c r="K35" s="2">
        <v>0</v>
      </c>
      <c r="L35" s="3">
        <v>5.0093457943925203E-2</v>
      </c>
      <c r="M35" s="3">
        <v>3.7128712871287099E-2</v>
      </c>
    </row>
    <row r="36" spans="1:13" x14ac:dyDescent="0.25">
      <c r="A36" s="8" t="s">
        <v>950</v>
      </c>
      <c r="B36" s="2">
        <v>7.83410138248848E-2</v>
      </c>
      <c r="C36" s="2">
        <v>6.5368567454798299E-2</v>
      </c>
      <c r="D36" s="2">
        <v>5.6421677802524099E-2</v>
      </c>
      <c r="E36" s="2">
        <v>7.3905109489051102E-2</v>
      </c>
      <c r="F36" s="2">
        <v>6.7503924646781802E-2</v>
      </c>
      <c r="G36" s="2">
        <v>7.4198988195615503E-2</v>
      </c>
      <c r="H36" s="2">
        <v>8.38235294117647E-2</v>
      </c>
      <c r="I36" s="2">
        <v>6.0471976401179899E-2</v>
      </c>
      <c r="J36" s="2">
        <v>7.5144508670520194E-2</v>
      </c>
      <c r="K36" s="2">
        <v>2.65060240963855E-2</v>
      </c>
      <c r="L36" s="3">
        <v>6.9158878504672894E-2</v>
      </c>
      <c r="M36" s="3">
        <v>7.0479416362688896E-2</v>
      </c>
    </row>
    <row r="37" spans="1:13" x14ac:dyDescent="0.25">
      <c r="A37" s="8" t="s">
        <v>951</v>
      </c>
      <c r="B37" s="2">
        <v>4.5314900153609797E-2</v>
      </c>
      <c r="C37" s="2">
        <v>5.3546592489568799E-2</v>
      </c>
      <c r="D37" s="2">
        <v>4.7512991833704499E-2</v>
      </c>
      <c r="E37" s="2">
        <v>4.56204379562044E-2</v>
      </c>
      <c r="F37" s="2">
        <v>8.7912087912087905E-2</v>
      </c>
      <c r="G37" s="2">
        <v>7.2512647554806103E-2</v>
      </c>
      <c r="H37" s="2">
        <v>8.5294117647058798E-2</v>
      </c>
      <c r="I37" s="2">
        <v>8.1120943952802393E-2</v>
      </c>
      <c r="J37" s="2">
        <v>7.7071290944123294E-2</v>
      </c>
      <c r="K37" s="2">
        <v>4.33734939759036E-2</v>
      </c>
      <c r="L37" s="3">
        <v>7.8878504672897198E-2</v>
      </c>
      <c r="M37" s="3">
        <v>6.44867118290776E-2</v>
      </c>
    </row>
    <row r="38" spans="1:13" x14ac:dyDescent="0.25">
      <c r="A38" s="8" t="s">
        <v>952</v>
      </c>
      <c r="B38" s="2">
        <v>0.19354838709677399</v>
      </c>
      <c r="C38" s="2">
        <v>8.4144645340751001E-2</v>
      </c>
      <c r="D38" s="2">
        <v>0.123979213066073</v>
      </c>
      <c r="E38" s="2">
        <v>0.15237226277372301</v>
      </c>
      <c r="F38" s="2">
        <v>0.13971742543171101</v>
      </c>
      <c r="G38" s="2">
        <v>5.3962900505902203E-2</v>
      </c>
      <c r="H38" s="2">
        <v>3.2352941176470598E-2</v>
      </c>
      <c r="I38" s="2">
        <v>3.5398230088495602E-2</v>
      </c>
      <c r="J38" s="2">
        <v>4.43159922928709E-2</v>
      </c>
      <c r="K38" s="2">
        <v>2.65060240963855E-2</v>
      </c>
      <c r="L38" s="3">
        <v>4.07476635514019E-2</v>
      </c>
      <c r="M38" s="3">
        <v>0.111776967170401</v>
      </c>
    </row>
    <row r="39" spans="1:13" x14ac:dyDescent="0.25">
      <c r="A39" s="8" t="s">
        <v>953</v>
      </c>
      <c r="B39" s="2">
        <v>0.64362519201228896</v>
      </c>
      <c r="C39" s="2">
        <v>0.74965229485396401</v>
      </c>
      <c r="D39" s="2">
        <v>0.72976985894580504</v>
      </c>
      <c r="E39" s="2">
        <v>0.67518248175182505</v>
      </c>
      <c r="F39" s="2">
        <v>0.60596546310832</v>
      </c>
      <c r="G39" s="2">
        <v>0.66610455311973005</v>
      </c>
      <c r="H39" s="2">
        <v>0.64264705882352902</v>
      </c>
      <c r="I39" s="2">
        <v>0.63716814159292001</v>
      </c>
      <c r="J39" s="2">
        <v>0.48554913294797702</v>
      </c>
      <c r="K39" s="2">
        <v>0.29156626506024103</v>
      </c>
      <c r="L39" s="3">
        <v>0.56934579439252297</v>
      </c>
      <c r="M39" s="3">
        <v>0.64108910891089099</v>
      </c>
    </row>
    <row r="40" spans="1:13" x14ac:dyDescent="0.25">
      <c r="A40" s="8" t="s">
        <v>954</v>
      </c>
      <c r="B40" s="2" t="s">
        <v>2216</v>
      </c>
      <c r="C40" s="2" t="s">
        <v>2216</v>
      </c>
      <c r="D40" s="2">
        <v>2.9695619896065299E-3</v>
      </c>
      <c r="E40" s="2">
        <v>5.4744525547445301E-3</v>
      </c>
      <c r="F40" s="2">
        <v>1.0989010989011E-2</v>
      </c>
      <c r="G40" s="2">
        <v>1.85497470489039E-2</v>
      </c>
      <c r="H40" s="2">
        <v>5.5882352941176501E-2</v>
      </c>
      <c r="I40" s="2">
        <v>0.12094395280236001</v>
      </c>
      <c r="J40" s="2">
        <v>0.28131021194604999</v>
      </c>
      <c r="K40" s="2">
        <v>0.61204819277108402</v>
      </c>
      <c r="L40" s="3">
        <v>0.17046728971962599</v>
      </c>
      <c r="M40" s="3">
        <v>5.3673788431474703E-2</v>
      </c>
    </row>
    <row r="41" spans="1:13" x14ac:dyDescent="0.25">
      <c r="A41" s="8" t="s">
        <v>955</v>
      </c>
      <c r="B41" s="2">
        <v>6.6666666666666693E-2</v>
      </c>
      <c r="C41" s="2">
        <v>6.2283737024221401E-2</v>
      </c>
      <c r="D41" s="2">
        <v>2.9850746268656699E-2</v>
      </c>
      <c r="E41" s="2">
        <v>5.1502145922746802E-2</v>
      </c>
      <c r="F41" s="2">
        <v>3.3898305084745797E-2</v>
      </c>
      <c r="G41" s="2">
        <v>8.1081081081081099E-2</v>
      </c>
      <c r="H41" s="2">
        <v>6.4102564102564097E-2</v>
      </c>
      <c r="I41" s="2">
        <v>2.54777070063694E-2</v>
      </c>
      <c r="J41" s="2">
        <v>0</v>
      </c>
      <c r="K41" s="2">
        <v>0</v>
      </c>
      <c r="L41" s="3">
        <v>4.0716612377850202E-2</v>
      </c>
      <c r="M41" s="3">
        <v>4.8855905998763098E-2</v>
      </c>
    </row>
    <row r="42" spans="1:13" x14ac:dyDescent="0.25">
      <c r="A42" s="8" t="s">
        <v>956</v>
      </c>
      <c r="B42" s="2">
        <v>4.1666666666666699E-2</v>
      </c>
      <c r="C42" s="2">
        <v>4.4982698961937698E-2</v>
      </c>
      <c r="D42" s="2">
        <v>4.85074626865672E-2</v>
      </c>
      <c r="E42" s="2">
        <v>9.0128755364806898E-2</v>
      </c>
      <c r="F42" s="2">
        <v>8.4745762711864403E-2</v>
      </c>
      <c r="G42" s="2">
        <v>5.4054054054054099E-2</v>
      </c>
      <c r="H42" s="2">
        <v>8.3333333333333301E-2</v>
      </c>
      <c r="I42" s="2">
        <v>8.2802547770700605E-2</v>
      </c>
      <c r="J42" s="2">
        <v>2.9411764705882401E-2</v>
      </c>
      <c r="K42" s="2">
        <v>0</v>
      </c>
      <c r="L42" s="3">
        <v>6.0260586319218198E-2</v>
      </c>
      <c r="M42" s="3">
        <v>6.4316635745207199E-2</v>
      </c>
    </row>
    <row r="43" spans="1:13" x14ac:dyDescent="0.25">
      <c r="A43" s="8" t="s">
        <v>957</v>
      </c>
      <c r="B43" s="2">
        <v>7.9166666666666705E-2</v>
      </c>
      <c r="C43" s="2">
        <v>0.10726643598615899</v>
      </c>
      <c r="D43" s="2">
        <v>7.8358208955223899E-2</v>
      </c>
      <c r="E43" s="2">
        <v>6.43776824034335E-2</v>
      </c>
      <c r="F43" s="2">
        <v>8.4745762711864403E-2</v>
      </c>
      <c r="G43" s="2">
        <v>0.101351351351351</v>
      </c>
      <c r="H43" s="2">
        <v>9.6153846153846201E-2</v>
      </c>
      <c r="I43" s="2">
        <v>6.3694267515923594E-2</v>
      </c>
      <c r="J43" s="2">
        <v>4.9019607843137303E-2</v>
      </c>
      <c r="K43" s="2">
        <v>0</v>
      </c>
      <c r="L43" s="3">
        <v>7.0032573289902297E-2</v>
      </c>
      <c r="M43" s="3">
        <v>8.286951144094E-2</v>
      </c>
    </row>
    <row r="44" spans="1:13" x14ac:dyDescent="0.25">
      <c r="A44" s="8" t="s">
        <v>958</v>
      </c>
      <c r="B44" s="2">
        <v>0.05</v>
      </c>
      <c r="C44" s="2">
        <v>6.9204152249134995E-2</v>
      </c>
      <c r="D44" s="2">
        <v>6.7164179104477598E-2</v>
      </c>
      <c r="E44" s="2">
        <v>3.8626609442060103E-2</v>
      </c>
      <c r="F44" s="2">
        <v>9.03954802259887E-2</v>
      </c>
      <c r="G44" s="2">
        <v>9.45945945945946E-2</v>
      </c>
      <c r="H44" s="2">
        <v>0.102564102564103</v>
      </c>
      <c r="I44" s="2">
        <v>0.10828025477707</v>
      </c>
      <c r="J44" s="2">
        <v>7.8431372549019607E-2</v>
      </c>
      <c r="K44" s="2">
        <v>4.95049504950495E-2</v>
      </c>
      <c r="L44" s="3">
        <v>9.2833876221498399E-2</v>
      </c>
      <c r="M44" s="3">
        <v>7.4829931972789102E-2</v>
      </c>
    </row>
    <row r="45" spans="1:13" x14ac:dyDescent="0.25">
      <c r="A45" s="8" t="s">
        <v>959</v>
      </c>
      <c r="B45" s="2">
        <v>0.26250000000000001</v>
      </c>
      <c r="C45" s="2">
        <v>0.131487889273356</v>
      </c>
      <c r="D45" s="2">
        <v>0.13059701492537301</v>
      </c>
      <c r="E45" s="2">
        <v>0.145922746781116</v>
      </c>
      <c r="F45" s="2">
        <v>0.18079096045197701</v>
      </c>
      <c r="G45" s="2">
        <v>6.08108108108108E-2</v>
      </c>
      <c r="H45" s="2">
        <v>3.2051282051282E-2</v>
      </c>
      <c r="I45" s="2">
        <v>3.1847133757961797E-2</v>
      </c>
      <c r="J45" s="2" t="s">
        <v>2216</v>
      </c>
      <c r="K45" s="2">
        <v>2.9702970297029702E-2</v>
      </c>
      <c r="L45" s="3">
        <v>3.9087947882736201E-2</v>
      </c>
      <c r="M45" s="3">
        <v>0.12801484230055701</v>
      </c>
    </row>
    <row r="46" spans="1:13" x14ac:dyDescent="0.25">
      <c r="A46" s="8" t="s">
        <v>960</v>
      </c>
      <c r="B46" s="2">
        <v>0.49583333333333302</v>
      </c>
      <c r="C46" s="2">
        <v>0.58477508650518994</v>
      </c>
      <c r="D46" s="2">
        <v>0.64552238805970197</v>
      </c>
      <c r="E46" s="2">
        <v>0.59656652360514995</v>
      </c>
      <c r="F46" s="2">
        <v>0.52542372881355903</v>
      </c>
      <c r="G46" s="2">
        <v>0.59459459459459496</v>
      </c>
      <c r="H46" s="2">
        <v>0.58333333333333304</v>
      </c>
      <c r="I46" s="2">
        <v>0.55414012738853502</v>
      </c>
      <c r="J46" s="2">
        <v>0.53921568627451</v>
      </c>
      <c r="K46" s="2">
        <v>0.32673267326732702</v>
      </c>
      <c r="L46" s="3">
        <v>0.52931596091205202</v>
      </c>
      <c r="M46" s="3">
        <v>0.54792826221397695</v>
      </c>
    </row>
    <row r="47" spans="1:13" x14ac:dyDescent="0.25">
      <c r="A47" s="8" t="s">
        <v>961</v>
      </c>
      <c r="B47" s="2" t="s">
        <v>2216</v>
      </c>
      <c r="C47" s="2">
        <v>0</v>
      </c>
      <c r="D47" s="2">
        <v>0</v>
      </c>
      <c r="E47" s="2">
        <v>1.28755364806867E-2</v>
      </c>
      <c r="F47" s="2">
        <v>0</v>
      </c>
      <c r="G47" s="2" t="s">
        <v>2216</v>
      </c>
      <c r="H47" s="2">
        <v>3.8461538461538498E-2</v>
      </c>
      <c r="I47" s="2">
        <v>0.13375796178343899</v>
      </c>
      <c r="J47" s="2">
        <v>0.28431372549019601</v>
      </c>
      <c r="K47" s="2">
        <v>0.59405940594059403</v>
      </c>
      <c r="L47" s="3">
        <v>0.167752442996743</v>
      </c>
      <c r="M47" s="3">
        <v>5.3184910327767503E-2</v>
      </c>
    </row>
    <row r="48" spans="1:13" x14ac:dyDescent="0.25">
      <c r="A48" s="8" t="s">
        <v>962</v>
      </c>
      <c r="B48" s="2">
        <v>3.1728665207877503E-2</v>
      </c>
      <c r="C48" s="2">
        <v>3.6437246963562701E-2</v>
      </c>
      <c r="D48" s="2">
        <v>4.3624161073825503E-2</v>
      </c>
      <c r="E48" s="2">
        <v>2.8129395218002801E-2</v>
      </c>
      <c r="F48" s="2">
        <v>3.8610038610038602E-2</v>
      </c>
      <c r="G48" s="2">
        <v>5.1485148514851503E-2</v>
      </c>
      <c r="H48" s="2">
        <v>2.5531914893616999E-2</v>
      </c>
      <c r="I48" s="2">
        <v>2.2869022869022902E-2</v>
      </c>
      <c r="J48" s="2" t="s">
        <v>2216</v>
      </c>
      <c r="K48" s="2">
        <v>0</v>
      </c>
      <c r="L48" s="3">
        <v>2.5163563160543499E-2</v>
      </c>
      <c r="M48" s="3">
        <v>3.4914611005692597E-2</v>
      </c>
    </row>
    <row r="49" spans="1:13" x14ac:dyDescent="0.25">
      <c r="A49" s="8" t="s">
        <v>963</v>
      </c>
      <c r="B49" s="2">
        <v>4.8140043763676199E-2</v>
      </c>
      <c r="C49" s="2">
        <v>4.9595141700404903E-2</v>
      </c>
      <c r="D49" s="2">
        <v>3.8031319910514498E-2</v>
      </c>
      <c r="E49" s="2">
        <v>3.6568213783403698E-2</v>
      </c>
      <c r="F49" s="2">
        <v>8.6872586872586893E-2</v>
      </c>
      <c r="G49" s="2">
        <v>0.100990099009901</v>
      </c>
      <c r="H49" s="2">
        <v>7.6595744680851105E-2</v>
      </c>
      <c r="I49" s="2">
        <v>6.2370062370062401E-2</v>
      </c>
      <c r="J49" s="2">
        <v>1.4705882352941201E-2</v>
      </c>
      <c r="K49" s="2" t="s">
        <v>2216</v>
      </c>
      <c r="L49" s="3">
        <v>6.0895822848515399E-2</v>
      </c>
      <c r="M49" s="3">
        <v>5.8254269449715401E-2</v>
      </c>
    </row>
    <row r="50" spans="1:13" x14ac:dyDescent="0.25">
      <c r="A50" s="8" t="s">
        <v>964</v>
      </c>
      <c r="B50" s="2">
        <v>7.1115973741794306E-2</v>
      </c>
      <c r="C50" s="2">
        <v>5.1619433198380603E-2</v>
      </c>
      <c r="D50" s="2">
        <v>5.3691275167785199E-2</v>
      </c>
      <c r="E50" s="2">
        <v>5.0632911392405097E-2</v>
      </c>
      <c r="F50" s="2">
        <v>6.3706563706563704E-2</v>
      </c>
      <c r="G50" s="2">
        <v>5.9405940594059403E-2</v>
      </c>
      <c r="H50" s="2">
        <v>5.1063829787233998E-2</v>
      </c>
      <c r="I50" s="2">
        <v>2.4948024948024901E-2</v>
      </c>
      <c r="J50" s="2">
        <v>5.29411764705882E-2</v>
      </c>
      <c r="K50" s="2">
        <v>1.4204545454545499E-2</v>
      </c>
      <c r="L50" s="3">
        <v>4.42878711625566E-2</v>
      </c>
      <c r="M50" s="3">
        <v>5.5218216318785603E-2</v>
      </c>
    </row>
    <row r="51" spans="1:13" x14ac:dyDescent="0.25">
      <c r="A51" s="8" t="s">
        <v>965</v>
      </c>
      <c r="B51" s="2">
        <v>6.89277899343545E-2</v>
      </c>
      <c r="C51" s="2">
        <v>6.3765182186234795E-2</v>
      </c>
      <c r="D51" s="2">
        <v>5.2572706935122997E-2</v>
      </c>
      <c r="E51" s="2">
        <v>6.7510548523206704E-2</v>
      </c>
      <c r="F51" s="2">
        <v>6.1776061776061798E-2</v>
      </c>
      <c r="G51" s="2">
        <v>5.1485148514851503E-2</v>
      </c>
      <c r="H51" s="2">
        <v>6.3829787234042507E-2</v>
      </c>
      <c r="I51" s="2">
        <v>7.4844074844074807E-2</v>
      </c>
      <c r="J51" s="2">
        <v>4.7058823529411799E-2</v>
      </c>
      <c r="K51" s="2">
        <v>4.2613636363636402E-2</v>
      </c>
      <c r="L51" s="3">
        <v>6.1399094111726199E-2</v>
      </c>
      <c r="M51" s="3">
        <v>6.81214421252372E-2</v>
      </c>
    </row>
    <row r="52" spans="1:13" x14ac:dyDescent="0.25">
      <c r="A52" s="8" t="s">
        <v>966</v>
      </c>
      <c r="B52" s="2">
        <v>0.22210065645514199</v>
      </c>
      <c r="C52" s="2">
        <v>0.102226720647773</v>
      </c>
      <c r="D52" s="2">
        <v>0.12751677852349</v>
      </c>
      <c r="E52" s="2">
        <v>0.17018284106891701</v>
      </c>
      <c r="F52" s="2">
        <v>0.16409266409266399</v>
      </c>
      <c r="G52" s="2">
        <v>7.5247524752475203E-2</v>
      </c>
      <c r="H52" s="2">
        <v>4.4680851063829803E-2</v>
      </c>
      <c r="I52" s="2">
        <v>4.7817047817047799E-2</v>
      </c>
      <c r="J52" s="2">
        <v>4.11764705882353E-2</v>
      </c>
      <c r="K52" s="2">
        <v>1.9886363636363601E-2</v>
      </c>
      <c r="L52" s="3">
        <v>5.1333668847508798E-2</v>
      </c>
      <c r="M52" s="3">
        <v>0.12732447817836801</v>
      </c>
    </row>
    <row r="53" spans="1:13" x14ac:dyDescent="0.25">
      <c r="A53" s="8" t="s">
        <v>967</v>
      </c>
      <c r="B53" s="2">
        <v>0.55798687089715504</v>
      </c>
      <c r="C53" s="2">
        <v>0.69534412955465597</v>
      </c>
      <c r="D53" s="2">
        <v>0.68344519015659999</v>
      </c>
      <c r="E53" s="2">
        <v>0.64275668073136405</v>
      </c>
      <c r="F53" s="2">
        <v>0.56949806949806903</v>
      </c>
      <c r="G53" s="2">
        <v>0.64554455445544601</v>
      </c>
      <c r="H53" s="2">
        <v>0.680851063829787</v>
      </c>
      <c r="I53" s="2">
        <v>0.617463617463617</v>
      </c>
      <c r="J53" s="2">
        <v>0.45294117647058801</v>
      </c>
      <c r="K53" s="2">
        <v>0.22727272727272699</v>
      </c>
      <c r="L53" s="3">
        <v>0.55208857574232495</v>
      </c>
      <c r="M53" s="3">
        <v>0.58899430740037995</v>
      </c>
    </row>
    <row r="54" spans="1:13" x14ac:dyDescent="0.25">
      <c r="A54" s="8" t="s">
        <v>968</v>
      </c>
      <c r="B54" s="2">
        <v>0</v>
      </c>
      <c r="C54" s="2" t="s">
        <v>2216</v>
      </c>
      <c r="D54" s="2" t="s">
        <v>2216</v>
      </c>
      <c r="E54" s="2">
        <v>4.2194092827004199E-3</v>
      </c>
      <c r="F54" s="2">
        <v>1.5444015444015399E-2</v>
      </c>
      <c r="G54" s="2">
        <v>1.58415841584158E-2</v>
      </c>
      <c r="H54" s="2">
        <v>5.7446808510638298E-2</v>
      </c>
      <c r="I54" s="2">
        <v>0.14968814968815</v>
      </c>
      <c r="J54" s="2">
        <v>0.38529411764705901</v>
      </c>
      <c r="K54" s="2">
        <v>0.69034090909090895</v>
      </c>
      <c r="L54" s="3">
        <v>0.20483140412682399</v>
      </c>
      <c r="M54" s="3">
        <v>6.7172675521821601E-2</v>
      </c>
    </row>
    <row r="55" spans="1:13" x14ac:dyDescent="0.25">
      <c r="A55" s="15"/>
    </row>
    <row r="56" spans="1:13" x14ac:dyDescent="0.25">
      <c r="A56" s="15"/>
    </row>
    <row r="57" spans="1:13" x14ac:dyDescent="0.25">
      <c r="A57" s="15"/>
      <c r="B57" s="23" t="s">
        <v>31</v>
      </c>
      <c r="C57" s="23"/>
      <c r="D57" s="23"/>
      <c r="E57" s="23"/>
      <c r="F57" s="23"/>
      <c r="G57" s="23"/>
      <c r="H57" s="23"/>
      <c r="I57" s="23"/>
      <c r="J57" s="23"/>
      <c r="K57" s="6" t="s">
        <v>10</v>
      </c>
      <c r="L57" s="6" t="s">
        <v>11</v>
      </c>
    </row>
    <row r="58" spans="1:13" x14ac:dyDescent="0.25">
      <c r="A58" s="9" t="s">
        <v>34</v>
      </c>
      <c r="B58" s="5" t="s">
        <v>15</v>
      </c>
      <c r="C58" s="5" t="s">
        <v>16</v>
      </c>
      <c r="D58" s="5" t="s">
        <v>17</v>
      </c>
      <c r="E58" s="5" t="s">
        <v>18</v>
      </c>
      <c r="F58" s="5" t="s">
        <v>19</v>
      </c>
      <c r="G58" s="5" t="s">
        <v>20</v>
      </c>
      <c r="H58" s="5" t="s">
        <v>21</v>
      </c>
      <c r="I58" s="5" t="s">
        <v>22</v>
      </c>
      <c r="J58" s="5" t="s">
        <v>23</v>
      </c>
      <c r="K58" s="5" t="s">
        <v>24</v>
      </c>
      <c r="L58" s="5" t="s">
        <v>25</v>
      </c>
    </row>
    <row r="59" spans="1:13" x14ac:dyDescent="0.25">
      <c r="A59" s="8" t="s">
        <v>948</v>
      </c>
      <c r="B59" s="2">
        <v>1</v>
      </c>
      <c r="C59" s="2">
        <v>0</v>
      </c>
      <c r="D59" s="2">
        <v>-0.36666666666666697</v>
      </c>
      <c r="E59" s="2">
        <v>0.105263157894737</v>
      </c>
      <c r="F59" s="2">
        <v>0.19047619047618999</v>
      </c>
      <c r="G59" s="2">
        <v>-0.16</v>
      </c>
      <c r="H59" s="2">
        <v>-0.66666666666666696</v>
      </c>
      <c r="I59" s="2">
        <v>-0.14285714285714299</v>
      </c>
      <c r="J59" s="2" t="s">
        <v>2216</v>
      </c>
      <c r="K59" s="3">
        <v>-1</v>
      </c>
      <c r="L59" s="3">
        <v>-1</v>
      </c>
    </row>
    <row r="60" spans="1:13" x14ac:dyDescent="0.25">
      <c r="A60" s="8" t="s">
        <v>949</v>
      </c>
      <c r="B60" s="2">
        <v>5.7142857142857099E-2</v>
      </c>
      <c r="C60" s="2">
        <v>-0.37837837837837801</v>
      </c>
      <c r="D60" s="2">
        <v>0.434782608695652</v>
      </c>
      <c r="E60" s="2">
        <v>6.0606060606060601E-2</v>
      </c>
      <c r="F60" s="2">
        <v>0.22857142857142901</v>
      </c>
      <c r="G60" s="2">
        <v>9.3023255813953501E-2</v>
      </c>
      <c r="H60" s="2">
        <v>-0.21276595744680901</v>
      </c>
      <c r="I60" s="2">
        <v>-0.64864864864864902</v>
      </c>
      <c r="J60" s="2" t="s">
        <v>2216</v>
      </c>
      <c r="K60" s="3">
        <v>-1</v>
      </c>
      <c r="L60" s="3">
        <v>-1</v>
      </c>
    </row>
    <row r="61" spans="1:13" x14ac:dyDescent="0.25">
      <c r="A61" s="8" t="s">
        <v>950</v>
      </c>
      <c r="B61" s="2">
        <v>-7.8431372549019607E-2</v>
      </c>
      <c r="C61" s="2">
        <v>-0.19148936170212799</v>
      </c>
      <c r="D61" s="2">
        <v>6.5789473684210495E-2</v>
      </c>
      <c r="E61" s="2">
        <v>-0.469135802469136</v>
      </c>
      <c r="F61" s="2">
        <v>2.32558139534884E-2</v>
      </c>
      <c r="G61" s="2">
        <v>0.29545454545454503</v>
      </c>
      <c r="H61" s="2">
        <v>-0.28070175438596501</v>
      </c>
      <c r="I61" s="2">
        <v>-4.8780487804878099E-2</v>
      </c>
      <c r="J61" s="2">
        <v>-0.71794871794871795</v>
      </c>
      <c r="K61" s="3">
        <v>-0.75</v>
      </c>
      <c r="L61" s="3">
        <v>-0.89215686274509798</v>
      </c>
    </row>
    <row r="62" spans="1:13" x14ac:dyDescent="0.25">
      <c r="A62" s="8" t="s">
        <v>951</v>
      </c>
      <c r="B62" s="2">
        <v>0.305084745762712</v>
      </c>
      <c r="C62" s="2">
        <v>-0.168831168831169</v>
      </c>
      <c r="D62" s="2">
        <v>-0.21875</v>
      </c>
      <c r="E62" s="2">
        <v>0.12</v>
      </c>
      <c r="F62" s="2">
        <v>-0.23214285714285701</v>
      </c>
      <c r="G62" s="2">
        <v>0.34883720930232598</v>
      </c>
      <c r="H62" s="2">
        <v>-5.1724137931034503E-2</v>
      </c>
      <c r="I62" s="2">
        <v>-0.27272727272727298</v>
      </c>
      <c r="J62" s="2">
        <v>-0.55000000000000004</v>
      </c>
      <c r="K62" s="3">
        <v>-0.581395348837209</v>
      </c>
      <c r="L62" s="3">
        <v>-0.69491525423728795</v>
      </c>
    </row>
    <row r="63" spans="1:13" x14ac:dyDescent="0.25">
      <c r="A63" s="8" t="s">
        <v>952</v>
      </c>
      <c r="B63" s="2">
        <v>-0.51984126984126999</v>
      </c>
      <c r="C63" s="2">
        <v>0.38016528925619802</v>
      </c>
      <c r="D63" s="2">
        <v>0</v>
      </c>
      <c r="E63" s="2">
        <v>-0.46706586826347302</v>
      </c>
      <c r="F63" s="2">
        <v>-0.64044943820224698</v>
      </c>
      <c r="G63" s="2">
        <v>-0.3125</v>
      </c>
      <c r="H63" s="2">
        <v>9.0909090909090898E-2</v>
      </c>
      <c r="I63" s="2">
        <v>-4.1666666666666699E-2</v>
      </c>
      <c r="J63" s="2">
        <v>-0.52173913043478304</v>
      </c>
      <c r="K63" s="3">
        <v>-0.65625</v>
      </c>
      <c r="L63" s="3">
        <v>-0.95634920634920595</v>
      </c>
    </row>
    <row r="64" spans="1:13" x14ac:dyDescent="0.25">
      <c r="A64" s="8" t="s">
        <v>953</v>
      </c>
      <c r="B64" s="2">
        <v>0.28639618138424799</v>
      </c>
      <c r="C64" s="2">
        <v>-8.8126159554731007E-2</v>
      </c>
      <c r="D64" s="2">
        <v>-0.24720244150559501</v>
      </c>
      <c r="E64" s="2">
        <v>-0.47837837837837799</v>
      </c>
      <c r="F64" s="2">
        <v>2.3316062176165799E-2</v>
      </c>
      <c r="G64" s="2">
        <v>0.10632911392405101</v>
      </c>
      <c r="H64" s="2">
        <v>-1.1441647597254001E-2</v>
      </c>
      <c r="I64" s="2">
        <v>-0.41666666666666702</v>
      </c>
      <c r="J64" s="2">
        <v>-0.51984126984126999</v>
      </c>
      <c r="K64" s="3">
        <v>-0.69367088607594896</v>
      </c>
      <c r="L64" s="3">
        <v>-0.85560859188544203</v>
      </c>
    </row>
    <row r="65" spans="1:12" x14ac:dyDescent="0.25">
      <c r="A65" s="8" t="s">
        <v>954</v>
      </c>
      <c r="B65" s="2" t="s">
        <v>2216</v>
      </c>
      <c r="C65" s="2">
        <v>3</v>
      </c>
      <c r="D65" s="2">
        <v>0.5</v>
      </c>
      <c r="E65" s="2">
        <v>0.16666666666666699</v>
      </c>
      <c r="F65" s="2">
        <v>0.57142857142857095</v>
      </c>
      <c r="G65" s="2">
        <v>2.4545454545454501</v>
      </c>
      <c r="H65" s="2">
        <v>1.15789473684211</v>
      </c>
      <c r="I65" s="2">
        <v>0.78048780487804903</v>
      </c>
      <c r="J65" s="2">
        <v>0.73972602739726001</v>
      </c>
      <c r="K65" s="3">
        <v>22.090909090909101</v>
      </c>
      <c r="L65" s="3">
        <v>253</v>
      </c>
    </row>
    <row r="66" spans="1:12" x14ac:dyDescent="0.25">
      <c r="A66" s="8" t="s">
        <v>955</v>
      </c>
      <c r="B66" s="2">
        <v>0.125</v>
      </c>
      <c r="C66" s="2">
        <v>-0.55555555555555602</v>
      </c>
      <c r="D66" s="2">
        <v>0.5</v>
      </c>
      <c r="E66" s="2">
        <v>-0.5</v>
      </c>
      <c r="F66" s="2">
        <v>1</v>
      </c>
      <c r="G66" s="2">
        <v>-0.16666666666666699</v>
      </c>
      <c r="H66" s="2">
        <v>-0.6</v>
      </c>
      <c r="I66" s="2" t="s">
        <v>2216</v>
      </c>
      <c r="J66" s="2" t="s">
        <v>2216</v>
      </c>
      <c r="K66" s="3">
        <v>-1</v>
      </c>
      <c r="L66" s="3">
        <v>-1</v>
      </c>
    </row>
    <row r="67" spans="1:12" x14ac:dyDescent="0.25">
      <c r="A67" s="8" t="s">
        <v>956</v>
      </c>
      <c r="B67" s="2">
        <v>0.3</v>
      </c>
      <c r="C67" s="2">
        <v>0</v>
      </c>
      <c r="D67" s="2">
        <v>0.61538461538461497</v>
      </c>
      <c r="E67" s="2">
        <v>-0.28571428571428598</v>
      </c>
      <c r="F67" s="2">
        <v>-0.46666666666666701</v>
      </c>
      <c r="G67" s="2">
        <v>0.625</v>
      </c>
      <c r="H67" s="2">
        <v>0</v>
      </c>
      <c r="I67" s="2">
        <v>-0.76923076923076905</v>
      </c>
      <c r="J67" s="2" t="s">
        <v>2216</v>
      </c>
      <c r="K67" s="3">
        <v>-1</v>
      </c>
      <c r="L67" s="3">
        <v>-1</v>
      </c>
    </row>
    <row r="68" spans="1:12" x14ac:dyDescent="0.25">
      <c r="A68" s="8" t="s">
        <v>957</v>
      </c>
      <c r="B68" s="2">
        <v>0.63157894736842102</v>
      </c>
      <c r="C68" s="2">
        <v>-0.32258064516128998</v>
      </c>
      <c r="D68" s="2">
        <v>-0.28571428571428598</v>
      </c>
      <c r="E68" s="2">
        <v>0</v>
      </c>
      <c r="F68" s="2">
        <v>0</v>
      </c>
      <c r="G68" s="2">
        <v>0</v>
      </c>
      <c r="H68" s="2">
        <v>-0.33333333333333298</v>
      </c>
      <c r="I68" s="2">
        <v>-0.5</v>
      </c>
      <c r="J68" s="2" t="s">
        <v>2216</v>
      </c>
      <c r="K68" s="3">
        <v>-1</v>
      </c>
      <c r="L68" s="3">
        <v>-1</v>
      </c>
    </row>
    <row r="69" spans="1:12" x14ac:dyDescent="0.25">
      <c r="A69" s="8" t="s">
        <v>958</v>
      </c>
      <c r="B69" s="2">
        <v>0.66666666666666696</v>
      </c>
      <c r="C69" s="2">
        <v>-0.1</v>
      </c>
      <c r="D69" s="2">
        <v>-0.5</v>
      </c>
      <c r="E69" s="2">
        <v>0.77777777777777801</v>
      </c>
      <c r="F69" s="2">
        <v>-0.125</v>
      </c>
      <c r="G69" s="2">
        <v>0.14285714285714299</v>
      </c>
      <c r="H69" s="2">
        <v>6.25E-2</v>
      </c>
      <c r="I69" s="2">
        <v>-0.52941176470588203</v>
      </c>
      <c r="J69" s="2">
        <v>-0.375</v>
      </c>
      <c r="K69" s="3">
        <v>-0.64285714285714302</v>
      </c>
      <c r="L69" s="3">
        <v>-0.58333333333333304</v>
      </c>
    </row>
    <row r="70" spans="1:12" x14ac:dyDescent="0.25">
      <c r="A70" s="8" t="s">
        <v>959</v>
      </c>
      <c r="B70" s="2">
        <v>-0.39682539682539703</v>
      </c>
      <c r="C70" s="2">
        <v>-7.8947368421052599E-2</v>
      </c>
      <c r="D70" s="2">
        <v>-2.8571428571428598E-2</v>
      </c>
      <c r="E70" s="2">
        <v>-5.8823529411764698E-2</v>
      </c>
      <c r="F70" s="2">
        <v>-0.71875</v>
      </c>
      <c r="G70" s="2">
        <v>-0.44444444444444398</v>
      </c>
      <c r="H70" s="2">
        <v>0</v>
      </c>
      <c r="I70" s="2" t="s">
        <v>2216</v>
      </c>
      <c r="J70" s="2">
        <v>0.5</v>
      </c>
      <c r="K70" s="3">
        <v>-0.66666666666666696</v>
      </c>
      <c r="L70" s="3">
        <v>-0.952380952380952</v>
      </c>
    </row>
    <row r="71" spans="1:12" x14ac:dyDescent="0.25">
      <c r="A71" s="8" t="s">
        <v>960</v>
      </c>
      <c r="B71" s="2">
        <v>0.42016806722689098</v>
      </c>
      <c r="C71" s="2">
        <v>2.3668639053254399E-2</v>
      </c>
      <c r="D71" s="2">
        <v>-0.19653179190751399</v>
      </c>
      <c r="E71" s="2">
        <v>-0.33093525179856098</v>
      </c>
      <c r="F71" s="2">
        <v>-5.3763440860215103E-2</v>
      </c>
      <c r="G71" s="2">
        <v>3.4090909090909102E-2</v>
      </c>
      <c r="H71" s="2">
        <v>-4.3956043956044001E-2</v>
      </c>
      <c r="I71" s="2">
        <v>-0.36781609195402298</v>
      </c>
      <c r="J71" s="2">
        <v>-0.4</v>
      </c>
      <c r="K71" s="3">
        <v>-0.625</v>
      </c>
      <c r="L71" s="3">
        <v>-0.72268907563025198</v>
      </c>
    </row>
    <row r="72" spans="1:12" x14ac:dyDescent="0.25">
      <c r="A72" s="8" t="s">
        <v>961</v>
      </c>
      <c r="B72" s="2" t="s">
        <v>2216</v>
      </c>
      <c r="C72" s="2" t="s">
        <v>2216</v>
      </c>
      <c r="D72" s="2">
        <v>0</v>
      </c>
      <c r="E72" s="2" t="s">
        <v>2216</v>
      </c>
      <c r="F72" s="2" t="s">
        <v>2216</v>
      </c>
      <c r="G72" s="2">
        <v>2</v>
      </c>
      <c r="H72" s="2">
        <v>2.5</v>
      </c>
      <c r="I72" s="2">
        <v>0.38095238095238099</v>
      </c>
      <c r="J72" s="2">
        <v>1.0689655172413799</v>
      </c>
      <c r="K72" s="3">
        <v>29</v>
      </c>
      <c r="L72" s="3">
        <v>59</v>
      </c>
    </row>
    <row r="73" spans="1:12" x14ac:dyDescent="0.25">
      <c r="A73" s="8" t="s">
        <v>962</v>
      </c>
      <c r="B73" s="2">
        <v>0.24137931034482801</v>
      </c>
      <c r="C73" s="2">
        <v>8.3333333333333301E-2</v>
      </c>
      <c r="D73" s="2">
        <v>-0.487179487179487</v>
      </c>
      <c r="E73" s="2">
        <v>0</v>
      </c>
      <c r="F73" s="2">
        <v>0.3</v>
      </c>
      <c r="G73" s="2">
        <v>-0.53846153846153799</v>
      </c>
      <c r="H73" s="2">
        <v>-8.3333333333333301E-2</v>
      </c>
      <c r="I73" s="2" t="s">
        <v>2216</v>
      </c>
      <c r="J73" s="2" t="s">
        <v>2216</v>
      </c>
      <c r="K73" s="3">
        <v>-1</v>
      </c>
      <c r="L73" s="3">
        <v>-1</v>
      </c>
    </row>
    <row r="74" spans="1:12" x14ac:dyDescent="0.25">
      <c r="A74" s="8" t="s">
        <v>963</v>
      </c>
      <c r="B74" s="2">
        <v>0.11363636363636399</v>
      </c>
      <c r="C74" s="2">
        <v>-0.30612244897959201</v>
      </c>
      <c r="D74" s="2">
        <v>-0.23529411764705899</v>
      </c>
      <c r="E74" s="2">
        <v>0.73076923076923095</v>
      </c>
      <c r="F74" s="2">
        <v>0.133333333333333</v>
      </c>
      <c r="G74" s="2">
        <v>-0.29411764705882398</v>
      </c>
      <c r="H74" s="2">
        <v>-0.16666666666666699</v>
      </c>
      <c r="I74" s="2">
        <v>-0.83333333333333304</v>
      </c>
      <c r="J74" s="2" t="s">
        <v>2216</v>
      </c>
      <c r="K74" s="3">
        <v>-0.96078431372549</v>
      </c>
      <c r="L74" s="3">
        <v>-0.95454545454545503</v>
      </c>
    </row>
    <row r="75" spans="1:12" x14ac:dyDescent="0.25">
      <c r="A75" s="8" t="s">
        <v>964</v>
      </c>
      <c r="B75" s="2">
        <v>-0.21538461538461501</v>
      </c>
      <c r="C75" s="2">
        <v>-5.8823529411764698E-2</v>
      </c>
      <c r="D75" s="2">
        <v>-0.25</v>
      </c>
      <c r="E75" s="2">
        <v>-8.3333333333333301E-2</v>
      </c>
      <c r="F75" s="2">
        <v>-9.0909090909090898E-2</v>
      </c>
      <c r="G75" s="2">
        <v>-0.2</v>
      </c>
      <c r="H75" s="2">
        <v>-0.5</v>
      </c>
      <c r="I75" s="2">
        <v>0.5</v>
      </c>
      <c r="J75" s="2">
        <v>-0.72222222222222199</v>
      </c>
      <c r="K75" s="3">
        <v>-0.83333333333333304</v>
      </c>
      <c r="L75" s="3">
        <v>-0.92307692307692302</v>
      </c>
    </row>
    <row r="76" spans="1:12" x14ac:dyDescent="0.25">
      <c r="A76" s="8" t="s">
        <v>965</v>
      </c>
      <c r="B76" s="2">
        <v>0</v>
      </c>
      <c r="C76" s="2">
        <v>-0.25396825396825401</v>
      </c>
      <c r="D76" s="2">
        <v>2.1276595744680899E-2</v>
      </c>
      <c r="E76" s="2">
        <v>-0.33333333333333298</v>
      </c>
      <c r="F76" s="2">
        <v>-0.1875</v>
      </c>
      <c r="G76" s="2">
        <v>0.15384615384615399</v>
      </c>
      <c r="H76" s="2">
        <v>0.2</v>
      </c>
      <c r="I76" s="2">
        <v>-0.55555555555555602</v>
      </c>
      <c r="J76" s="2">
        <v>-6.25E-2</v>
      </c>
      <c r="K76" s="3">
        <v>-0.42307692307692302</v>
      </c>
      <c r="L76" s="3">
        <v>-0.76190476190476197</v>
      </c>
    </row>
    <row r="77" spans="1:12" x14ac:dyDescent="0.25">
      <c r="A77" s="8" t="s">
        <v>966</v>
      </c>
      <c r="B77" s="2">
        <v>-0.50246305418719195</v>
      </c>
      <c r="C77" s="2">
        <v>0.12871287128712899</v>
      </c>
      <c r="D77" s="2">
        <v>6.14035087719298E-2</v>
      </c>
      <c r="E77" s="2">
        <v>-0.29752066115702502</v>
      </c>
      <c r="F77" s="2">
        <v>-0.55294117647058805</v>
      </c>
      <c r="G77" s="2">
        <v>-0.44736842105263203</v>
      </c>
      <c r="H77" s="2">
        <v>9.5238095238095205E-2</v>
      </c>
      <c r="I77" s="2">
        <v>-0.39130434782608697</v>
      </c>
      <c r="J77" s="2">
        <v>-0.5</v>
      </c>
      <c r="K77" s="3">
        <v>-0.81578947368421095</v>
      </c>
      <c r="L77" s="3">
        <v>-0.96551724137931005</v>
      </c>
    </row>
    <row r="78" spans="1:12" x14ac:dyDescent="0.25">
      <c r="A78" s="8" t="s">
        <v>967</v>
      </c>
      <c r="B78" s="2">
        <v>0.34705882352941197</v>
      </c>
      <c r="C78" s="2">
        <v>-0.11062590975254701</v>
      </c>
      <c r="D78" s="2">
        <v>-0.252045826513912</v>
      </c>
      <c r="E78" s="2">
        <v>-0.35448577680525201</v>
      </c>
      <c r="F78" s="2">
        <v>0.105084745762712</v>
      </c>
      <c r="G78" s="2">
        <v>-1.84049079754601E-2</v>
      </c>
      <c r="H78" s="2">
        <v>-7.1874999999999994E-2</v>
      </c>
      <c r="I78" s="2">
        <v>-0.48148148148148101</v>
      </c>
      <c r="J78" s="2">
        <v>-0.48051948051948101</v>
      </c>
      <c r="K78" s="3">
        <v>-0.754601226993865</v>
      </c>
      <c r="L78" s="3">
        <v>-0.84313725490196101</v>
      </c>
    </row>
    <row r="79" spans="1:12" x14ac:dyDescent="0.25">
      <c r="A79" s="8" t="s">
        <v>968</v>
      </c>
      <c r="B79" s="2" t="s">
        <v>2216</v>
      </c>
      <c r="C79" s="2" t="s">
        <v>2216</v>
      </c>
      <c r="D79" s="2">
        <v>2</v>
      </c>
      <c r="E79" s="2">
        <v>1.6666666666666701</v>
      </c>
      <c r="F79" s="2">
        <v>0</v>
      </c>
      <c r="G79" s="2">
        <v>2.375</v>
      </c>
      <c r="H79" s="2">
        <v>1.6666666666666701</v>
      </c>
      <c r="I79" s="2">
        <v>0.81944444444444398</v>
      </c>
      <c r="J79" s="2">
        <v>0.85496183206106902</v>
      </c>
      <c r="K79" s="3">
        <v>29.375</v>
      </c>
      <c r="L79" s="3">
        <v>0</v>
      </c>
    </row>
    <row r="80" spans="1:12" x14ac:dyDescent="0.25">
      <c r="A80" s="11" t="s">
        <v>14</v>
      </c>
      <c r="B80" s="3">
        <v>0.105456026058632</v>
      </c>
      <c r="C80" s="3">
        <v>-7.5874769797421707E-2</v>
      </c>
      <c r="D80" s="3">
        <v>-0.18692706257473099</v>
      </c>
      <c r="E80" s="3">
        <v>-0.34705882352941197</v>
      </c>
      <c r="F80" s="3">
        <v>-6.4564564564564594E-2</v>
      </c>
      <c r="G80" s="3">
        <v>4.8154093097913298E-2</v>
      </c>
      <c r="H80" s="3">
        <v>7.6569678407350699E-3</v>
      </c>
      <c r="I80" s="3">
        <v>-0.26975683890577501</v>
      </c>
      <c r="J80" s="3">
        <v>-9.6774193548387094E-2</v>
      </c>
      <c r="K80" s="3">
        <v>-0.30337078651685401</v>
      </c>
      <c r="L80" s="3">
        <v>-0.64657980456026098</v>
      </c>
    </row>
    <row r="81" spans="1:1" x14ac:dyDescent="0.25">
      <c r="A81" s="15"/>
    </row>
    <row r="82" spans="1:1" x14ac:dyDescent="0.25">
      <c r="A82" s="13" t="s">
        <v>35</v>
      </c>
    </row>
    <row r="83" spans="1:1" x14ac:dyDescent="0.25">
      <c r="A83" s="14" t="s">
        <v>36</v>
      </c>
    </row>
    <row r="84" spans="1:1" x14ac:dyDescent="0.25">
      <c r="A84" s="14" t="s">
        <v>37</v>
      </c>
    </row>
    <row r="85" spans="1:1" x14ac:dyDescent="0.25">
      <c r="A85" s="14" t="s">
        <v>508</v>
      </c>
    </row>
    <row r="86" spans="1:1" x14ac:dyDescent="0.25">
      <c r="A86" s="14" t="s">
        <v>522</v>
      </c>
    </row>
    <row r="87" spans="1:1" x14ac:dyDescent="0.25">
      <c r="A87" s="14" t="s">
        <v>523</v>
      </c>
    </row>
    <row r="88" spans="1:1" x14ac:dyDescent="0.25">
      <c r="A88" s="14" t="s">
        <v>69</v>
      </c>
    </row>
    <row r="89" spans="1:1" x14ac:dyDescent="0.25">
      <c r="A89" s="14" t="s">
        <v>872</v>
      </c>
    </row>
    <row r="90" spans="1:1" x14ac:dyDescent="0.25">
      <c r="A90" s="14" t="s">
        <v>873</v>
      </c>
    </row>
    <row r="91" spans="1:1" x14ac:dyDescent="0.25">
      <c r="A91" s="14" t="s">
        <v>39</v>
      </c>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32:K32"/>
    <mergeCell ref="B57:J5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991</v>
      </c>
    </row>
    <row r="2" spans="1:13" ht="15" x14ac:dyDescent="0.25">
      <c r="A2" s="12" t="s">
        <v>870</v>
      </c>
    </row>
    <row r="3" spans="1:13" ht="15" x14ac:dyDescent="0.25">
      <c r="A3" s="12" t="s">
        <v>809</v>
      </c>
    </row>
    <row r="4" spans="1:13" ht="15" x14ac:dyDescent="0.25">
      <c r="A4" s="12" t="s">
        <v>871</v>
      </c>
    </row>
    <row r="5" spans="1:13" x14ac:dyDescent="0.25">
      <c r="A5" s="19" t="str">
        <f>HYPERLINK("#'Table of contents'!A45",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970</v>
      </c>
      <c r="B8" s="1">
        <v>29</v>
      </c>
      <c r="C8" s="1">
        <v>37</v>
      </c>
      <c r="D8" s="1">
        <v>43</v>
      </c>
      <c r="E8" s="1">
        <v>20</v>
      </c>
      <c r="F8" s="1">
        <v>19</v>
      </c>
      <c r="G8" s="1">
        <v>31</v>
      </c>
      <c r="H8" s="1">
        <v>15</v>
      </c>
      <c r="I8" s="1">
        <v>10</v>
      </c>
      <c r="J8" s="1">
        <v>4</v>
      </c>
      <c r="K8" s="1" t="s">
        <v>2216</v>
      </c>
      <c r="L8" s="4">
        <v>58</v>
      </c>
      <c r="M8" s="4">
        <v>196</v>
      </c>
    </row>
    <row r="9" spans="1:13" x14ac:dyDescent="0.25">
      <c r="A9" s="16" t="s">
        <v>971</v>
      </c>
      <c r="B9" s="1">
        <v>41</v>
      </c>
      <c r="C9" s="1">
        <v>49</v>
      </c>
      <c r="D9" s="1">
        <v>38</v>
      </c>
      <c r="E9" s="1">
        <v>32</v>
      </c>
      <c r="F9" s="1">
        <v>57</v>
      </c>
      <c r="G9" s="1">
        <v>53</v>
      </c>
      <c r="H9" s="1">
        <v>48</v>
      </c>
      <c r="I9" s="1">
        <v>43</v>
      </c>
      <c r="J9" s="1">
        <v>12</v>
      </c>
      <c r="K9" s="1" t="s">
        <v>2216</v>
      </c>
      <c r="L9" s="4">
        <v>154</v>
      </c>
      <c r="M9" s="4">
        <v>361</v>
      </c>
    </row>
    <row r="10" spans="1:13" x14ac:dyDescent="0.25">
      <c r="A10" s="16" t="s">
        <v>972</v>
      </c>
      <c r="B10" s="1">
        <v>76</v>
      </c>
      <c r="C10" s="1">
        <v>71</v>
      </c>
      <c r="D10" s="1">
        <v>60</v>
      </c>
      <c r="E10" s="1">
        <v>51</v>
      </c>
      <c r="F10" s="1">
        <v>41</v>
      </c>
      <c r="G10" s="1">
        <v>34</v>
      </c>
      <c r="H10" s="1">
        <v>42</v>
      </c>
      <c r="I10" s="1">
        <v>19</v>
      </c>
      <c r="J10" s="1">
        <v>28</v>
      </c>
      <c r="K10" s="1">
        <v>7</v>
      </c>
      <c r="L10" s="4">
        <v>127</v>
      </c>
      <c r="M10" s="4">
        <v>391</v>
      </c>
    </row>
    <row r="11" spans="1:13" x14ac:dyDescent="0.25">
      <c r="A11" s="16" t="s">
        <v>973</v>
      </c>
      <c r="B11" s="1">
        <v>62</v>
      </c>
      <c r="C11" s="1">
        <v>81</v>
      </c>
      <c r="D11" s="1">
        <v>53</v>
      </c>
      <c r="E11" s="1">
        <v>56</v>
      </c>
      <c r="F11" s="1">
        <v>48</v>
      </c>
      <c r="G11" s="1">
        <v>39</v>
      </c>
      <c r="H11" s="1">
        <v>50</v>
      </c>
      <c r="I11" s="1">
        <v>53</v>
      </c>
      <c r="J11" s="1">
        <v>32</v>
      </c>
      <c r="K11" s="1">
        <v>22</v>
      </c>
      <c r="L11" s="4">
        <v>195</v>
      </c>
      <c r="M11" s="4">
        <v>472</v>
      </c>
    </row>
    <row r="12" spans="1:13" x14ac:dyDescent="0.25">
      <c r="A12" s="16" t="s">
        <v>974</v>
      </c>
      <c r="B12" s="1">
        <v>219</v>
      </c>
      <c r="C12" s="1">
        <v>116</v>
      </c>
      <c r="D12" s="1">
        <v>153</v>
      </c>
      <c r="E12" s="1">
        <v>144</v>
      </c>
      <c r="F12" s="1">
        <v>97</v>
      </c>
      <c r="G12" s="1">
        <v>44</v>
      </c>
      <c r="H12" s="1">
        <v>21</v>
      </c>
      <c r="I12" s="1">
        <v>29</v>
      </c>
      <c r="J12" s="1">
        <v>19</v>
      </c>
      <c r="K12" s="1">
        <v>14</v>
      </c>
      <c r="L12" s="4">
        <v>126</v>
      </c>
      <c r="M12" s="4">
        <v>807</v>
      </c>
    </row>
    <row r="13" spans="1:13" x14ac:dyDescent="0.25">
      <c r="A13" s="16" t="s">
        <v>975</v>
      </c>
      <c r="B13" s="1">
        <v>590</v>
      </c>
      <c r="C13" s="1">
        <v>775</v>
      </c>
      <c r="D13" s="1">
        <v>719</v>
      </c>
      <c r="E13" s="1">
        <v>551</v>
      </c>
      <c r="F13" s="1">
        <v>343</v>
      </c>
      <c r="G13" s="1">
        <v>375</v>
      </c>
      <c r="H13" s="1">
        <v>387</v>
      </c>
      <c r="I13" s="1">
        <v>377</v>
      </c>
      <c r="J13" s="1">
        <v>204</v>
      </c>
      <c r="K13" s="1">
        <v>108</v>
      </c>
      <c r="L13" s="4">
        <v>1343</v>
      </c>
      <c r="M13" s="4">
        <v>3672</v>
      </c>
    </row>
    <row r="14" spans="1:13" x14ac:dyDescent="0.25">
      <c r="A14" s="16" t="s">
        <v>976</v>
      </c>
      <c r="B14" s="1" t="s">
        <v>2216</v>
      </c>
      <c r="C14" s="1" t="s">
        <v>2216</v>
      </c>
      <c r="D14" s="1" t="s">
        <v>2216</v>
      </c>
      <c r="E14" s="1">
        <v>5</v>
      </c>
      <c r="F14" s="1">
        <v>9</v>
      </c>
      <c r="G14" s="1">
        <v>7</v>
      </c>
      <c r="H14" s="1">
        <v>29</v>
      </c>
      <c r="I14" s="1">
        <v>84</v>
      </c>
      <c r="J14" s="1">
        <v>164</v>
      </c>
      <c r="K14" s="1">
        <v>300</v>
      </c>
      <c r="L14" s="4">
        <v>507</v>
      </c>
      <c r="M14" s="4">
        <v>458</v>
      </c>
    </row>
    <row r="15" spans="1:13" x14ac:dyDescent="0.25">
      <c r="A15" s="16" t="s">
        <v>977</v>
      </c>
      <c r="B15" s="1">
        <v>16</v>
      </c>
      <c r="C15" s="1">
        <v>29</v>
      </c>
      <c r="D15" s="1">
        <v>25</v>
      </c>
      <c r="E15" s="1">
        <v>18</v>
      </c>
      <c r="F15" s="1">
        <v>17</v>
      </c>
      <c r="G15" s="1">
        <v>17</v>
      </c>
      <c r="H15" s="1">
        <v>22</v>
      </c>
      <c r="I15" s="1">
        <v>8</v>
      </c>
      <c r="J15" s="1">
        <v>4</v>
      </c>
      <c r="K15" s="1" t="s">
        <v>2216</v>
      </c>
      <c r="L15" s="4">
        <v>49</v>
      </c>
      <c r="M15" s="4">
        <v>147</v>
      </c>
    </row>
    <row r="16" spans="1:13" x14ac:dyDescent="0.25">
      <c r="A16" s="16" t="s">
        <v>978</v>
      </c>
      <c r="B16" s="1">
        <v>31</v>
      </c>
      <c r="C16" s="1">
        <v>33</v>
      </c>
      <c r="D16" s="1">
        <v>19</v>
      </c>
      <c r="E16" s="1">
        <v>36</v>
      </c>
      <c r="F16" s="1">
        <v>28</v>
      </c>
      <c r="G16" s="1">
        <v>29</v>
      </c>
      <c r="H16" s="1">
        <v>38</v>
      </c>
      <c r="I16" s="1">
        <v>30</v>
      </c>
      <c r="J16" s="1">
        <v>8</v>
      </c>
      <c r="K16" s="1" t="s">
        <v>2216</v>
      </c>
      <c r="L16" s="4">
        <v>100</v>
      </c>
      <c r="M16" s="4">
        <v>234</v>
      </c>
    </row>
    <row r="17" spans="1:13" x14ac:dyDescent="0.25">
      <c r="A17" s="16" t="s">
        <v>979</v>
      </c>
      <c r="B17" s="1">
        <v>82</v>
      </c>
      <c r="C17" s="1">
        <v>88</v>
      </c>
      <c r="D17" s="1">
        <v>75</v>
      </c>
      <c r="E17" s="1">
        <v>68</v>
      </c>
      <c r="F17" s="1">
        <v>42</v>
      </c>
      <c r="G17" s="1">
        <v>41</v>
      </c>
      <c r="H17" s="1">
        <v>48</v>
      </c>
      <c r="I17" s="1">
        <v>38</v>
      </c>
      <c r="J17" s="1">
        <v>29</v>
      </c>
      <c r="K17" s="1">
        <v>9</v>
      </c>
      <c r="L17" s="4">
        <v>159</v>
      </c>
      <c r="M17" s="4">
        <v>475</v>
      </c>
    </row>
    <row r="18" spans="1:13" x14ac:dyDescent="0.25">
      <c r="A18" s="16" t="s">
        <v>980</v>
      </c>
      <c r="B18" s="1">
        <v>51</v>
      </c>
      <c r="C18" s="1">
        <v>53</v>
      </c>
      <c r="D18" s="1">
        <v>54</v>
      </c>
      <c r="E18" s="1">
        <v>38</v>
      </c>
      <c r="F18" s="1">
        <v>46</v>
      </c>
      <c r="G18" s="1">
        <v>36</v>
      </c>
      <c r="H18" s="1">
        <v>47</v>
      </c>
      <c r="I18" s="1">
        <v>49</v>
      </c>
      <c r="J18" s="1">
        <v>29</v>
      </c>
      <c r="K18" s="1">
        <v>15</v>
      </c>
      <c r="L18" s="4">
        <v>172</v>
      </c>
      <c r="M18" s="4">
        <v>397</v>
      </c>
    </row>
    <row r="19" spans="1:13" x14ac:dyDescent="0.25">
      <c r="A19" s="16" t="s">
        <v>981</v>
      </c>
      <c r="B19" s="1">
        <v>215</v>
      </c>
      <c r="C19" s="1">
        <v>110</v>
      </c>
      <c r="D19" s="1">
        <v>134</v>
      </c>
      <c r="E19" s="1">
        <v>129</v>
      </c>
      <c r="F19" s="1">
        <v>87</v>
      </c>
      <c r="G19" s="1">
        <v>29</v>
      </c>
      <c r="H19" s="1">
        <v>24</v>
      </c>
      <c r="I19" s="1">
        <v>19</v>
      </c>
      <c r="J19" s="1">
        <v>14</v>
      </c>
      <c r="K19" s="1">
        <v>7</v>
      </c>
      <c r="L19" s="4">
        <v>91</v>
      </c>
      <c r="M19" s="4">
        <v>715</v>
      </c>
    </row>
    <row r="20" spans="1:13" x14ac:dyDescent="0.25">
      <c r="A20" s="16" t="s">
        <v>982</v>
      </c>
      <c r="B20" s="1">
        <v>668</v>
      </c>
      <c r="C20" s="1">
        <v>934</v>
      </c>
      <c r="D20" s="1">
        <v>811</v>
      </c>
      <c r="E20" s="1">
        <v>611</v>
      </c>
      <c r="F20" s="1">
        <v>341</v>
      </c>
      <c r="G20" s="1">
        <v>349</v>
      </c>
      <c r="H20" s="1">
        <v>355</v>
      </c>
      <c r="I20" s="1">
        <v>351</v>
      </c>
      <c r="J20" s="1">
        <v>208</v>
      </c>
      <c r="K20" s="1">
        <v>113</v>
      </c>
      <c r="L20" s="4">
        <v>1292</v>
      </c>
      <c r="M20" s="4">
        <v>4179</v>
      </c>
    </row>
    <row r="21" spans="1:13" x14ac:dyDescent="0.25">
      <c r="A21" s="16" t="s">
        <v>983</v>
      </c>
      <c r="B21" s="1" t="s">
        <v>2216</v>
      </c>
      <c r="C21" s="1" t="s">
        <v>2216</v>
      </c>
      <c r="D21" s="1">
        <v>4</v>
      </c>
      <c r="E21" s="1">
        <v>4</v>
      </c>
      <c r="F21" s="1">
        <v>5</v>
      </c>
      <c r="G21" s="1">
        <v>11</v>
      </c>
      <c r="H21" s="1">
        <v>30</v>
      </c>
      <c r="I21" s="1">
        <v>71</v>
      </c>
      <c r="J21" s="1">
        <v>114</v>
      </c>
      <c r="K21" s="1">
        <v>209</v>
      </c>
      <c r="L21" s="4">
        <v>364</v>
      </c>
      <c r="M21" s="4">
        <v>321</v>
      </c>
    </row>
    <row r="22" spans="1:13" x14ac:dyDescent="0.25">
      <c r="A22" s="16" t="s">
        <v>984</v>
      </c>
      <c r="B22" s="1">
        <v>15</v>
      </c>
      <c r="C22" s="1">
        <v>18</v>
      </c>
      <c r="D22" s="1">
        <v>9</v>
      </c>
      <c r="E22" s="1">
        <v>13</v>
      </c>
      <c r="F22" s="1">
        <v>11</v>
      </c>
      <c r="G22" s="1">
        <v>15</v>
      </c>
      <c r="H22" s="1">
        <v>6</v>
      </c>
      <c r="I22" s="1">
        <v>4</v>
      </c>
      <c r="J22" s="1" t="s">
        <v>2216</v>
      </c>
      <c r="K22" s="1" t="s">
        <v>2216</v>
      </c>
      <c r="L22" s="4">
        <v>25</v>
      </c>
      <c r="M22" s="4">
        <v>84</v>
      </c>
    </row>
    <row r="23" spans="1:13" x14ac:dyDescent="0.25">
      <c r="A23" s="16" t="s">
        <v>985</v>
      </c>
      <c r="B23" s="1">
        <v>17</v>
      </c>
      <c r="C23" s="1">
        <v>17</v>
      </c>
      <c r="D23" s="1">
        <v>13</v>
      </c>
      <c r="E23" s="1">
        <v>12</v>
      </c>
      <c r="F23" s="1">
        <v>10</v>
      </c>
      <c r="G23" s="1">
        <v>20</v>
      </c>
      <c r="H23" s="1">
        <v>10</v>
      </c>
      <c r="I23" s="1">
        <v>7</v>
      </c>
      <c r="J23" s="1" t="s">
        <v>2216</v>
      </c>
      <c r="K23" s="1" t="s">
        <v>2216</v>
      </c>
      <c r="L23" s="4">
        <v>38</v>
      </c>
      <c r="M23" s="4">
        <v>101</v>
      </c>
    </row>
    <row r="24" spans="1:13" x14ac:dyDescent="0.25">
      <c r="A24" s="16" t="s">
        <v>986</v>
      </c>
      <c r="B24" s="1">
        <v>28</v>
      </c>
      <c r="C24" s="1">
        <v>17</v>
      </c>
      <c r="D24" s="1">
        <v>10</v>
      </c>
      <c r="E24" s="1">
        <v>13</v>
      </c>
      <c r="F24" s="1">
        <v>8</v>
      </c>
      <c r="G24" s="1">
        <v>14</v>
      </c>
      <c r="H24" s="1">
        <v>6</v>
      </c>
      <c r="I24" s="1">
        <v>6</v>
      </c>
      <c r="J24" s="1">
        <v>5</v>
      </c>
      <c r="K24" s="1" t="s">
        <v>2216</v>
      </c>
      <c r="L24" s="4">
        <v>30</v>
      </c>
      <c r="M24" s="4">
        <v>100</v>
      </c>
    </row>
    <row r="25" spans="1:13" x14ac:dyDescent="0.25">
      <c r="A25" s="16" t="s">
        <v>987</v>
      </c>
      <c r="B25" s="1">
        <v>21</v>
      </c>
      <c r="C25" s="1">
        <v>26</v>
      </c>
      <c r="D25" s="1">
        <v>22</v>
      </c>
      <c r="E25" s="1">
        <v>13</v>
      </c>
      <c r="F25" s="1">
        <v>10</v>
      </c>
      <c r="G25" s="1">
        <v>8</v>
      </c>
      <c r="H25" s="1">
        <v>7</v>
      </c>
      <c r="I25" s="1">
        <v>6</v>
      </c>
      <c r="J25" s="1">
        <v>3</v>
      </c>
      <c r="K25" s="1" t="s">
        <v>2216</v>
      </c>
      <c r="L25" s="4">
        <v>23</v>
      </c>
      <c r="M25" s="4">
        <v>106</v>
      </c>
    </row>
    <row r="26" spans="1:13" x14ac:dyDescent="0.25">
      <c r="A26" s="16" t="s">
        <v>988</v>
      </c>
      <c r="B26" s="1">
        <v>84</v>
      </c>
      <c r="C26" s="1">
        <v>34</v>
      </c>
      <c r="D26" s="1">
        <v>29</v>
      </c>
      <c r="E26" s="1">
        <v>49</v>
      </c>
      <c r="F26" s="1">
        <v>22</v>
      </c>
      <c r="G26" s="1">
        <v>6</v>
      </c>
      <c r="H26" s="1">
        <v>3</v>
      </c>
      <c r="I26" s="1">
        <v>4</v>
      </c>
      <c r="J26" s="1">
        <v>6</v>
      </c>
      <c r="K26" s="1" t="s">
        <v>2216</v>
      </c>
      <c r="L26" s="4">
        <v>18</v>
      </c>
      <c r="M26" s="4">
        <v>214</v>
      </c>
    </row>
    <row r="27" spans="1:13" x14ac:dyDescent="0.25">
      <c r="A27" s="16" t="s">
        <v>989</v>
      </c>
      <c r="B27" s="1">
        <v>209</v>
      </c>
      <c r="C27" s="1">
        <v>225</v>
      </c>
      <c r="D27" s="1">
        <v>237</v>
      </c>
      <c r="E27" s="1">
        <v>174</v>
      </c>
      <c r="F27" s="1">
        <v>90</v>
      </c>
      <c r="G27" s="1">
        <v>85</v>
      </c>
      <c r="H27" s="1">
        <v>106</v>
      </c>
      <c r="I27" s="1">
        <v>88</v>
      </c>
      <c r="J27" s="1">
        <v>49</v>
      </c>
      <c r="K27" s="1">
        <v>13</v>
      </c>
      <c r="L27" s="4">
        <v>310</v>
      </c>
      <c r="M27" s="4">
        <v>1060</v>
      </c>
    </row>
    <row r="28" spans="1:13" x14ac:dyDescent="0.25">
      <c r="A28" s="16" t="s">
        <v>990</v>
      </c>
      <c r="B28" s="1" t="s">
        <v>2216</v>
      </c>
      <c r="C28" s="1" t="s">
        <v>2216</v>
      </c>
      <c r="D28" s="1" t="s">
        <v>2216</v>
      </c>
      <c r="E28" s="1">
        <v>3</v>
      </c>
      <c r="F28" s="1" t="s">
        <v>2216</v>
      </c>
      <c r="G28" s="1">
        <v>3</v>
      </c>
      <c r="H28" s="1">
        <v>12</v>
      </c>
      <c r="I28" s="1">
        <v>20</v>
      </c>
      <c r="J28" s="1">
        <v>28</v>
      </c>
      <c r="K28" s="1">
        <v>48</v>
      </c>
      <c r="L28" s="4">
        <v>95</v>
      </c>
      <c r="M28" s="4">
        <v>73</v>
      </c>
    </row>
    <row r="29" spans="1:13" x14ac:dyDescent="0.25">
      <c r="A29" s="10" t="s">
        <v>14</v>
      </c>
      <c r="B29" s="4">
        <v>2456</v>
      </c>
      <c r="C29" s="4">
        <v>2715</v>
      </c>
      <c r="D29" s="4">
        <v>2509</v>
      </c>
      <c r="E29" s="4">
        <v>2040</v>
      </c>
      <c r="F29" s="4">
        <v>1332</v>
      </c>
      <c r="G29" s="4">
        <v>1246</v>
      </c>
      <c r="H29" s="4">
        <v>1306</v>
      </c>
      <c r="I29" s="4">
        <v>1316</v>
      </c>
      <c r="J29" s="4">
        <v>961</v>
      </c>
      <c r="K29" s="4">
        <v>868</v>
      </c>
      <c r="L29" s="4">
        <v>5276</v>
      </c>
      <c r="M29" s="4">
        <v>14563</v>
      </c>
    </row>
    <row r="30" spans="1:13" x14ac:dyDescent="0.25">
      <c r="A30" s="15"/>
    </row>
    <row r="31" spans="1:13" x14ac:dyDescent="0.25">
      <c r="A31" s="15"/>
    </row>
    <row r="32" spans="1:13" x14ac:dyDescent="0.25">
      <c r="A32" s="15"/>
      <c r="B32" s="23" t="s">
        <v>732</v>
      </c>
      <c r="C32" s="24"/>
      <c r="D32" s="24"/>
      <c r="E32" s="24"/>
      <c r="F32" s="24"/>
      <c r="G32" s="24"/>
      <c r="H32" s="24"/>
      <c r="I32" s="24"/>
      <c r="J32" s="24"/>
      <c r="K32" s="24"/>
      <c r="L32" s="6" t="s">
        <v>734</v>
      </c>
      <c r="M32" s="6" t="s">
        <v>11</v>
      </c>
    </row>
    <row r="33" spans="1:13" x14ac:dyDescent="0.25">
      <c r="A33" s="9" t="s">
        <v>34</v>
      </c>
      <c r="B33" s="5" t="s">
        <v>0</v>
      </c>
      <c r="C33" s="5" t="s">
        <v>1</v>
      </c>
      <c r="D33" s="5" t="s">
        <v>2</v>
      </c>
      <c r="E33" s="5" t="s">
        <v>3</v>
      </c>
      <c r="F33" s="5" t="s">
        <v>4</v>
      </c>
      <c r="G33" s="5" t="s">
        <v>5</v>
      </c>
      <c r="H33" s="5" t="s">
        <v>6</v>
      </c>
      <c r="I33" s="5" t="s">
        <v>7</v>
      </c>
      <c r="J33" s="5" t="s">
        <v>8</v>
      </c>
      <c r="K33" s="5" t="s">
        <v>9</v>
      </c>
      <c r="L33" s="5" t="s">
        <v>32</v>
      </c>
      <c r="M33" s="5" t="s">
        <v>33</v>
      </c>
    </row>
    <row r="34" spans="1:13" x14ac:dyDescent="0.25">
      <c r="A34" s="8" t="s">
        <v>970</v>
      </c>
      <c r="B34" s="2">
        <v>2.8515240904621399E-2</v>
      </c>
      <c r="C34" s="2">
        <v>3.2714412024756903E-2</v>
      </c>
      <c r="D34" s="2">
        <v>4.0299906279287701E-2</v>
      </c>
      <c r="E34" s="2">
        <v>2.3282887077997701E-2</v>
      </c>
      <c r="F34" s="2">
        <v>3.0944625407166099E-2</v>
      </c>
      <c r="G34" s="2">
        <v>5.3173241852487098E-2</v>
      </c>
      <c r="H34" s="2">
        <v>2.5337837837837801E-2</v>
      </c>
      <c r="I34" s="2">
        <v>1.6260162601626001E-2</v>
      </c>
      <c r="J34" s="2">
        <v>8.6393088552915807E-3</v>
      </c>
      <c r="K34" s="2">
        <v>0</v>
      </c>
      <c r="L34" s="3">
        <v>2.3107569721115499E-2</v>
      </c>
      <c r="M34" s="3">
        <v>3.0832153531540001E-2</v>
      </c>
    </row>
    <row r="35" spans="1:13" x14ac:dyDescent="0.25">
      <c r="A35" s="8" t="s">
        <v>971</v>
      </c>
      <c r="B35" s="2">
        <v>4.0314650934119997E-2</v>
      </c>
      <c r="C35" s="2">
        <v>4.3324491600353697E-2</v>
      </c>
      <c r="D35" s="2">
        <v>3.5613870665417102E-2</v>
      </c>
      <c r="E35" s="2">
        <v>3.7252619324796302E-2</v>
      </c>
      <c r="F35" s="2">
        <v>9.2833876221498399E-2</v>
      </c>
      <c r="G35" s="2">
        <v>9.0909090909090898E-2</v>
      </c>
      <c r="H35" s="2">
        <v>8.1081081081081099E-2</v>
      </c>
      <c r="I35" s="2">
        <v>6.9918699186991895E-2</v>
      </c>
      <c r="J35" s="2">
        <v>2.5917926565874699E-2</v>
      </c>
      <c r="K35" s="2" t="s">
        <v>2216</v>
      </c>
      <c r="L35" s="3">
        <v>6.1354581673306798E-2</v>
      </c>
      <c r="M35" s="3">
        <v>5.6787792984111997E-2</v>
      </c>
    </row>
    <row r="36" spans="1:13" x14ac:dyDescent="0.25">
      <c r="A36" s="8" t="s">
        <v>972</v>
      </c>
      <c r="B36" s="2">
        <v>7.4729596853490704E-2</v>
      </c>
      <c r="C36" s="2">
        <v>6.2776304155614499E-2</v>
      </c>
      <c r="D36" s="2">
        <v>5.6232427366447998E-2</v>
      </c>
      <c r="E36" s="2">
        <v>5.9371362048894101E-2</v>
      </c>
      <c r="F36" s="2">
        <v>6.6775244299674297E-2</v>
      </c>
      <c r="G36" s="2">
        <v>5.8319039451114899E-2</v>
      </c>
      <c r="H36" s="2">
        <v>7.0945945945945901E-2</v>
      </c>
      <c r="I36" s="2">
        <v>3.0894308943089401E-2</v>
      </c>
      <c r="J36" s="2">
        <v>6.0475161987040997E-2</v>
      </c>
      <c r="K36" s="2">
        <v>1.54525386313466E-2</v>
      </c>
      <c r="L36" s="3">
        <v>5.0597609561753E-2</v>
      </c>
      <c r="M36" s="3">
        <v>6.1507000157306903E-2</v>
      </c>
    </row>
    <row r="37" spans="1:13" x14ac:dyDescent="0.25">
      <c r="A37" s="8" t="s">
        <v>973</v>
      </c>
      <c r="B37" s="2">
        <v>6.0963618485742402E-2</v>
      </c>
      <c r="C37" s="2">
        <v>7.1618037135278506E-2</v>
      </c>
      <c r="D37" s="2">
        <v>4.9671977507029098E-2</v>
      </c>
      <c r="E37" s="2">
        <v>6.5192083818393504E-2</v>
      </c>
      <c r="F37" s="2">
        <v>7.8175895765472306E-2</v>
      </c>
      <c r="G37" s="2">
        <v>6.6895368782161194E-2</v>
      </c>
      <c r="H37" s="2">
        <v>8.4459459459459499E-2</v>
      </c>
      <c r="I37" s="2">
        <v>8.6178861788617903E-2</v>
      </c>
      <c r="J37" s="2">
        <v>6.9114470842332604E-2</v>
      </c>
      <c r="K37" s="2">
        <v>4.8565121412803502E-2</v>
      </c>
      <c r="L37" s="3">
        <v>7.7689243027888405E-2</v>
      </c>
      <c r="M37" s="3">
        <v>7.4248859524933097E-2</v>
      </c>
    </row>
    <row r="38" spans="1:13" x14ac:dyDescent="0.25">
      <c r="A38" s="8" t="s">
        <v>974</v>
      </c>
      <c r="B38" s="2">
        <v>0.21533923303834801</v>
      </c>
      <c r="C38" s="2">
        <v>0.102564102564103</v>
      </c>
      <c r="D38" s="2">
        <v>0.143392689784442</v>
      </c>
      <c r="E38" s="2">
        <v>0.16763678696158299</v>
      </c>
      <c r="F38" s="2">
        <v>0.15798045602605901</v>
      </c>
      <c r="G38" s="2">
        <v>7.5471698113207503E-2</v>
      </c>
      <c r="H38" s="2">
        <v>3.5472972972972999E-2</v>
      </c>
      <c r="I38" s="2">
        <v>4.7154471544715401E-2</v>
      </c>
      <c r="J38" s="2">
        <v>4.1036717062635002E-2</v>
      </c>
      <c r="K38" s="2">
        <v>3.09050772626932E-2</v>
      </c>
      <c r="L38" s="3">
        <v>5.0199203187250997E-2</v>
      </c>
      <c r="M38" s="3">
        <v>0.12694667295894299</v>
      </c>
    </row>
    <row r="39" spans="1:13" x14ac:dyDescent="0.25">
      <c r="A39" s="8" t="s">
        <v>975</v>
      </c>
      <c r="B39" s="2">
        <v>0.58013765978367704</v>
      </c>
      <c r="C39" s="2">
        <v>0.68523430592396095</v>
      </c>
      <c r="D39" s="2">
        <v>0.67385192127460203</v>
      </c>
      <c r="E39" s="2">
        <v>0.64144353899883599</v>
      </c>
      <c r="F39" s="2">
        <v>0.55863192182410404</v>
      </c>
      <c r="G39" s="2">
        <v>0.64322469982847297</v>
      </c>
      <c r="H39" s="2">
        <v>0.65371621621621601</v>
      </c>
      <c r="I39" s="2">
        <v>0.61300813008130095</v>
      </c>
      <c r="J39" s="2">
        <v>0.44060475161987001</v>
      </c>
      <c r="K39" s="2">
        <v>0.23841059602649001</v>
      </c>
      <c r="L39" s="3">
        <v>0.53505976095617502</v>
      </c>
      <c r="M39" s="3">
        <v>0.57763095799905595</v>
      </c>
    </row>
    <row r="40" spans="1:13" x14ac:dyDescent="0.25">
      <c r="A40" s="8" t="s">
        <v>976</v>
      </c>
      <c r="B40" s="2">
        <v>0</v>
      </c>
      <c r="C40" s="2" t="s">
        <v>2216</v>
      </c>
      <c r="D40" s="2" t="s">
        <v>2216</v>
      </c>
      <c r="E40" s="2">
        <v>5.82072176949942E-3</v>
      </c>
      <c r="F40" s="2">
        <v>1.46579804560261E-2</v>
      </c>
      <c r="G40" s="2">
        <v>1.20068610634648E-2</v>
      </c>
      <c r="H40" s="2">
        <v>4.89864864864865E-2</v>
      </c>
      <c r="I40" s="2">
        <v>0.13658536585365899</v>
      </c>
      <c r="J40" s="2">
        <v>0.35421166306695501</v>
      </c>
      <c r="K40" s="2">
        <v>0.66225165562913901</v>
      </c>
      <c r="L40" s="3">
        <v>0.20199203187251</v>
      </c>
      <c r="M40" s="3">
        <v>7.2046562844108902E-2</v>
      </c>
    </row>
    <row r="41" spans="1:13" x14ac:dyDescent="0.25">
      <c r="A41" s="8" t="s">
        <v>977</v>
      </c>
      <c r="B41" s="2">
        <v>1.5023474178403801E-2</v>
      </c>
      <c r="C41" s="2">
        <v>2.32558139534884E-2</v>
      </c>
      <c r="D41" s="2">
        <v>2.2281639928698801E-2</v>
      </c>
      <c r="E41" s="2">
        <v>1.9911504424778799E-2</v>
      </c>
      <c r="F41" s="2">
        <v>3.00353356890459E-2</v>
      </c>
      <c r="G41" s="2">
        <v>3.3203125E-2</v>
      </c>
      <c r="H41" s="2">
        <v>3.9007092198581603E-2</v>
      </c>
      <c r="I41" s="2">
        <v>1.41342756183746E-2</v>
      </c>
      <c r="J41" s="2">
        <v>9.8522167487684695E-3</v>
      </c>
      <c r="K41" s="2">
        <v>0</v>
      </c>
      <c r="L41" s="3">
        <v>2.2002694207454002E-2</v>
      </c>
      <c r="M41" s="3">
        <v>2.27272727272727E-2</v>
      </c>
    </row>
    <row r="42" spans="1:13" x14ac:dyDescent="0.25">
      <c r="A42" s="8" t="s">
        <v>978</v>
      </c>
      <c r="B42" s="2">
        <v>2.91079812206573E-2</v>
      </c>
      <c r="C42" s="2">
        <v>2.6463512429831599E-2</v>
      </c>
      <c r="D42" s="2">
        <v>1.69340463458111E-2</v>
      </c>
      <c r="E42" s="2">
        <v>3.9823008849557501E-2</v>
      </c>
      <c r="F42" s="2">
        <v>4.9469964664311E-2</v>
      </c>
      <c r="G42" s="2">
        <v>5.6640625E-2</v>
      </c>
      <c r="H42" s="2">
        <v>6.7375886524822695E-2</v>
      </c>
      <c r="I42" s="2">
        <v>5.3003533568904602E-2</v>
      </c>
      <c r="J42" s="2">
        <v>1.9704433497536901E-2</v>
      </c>
      <c r="K42" s="2">
        <v>0</v>
      </c>
      <c r="L42" s="3">
        <v>4.4903457566232603E-2</v>
      </c>
      <c r="M42" s="3">
        <v>3.6178107606679E-2</v>
      </c>
    </row>
    <row r="43" spans="1:13" x14ac:dyDescent="0.25">
      <c r="A43" s="8" t="s">
        <v>979</v>
      </c>
      <c r="B43" s="2">
        <v>7.6995305164319294E-2</v>
      </c>
      <c r="C43" s="2">
        <v>7.0569366479550893E-2</v>
      </c>
      <c r="D43" s="2">
        <v>6.6844919786096302E-2</v>
      </c>
      <c r="E43" s="2">
        <v>7.5221238938053103E-2</v>
      </c>
      <c r="F43" s="2">
        <v>7.4204946996466403E-2</v>
      </c>
      <c r="G43" s="2">
        <v>8.0078125E-2</v>
      </c>
      <c r="H43" s="2">
        <v>8.5106382978723402E-2</v>
      </c>
      <c r="I43" s="2">
        <v>6.7137809187279199E-2</v>
      </c>
      <c r="J43" s="2">
        <v>7.1428571428571397E-2</v>
      </c>
      <c r="K43" s="2">
        <v>2.54957507082153E-2</v>
      </c>
      <c r="L43" s="3">
        <v>7.1396497530309799E-2</v>
      </c>
      <c r="M43" s="3">
        <v>7.3438466295609198E-2</v>
      </c>
    </row>
    <row r="44" spans="1:13" x14ac:dyDescent="0.25">
      <c r="A44" s="8" t="s">
        <v>980</v>
      </c>
      <c r="B44" s="2">
        <v>4.7887323943661998E-2</v>
      </c>
      <c r="C44" s="2">
        <v>4.25020048115477E-2</v>
      </c>
      <c r="D44" s="2">
        <v>4.8128342245989303E-2</v>
      </c>
      <c r="E44" s="2">
        <v>4.2035398230088498E-2</v>
      </c>
      <c r="F44" s="2">
        <v>8.1272084805653705E-2</v>
      </c>
      <c r="G44" s="2">
        <v>7.03125E-2</v>
      </c>
      <c r="H44" s="2">
        <v>8.3333333333333301E-2</v>
      </c>
      <c r="I44" s="2">
        <v>8.6572438162544202E-2</v>
      </c>
      <c r="J44" s="2">
        <v>7.1428571428571397E-2</v>
      </c>
      <c r="K44" s="2">
        <v>4.2492917847025503E-2</v>
      </c>
      <c r="L44" s="3">
        <v>7.7233947013920098E-2</v>
      </c>
      <c r="M44" s="3">
        <v>6.1379097093382802E-2</v>
      </c>
    </row>
    <row r="45" spans="1:13" x14ac:dyDescent="0.25">
      <c r="A45" s="8" t="s">
        <v>981</v>
      </c>
      <c r="B45" s="2">
        <v>0.2018779342723</v>
      </c>
      <c r="C45" s="2">
        <v>8.8211708099438693E-2</v>
      </c>
      <c r="D45" s="2">
        <v>0.11942959001782499</v>
      </c>
      <c r="E45" s="2">
        <v>0.14269911504424801</v>
      </c>
      <c r="F45" s="2">
        <v>0.153710247349823</v>
      </c>
      <c r="G45" s="2">
        <v>5.6640625E-2</v>
      </c>
      <c r="H45" s="2">
        <v>4.2553191489361701E-2</v>
      </c>
      <c r="I45" s="2">
        <v>3.3568904593639599E-2</v>
      </c>
      <c r="J45" s="2">
        <v>3.4482758620689703E-2</v>
      </c>
      <c r="K45" s="2">
        <v>1.9830028328611901E-2</v>
      </c>
      <c r="L45" s="3">
        <v>4.0862146385271698E-2</v>
      </c>
      <c r="M45" s="3">
        <v>0.11054421768707499</v>
      </c>
    </row>
    <row r="46" spans="1:13" x14ac:dyDescent="0.25">
      <c r="A46" s="8" t="s">
        <v>982</v>
      </c>
      <c r="B46" s="2">
        <v>0.62723004694835705</v>
      </c>
      <c r="C46" s="2">
        <v>0.74899759422614298</v>
      </c>
      <c r="D46" s="2">
        <v>0.72281639928698704</v>
      </c>
      <c r="E46" s="2">
        <v>0.67588495575221197</v>
      </c>
      <c r="F46" s="2">
        <v>0.60247349823321505</v>
      </c>
      <c r="G46" s="2">
        <v>0.681640625</v>
      </c>
      <c r="H46" s="2">
        <v>0.629432624113475</v>
      </c>
      <c r="I46" s="2">
        <v>0.62014134275618404</v>
      </c>
      <c r="J46" s="2">
        <v>0.51231527093596096</v>
      </c>
      <c r="K46" s="2">
        <v>0.320113314447592</v>
      </c>
      <c r="L46" s="3">
        <v>0.58015267175572505</v>
      </c>
      <c r="M46" s="3">
        <v>0.64610389610389596</v>
      </c>
    </row>
    <row r="47" spans="1:13" x14ac:dyDescent="0.25">
      <c r="A47" s="8" t="s">
        <v>983</v>
      </c>
      <c r="B47" s="2" t="s">
        <v>2216</v>
      </c>
      <c r="C47" s="2">
        <v>0</v>
      </c>
      <c r="D47" s="2">
        <v>3.5650623885918001E-3</v>
      </c>
      <c r="E47" s="2">
        <v>4.4247787610619503E-3</v>
      </c>
      <c r="F47" s="2">
        <v>8.8339222614840993E-3</v>
      </c>
      <c r="G47" s="2">
        <v>2.1484375E-2</v>
      </c>
      <c r="H47" s="2">
        <v>5.31914893617021E-2</v>
      </c>
      <c r="I47" s="2">
        <v>0.12544169611307401</v>
      </c>
      <c r="J47" s="2">
        <v>0.28078817733990102</v>
      </c>
      <c r="K47" s="2">
        <v>0.59206798866855503</v>
      </c>
      <c r="L47" s="3">
        <v>0.16344858554108699</v>
      </c>
      <c r="M47" s="3">
        <v>4.9628942486085299E-2</v>
      </c>
    </row>
    <row r="48" spans="1:13" x14ac:dyDescent="0.25">
      <c r="A48" s="8" t="s">
        <v>984</v>
      </c>
      <c r="B48" s="2">
        <v>4.0106951871657803E-2</v>
      </c>
      <c r="C48" s="2">
        <v>5.3412462908011903E-2</v>
      </c>
      <c r="D48" s="2">
        <v>2.8125000000000001E-2</v>
      </c>
      <c r="E48" s="2">
        <v>4.6931407942238303E-2</v>
      </c>
      <c r="F48" s="2">
        <v>7.2368421052631596E-2</v>
      </c>
      <c r="G48" s="2">
        <v>9.9337748344370896E-2</v>
      </c>
      <c r="H48" s="2">
        <v>0.04</v>
      </c>
      <c r="I48" s="2">
        <v>2.96296296296296E-2</v>
      </c>
      <c r="J48" s="2">
        <v>0</v>
      </c>
      <c r="K48" s="2">
        <v>0</v>
      </c>
      <c r="L48" s="3">
        <v>4.63821892393321E-2</v>
      </c>
      <c r="M48" s="3">
        <v>4.8331415420022998E-2</v>
      </c>
    </row>
    <row r="49" spans="1:13" x14ac:dyDescent="0.25">
      <c r="A49" s="8" t="s">
        <v>985</v>
      </c>
      <c r="B49" s="2">
        <v>4.5454545454545497E-2</v>
      </c>
      <c r="C49" s="2">
        <v>5.04451038575668E-2</v>
      </c>
      <c r="D49" s="2">
        <v>4.0625000000000001E-2</v>
      </c>
      <c r="E49" s="2">
        <v>4.3321299638989202E-2</v>
      </c>
      <c r="F49" s="2">
        <v>6.5789473684210495E-2</v>
      </c>
      <c r="G49" s="2">
        <v>0.13245033112582799</v>
      </c>
      <c r="H49" s="2">
        <v>6.6666666666666693E-2</v>
      </c>
      <c r="I49" s="2">
        <v>5.1851851851851899E-2</v>
      </c>
      <c r="J49" s="2" t="s">
        <v>2216</v>
      </c>
      <c r="K49" s="2">
        <v>0</v>
      </c>
      <c r="L49" s="3">
        <v>7.0500927643784794E-2</v>
      </c>
      <c r="M49" s="3">
        <v>5.8112773302646699E-2</v>
      </c>
    </row>
    <row r="50" spans="1:13" x14ac:dyDescent="0.25">
      <c r="A50" s="8" t="s">
        <v>986</v>
      </c>
      <c r="B50" s="2">
        <v>7.4866310160427801E-2</v>
      </c>
      <c r="C50" s="2">
        <v>5.04451038575668E-2</v>
      </c>
      <c r="D50" s="2">
        <v>3.125E-2</v>
      </c>
      <c r="E50" s="2">
        <v>4.6931407942238303E-2</v>
      </c>
      <c r="F50" s="2">
        <v>5.2631578947368397E-2</v>
      </c>
      <c r="G50" s="2">
        <v>9.27152317880795E-2</v>
      </c>
      <c r="H50" s="2">
        <v>0.04</v>
      </c>
      <c r="I50" s="2">
        <v>4.4444444444444398E-2</v>
      </c>
      <c r="J50" s="2">
        <v>5.4347826086956499E-2</v>
      </c>
      <c r="K50" s="2">
        <v>0</v>
      </c>
      <c r="L50" s="3">
        <v>5.5658627087198501E-2</v>
      </c>
      <c r="M50" s="3">
        <v>5.75373993095512E-2</v>
      </c>
    </row>
    <row r="51" spans="1:13" x14ac:dyDescent="0.25">
      <c r="A51" s="8" t="s">
        <v>987</v>
      </c>
      <c r="B51" s="2">
        <v>5.61497326203209E-2</v>
      </c>
      <c r="C51" s="2">
        <v>7.71513353115727E-2</v>
      </c>
      <c r="D51" s="2">
        <v>6.8750000000000006E-2</v>
      </c>
      <c r="E51" s="2">
        <v>4.6931407942238303E-2</v>
      </c>
      <c r="F51" s="2">
        <v>6.5789473684210495E-2</v>
      </c>
      <c r="G51" s="2">
        <v>5.2980132450331098E-2</v>
      </c>
      <c r="H51" s="2">
        <v>4.6666666666666697E-2</v>
      </c>
      <c r="I51" s="2">
        <v>4.4444444444444398E-2</v>
      </c>
      <c r="J51" s="2">
        <v>3.2608695652173898E-2</v>
      </c>
      <c r="K51" s="2" t="s">
        <v>2216</v>
      </c>
      <c r="L51" s="3">
        <v>4.2671614100185502E-2</v>
      </c>
      <c r="M51" s="3">
        <v>6.0989643268124297E-2</v>
      </c>
    </row>
    <row r="52" spans="1:13" x14ac:dyDescent="0.25">
      <c r="A52" s="8" t="s">
        <v>988</v>
      </c>
      <c r="B52" s="2">
        <v>0.22459893048128299</v>
      </c>
      <c r="C52" s="2">
        <v>0.100890207715134</v>
      </c>
      <c r="D52" s="2">
        <v>9.0624999999999997E-2</v>
      </c>
      <c r="E52" s="2">
        <v>0.17689530685920599</v>
      </c>
      <c r="F52" s="2">
        <v>0.144736842105263</v>
      </c>
      <c r="G52" s="2">
        <v>3.9735099337748297E-2</v>
      </c>
      <c r="H52" s="2">
        <v>0.02</v>
      </c>
      <c r="I52" s="2">
        <v>2.96296296296296E-2</v>
      </c>
      <c r="J52" s="2">
        <v>6.5217391304347797E-2</v>
      </c>
      <c r="K52" s="2">
        <v>0</v>
      </c>
      <c r="L52" s="3">
        <v>3.3395176252319102E-2</v>
      </c>
      <c r="M52" s="3">
        <v>0.12313003452243999</v>
      </c>
    </row>
    <row r="53" spans="1:13" x14ac:dyDescent="0.25">
      <c r="A53" s="8" t="s">
        <v>989</v>
      </c>
      <c r="B53" s="2">
        <v>0.55882352941176505</v>
      </c>
      <c r="C53" s="2">
        <v>0.667655786350148</v>
      </c>
      <c r="D53" s="2">
        <v>0.74062499999999998</v>
      </c>
      <c r="E53" s="2">
        <v>0.62815884476534301</v>
      </c>
      <c r="F53" s="2">
        <v>0.59210526315789502</v>
      </c>
      <c r="G53" s="2">
        <v>0.56291390728476798</v>
      </c>
      <c r="H53" s="2">
        <v>0.706666666666667</v>
      </c>
      <c r="I53" s="2">
        <v>0.65185185185185202</v>
      </c>
      <c r="J53" s="2">
        <v>0.53260869565217395</v>
      </c>
      <c r="K53" s="2">
        <v>0.209677419354839</v>
      </c>
      <c r="L53" s="3">
        <v>0.57513914656771803</v>
      </c>
      <c r="M53" s="3">
        <v>0.60989643268124305</v>
      </c>
    </row>
    <row r="54" spans="1:13" x14ac:dyDescent="0.25">
      <c r="A54" s="8" t="s">
        <v>990</v>
      </c>
      <c r="B54" s="2">
        <v>0</v>
      </c>
      <c r="C54" s="2">
        <v>0</v>
      </c>
      <c r="D54" s="2">
        <v>0</v>
      </c>
      <c r="E54" s="2">
        <v>1.0830324909747301E-2</v>
      </c>
      <c r="F54" s="2" t="s">
        <v>2216</v>
      </c>
      <c r="G54" s="2">
        <v>1.9867549668874201E-2</v>
      </c>
      <c r="H54" s="2">
        <v>0.08</v>
      </c>
      <c r="I54" s="2">
        <v>0.148148148148148</v>
      </c>
      <c r="J54" s="2">
        <v>0.30434782608695699</v>
      </c>
      <c r="K54" s="2">
        <v>0.77419354838709697</v>
      </c>
      <c r="L54" s="3">
        <v>0.17625231910946201</v>
      </c>
      <c r="M54" s="3">
        <v>4.2002301495972401E-2</v>
      </c>
    </row>
    <row r="55" spans="1:13" x14ac:dyDescent="0.25">
      <c r="A55" s="15"/>
    </row>
    <row r="56" spans="1:13" x14ac:dyDescent="0.25">
      <c r="A56" s="15"/>
    </row>
    <row r="57" spans="1:13" x14ac:dyDescent="0.25">
      <c r="A57" s="15"/>
      <c r="B57" s="23" t="s">
        <v>31</v>
      </c>
      <c r="C57" s="23"/>
      <c r="D57" s="23"/>
      <c r="E57" s="23"/>
      <c r="F57" s="23"/>
      <c r="G57" s="23"/>
      <c r="H57" s="23"/>
      <c r="I57" s="23"/>
      <c r="J57" s="23"/>
      <c r="K57" s="6" t="s">
        <v>10</v>
      </c>
      <c r="L57" s="6" t="s">
        <v>11</v>
      </c>
    </row>
    <row r="58" spans="1:13" x14ac:dyDescent="0.25">
      <c r="A58" s="9" t="s">
        <v>34</v>
      </c>
      <c r="B58" s="5" t="s">
        <v>15</v>
      </c>
      <c r="C58" s="5" t="s">
        <v>16</v>
      </c>
      <c r="D58" s="5" t="s">
        <v>17</v>
      </c>
      <c r="E58" s="5" t="s">
        <v>18</v>
      </c>
      <c r="F58" s="5" t="s">
        <v>19</v>
      </c>
      <c r="G58" s="5" t="s">
        <v>20</v>
      </c>
      <c r="H58" s="5" t="s">
        <v>21</v>
      </c>
      <c r="I58" s="5" t="s">
        <v>22</v>
      </c>
      <c r="J58" s="5" t="s">
        <v>23</v>
      </c>
      <c r="K58" s="5" t="s">
        <v>24</v>
      </c>
      <c r="L58" s="5" t="s">
        <v>25</v>
      </c>
    </row>
    <row r="59" spans="1:13" x14ac:dyDescent="0.25">
      <c r="A59" s="8" t="s">
        <v>970</v>
      </c>
      <c r="B59" s="2">
        <v>0.27586206896551702</v>
      </c>
      <c r="C59" s="2">
        <v>0.162162162162162</v>
      </c>
      <c r="D59" s="2">
        <v>-0.53488372093023295</v>
      </c>
      <c r="E59" s="2">
        <v>-0.05</v>
      </c>
      <c r="F59" s="2">
        <v>0.63157894736842102</v>
      </c>
      <c r="G59" s="2">
        <v>-0.51612903225806495</v>
      </c>
      <c r="H59" s="2">
        <v>-0.33333333333333298</v>
      </c>
      <c r="I59" s="2">
        <v>-0.6</v>
      </c>
      <c r="J59" s="2" t="s">
        <v>2216</v>
      </c>
      <c r="K59" s="3">
        <v>-1</v>
      </c>
      <c r="L59" s="3">
        <v>-1</v>
      </c>
    </row>
    <row r="60" spans="1:13" x14ac:dyDescent="0.25">
      <c r="A60" s="8" t="s">
        <v>971</v>
      </c>
      <c r="B60" s="2">
        <v>0.19512195121951201</v>
      </c>
      <c r="C60" s="2">
        <v>-0.22448979591836701</v>
      </c>
      <c r="D60" s="2">
        <v>-0.157894736842105</v>
      </c>
      <c r="E60" s="2">
        <v>0.78125</v>
      </c>
      <c r="F60" s="2">
        <v>-7.0175438596491196E-2</v>
      </c>
      <c r="G60" s="2">
        <v>-9.4339622641509399E-2</v>
      </c>
      <c r="H60" s="2">
        <v>-0.104166666666667</v>
      </c>
      <c r="I60" s="2">
        <v>-0.72093023255813904</v>
      </c>
      <c r="J60" s="2" t="s">
        <v>2216</v>
      </c>
      <c r="K60" s="3">
        <v>-0.96226415094339601</v>
      </c>
      <c r="L60" s="3">
        <v>-0.95121951219512202</v>
      </c>
    </row>
    <row r="61" spans="1:13" x14ac:dyDescent="0.25">
      <c r="A61" s="8" t="s">
        <v>972</v>
      </c>
      <c r="B61" s="2">
        <v>-6.5789473684210495E-2</v>
      </c>
      <c r="C61" s="2">
        <v>-0.154929577464789</v>
      </c>
      <c r="D61" s="2">
        <v>-0.15</v>
      </c>
      <c r="E61" s="2">
        <v>-0.19607843137254899</v>
      </c>
      <c r="F61" s="2">
        <v>-0.17073170731707299</v>
      </c>
      <c r="G61" s="2">
        <v>0.23529411764705899</v>
      </c>
      <c r="H61" s="2">
        <v>-0.547619047619048</v>
      </c>
      <c r="I61" s="2">
        <v>0.47368421052631599</v>
      </c>
      <c r="J61" s="2">
        <v>-0.75</v>
      </c>
      <c r="K61" s="3">
        <v>-0.79411764705882304</v>
      </c>
      <c r="L61" s="3">
        <v>-0.90789473684210498</v>
      </c>
    </row>
    <row r="62" spans="1:13" x14ac:dyDescent="0.25">
      <c r="A62" s="8" t="s">
        <v>973</v>
      </c>
      <c r="B62" s="2">
        <v>0.30645161290322598</v>
      </c>
      <c r="C62" s="2">
        <v>-0.34567901234567899</v>
      </c>
      <c r="D62" s="2">
        <v>5.6603773584905703E-2</v>
      </c>
      <c r="E62" s="2">
        <v>-0.14285714285714299</v>
      </c>
      <c r="F62" s="2">
        <v>-0.1875</v>
      </c>
      <c r="G62" s="2">
        <v>0.28205128205128199</v>
      </c>
      <c r="H62" s="2">
        <v>0.06</v>
      </c>
      <c r="I62" s="2">
        <v>-0.39622641509433998</v>
      </c>
      <c r="J62" s="2">
        <v>-0.3125</v>
      </c>
      <c r="K62" s="3">
        <v>-0.43589743589743601</v>
      </c>
      <c r="L62" s="3">
        <v>-0.64516129032258096</v>
      </c>
    </row>
    <row r="63" spans="1:13" x14ac:dyDescent="0.25">
      <c r="A63" s="8" t="s">
        <v>974</v>
      </c>
      <c r="B63" s="2">
        <v>-0.47031963470319599</v>
      </c>
      <c r="C63" s="2">
        <v>0.318965517241379</v>
      </c>
      <c r="D63" s="2">
        <v>-5.8823529411764698E-2</v>
      </c>
      <c r="E63" s="2">
        <v>-0.32638888888888901</v>
      </c>
      <c r="F63" s="2">
        <v>-0.54639175257731998</v>
      </c>
      <c r="G63" s="2">
        <v>-0.52272727272727304</v>
      </c>
      <c r="H63" s="2">
        <v>0.38095238095238099</v>
      </c>
      <c r="I63" s="2">
        <v>-0.34482758620689702</v>
      </c>
      <c r="J63" s="2">
        <v>-0.26315789473684198</v>
      </c>
      <c r="K63" s="3">
        <v>-0.68181818181818199</v>
      </c>
      <c r="L63" s="3">
        <v>-0.93607305936073104</v>
      </c>
    </row>
    <row r="64" spans="1:13" x14ac:dyDescent="0.25">
      <c r="A64" s="8" t="s">
        <v>975</v>
      </c>
      <c r="B64" s="2">
        <v>0.31355932203389802</v>
      </c>
      <c r="C64" s="2">
        <v>-7.2258064516128998E-2</v>
      </c>
      <c r="D64" s="2">
        <v>-0.2336578581363</v>
      </c>
      <c r="E64" s="2">
        <v>-0.37749546279491802</v>
      </c>
      <c r="F64" s="2">
        <v>9.3294460641399402E-2</v>
      </c>
      <c r="G64" s="2">
        <v>3.2000000000000001E-2</v>
      </c>
      <c r="H64" s="2">
        <v>-2.58397932816537E-2</v>
      </c>
      <c r="I64" s="2">
        <v>-0.45888594164456198</v>
      </c>
      <c r="J64" s="2">
        <v>-0.47058823529411797</v>
      </c>
      <c r="K64" s="3">
        <v>-0.71199999999999997</v>
      </c>
      <c r="L64" s="3">
        <v>-0.81694915254237299</v>
      </c>
    </row>
    <row r="65" spans="1:12" x14ac:dyDescent="0.25">
      <c r="A65" s="8" t="s">
        <v>976</v>
      </c>
      <c r="B65" s="2" t="s">
        <v>2216</v>
      </c>
      <c r="C65" s="2" t="s">
        <v>2216</v>
      </c>
      <c r="D65" s="2">
        <v>4</v>
      </c>
      <c r="E65" s="2">
        <v>0.8</v>
      </c>
      <c r="F65" s="2">
        <v>-0.22222222222222199</v>
      </c>
      <c r="G65" s="2">
        <v>3.1428571428571401</v>
      </c>
      <c r="H65" s="2">
        <v>1.8965517241379299</v>
      </c>
      <c r="I65" s="2">
        <v>0.952380952380952</v>
      </c>
      <c r="J65" s="2">
        <v>0.82926829268292701</v>
      </c>
      <c r="K65" s="3">
        <v>41.857142857142897</v>
      </c>
      <c r="L65" s="3">
        <v>0</v>
      </c>
    </row>
    <row r="66" spans="1:12" x14ac:dyDescent="0.25">
      <c r="A66" s="8" t="s">
        <v>977</v>
      </c>
      <c r="B66" s="2">
        <v>0.8125</v>
      </c>
      <c r="C66" s="2">
        <v>-0.13793103448275901</v>
      </c>
      <c r="D66" s="2">
        <v>-0.28000000000000003</v>
      </c>
      <c r="E66" s="2">
        <v>-5.5555555555555601E-2</v>
      </c>
      <c r="F66" s="2">
        <v>0</v>
      </c>
      <c r="G66" s="2">
        <v>0.29411764705882398</v>
      </c>
      <c r="H66" s="2">
        <v>-0.63636363636363602</v>
      </c>
      <c r="I66" s="2">
        <v>-0.5</v>
      </c>
      <c r="J66" s="2" t="s">
        <v>2216</v>
      </c>
      <c r="K66" s="3">
        <v>-1</v>
      </c>
      <c r="L66" s="3">
        <v>-1</v>
      </c>
    </row>
    <row r="67" spans="1:12" x14ac:dyDescent="0.25">
      <c r="A67" s="8" t="s">
        <v>978</v>
      </c>
      <c r="B67" s="2">
        <v>6.4516129032258104E-2</v>
      </c>
      <c r="C67" s="2">
        <v>-0.42424242424242398</v>
      </c>
      <c r="D67" s="2">
        <v>0.89473684210526305</v>
      </c>
      <c r="E67" s="2">
        <v>-0.22222222222222199</v>
      </c>
      <c r="F67" s="2">
        <v>3.5714285714285698E-2</v>
      </c>
      <c r="G67" s="2">
        <v>0.31034482758620702</v>
      </c>
      <c r="H67" s="2">
        <v>-0.21052631578947401</v>
      </c>
      <c r="I67" s="2">
        <v>-0.73333333333333295</v>
      </c>
      <c r="J67" s="2" t="s">
        <v>2216</v>
      </c>
      <c r="K67" s="3">
        <v>-1</v>
      </c>
      <c r="L67" s="3">
        <v>-1</v>
      </c>
    </row>
    <row r="68" spans="1:12" x14ac:dyDescent="0.25">
      <c r="A68" s="8" t="s">
        <v>979</v>
      </c>
      <c r="B68" s="2">
        <v>7.3170731707317097E-2</v>
      </c>
      <c r="C68" s="2">
        <v>-0.14772727272727301</v>
      </c>
      <c r="D68" s="2">
        <v>-9.3333333333333296E-2</v>
      </c>
      <c r="E68" s="2">
        <v>-0.38235294117647101</v>
      </c>
      <c r="F68" s="2">
        <v>-2.3809523809523801E-2</v>
      </c>
      <c r="G68" s="2">
        <v>0.17073170731707299</v>
      </c>
      <c r="H68" s="2">
        <v>-0.20833333333333301</v>
      </c>
      <c r="I68" s="2">
        <v>-0.23684210526315799</v>
      </c>
      <c r="J68" s="2">
        <v>-0.68965517241379304</v>
      </c>
      <c r="K68" s="3">
        <v>-0.78048780487804903</v>
      </c>
      <c r="L68" s="3">
        <v>-0.89024390243902396</v>
      </c>
    </row>
    <row r="69" spans="1:12" x14ac:dyDescent="0.25">
      <c r="A69" s="8" t="s">
        <v>980</v>
      </c>
      <c r="B69" s="2">
        <v>3.9215686274509803E-2</v>
      </c>
      <c r="C69" s="2">
        <v>1.88679245283019E-2</v>
      </c>
      <c r="D69" s="2">
        <v>-0.296296296296296</v>
      </c>
      <c r="E69" s="2">
        <v>0.21052631578947401</v>
      </c>
      <c r="F69" s="2">
        <v>-0.217391304347826</v>
      </c>
      <c r="G69" s="2">
        <v>0.30555555555555602</v>
      </c>
      <c r="H69" s="2">
        <v>4.2553191489361701E-2</v>
      </c>
      <c r="I69" s="2">
        <v>-0.40816326530612201</v>
      </c>
      <c r="J69" s="2">
        <v>-0.48275862068965503</v>
      </c>
      <c r="K69" s="3">
        <v>-0.58333333333333304</v>
      </c>
      <c r="L69" s="3">
        <v>-0.70588235294117696</v>
      </c>
    </row>
    <row r="70" spans="1:12" x14ac:dyDescent="0.25">
      <c r="A70" s="8" t="s">
        <v>981</v>
      </c>
      <c r="B70" s="2">
        <v>-0.48837209302325602</v>
      </c>
      <c r="C70" s="2">
        <v>0.218181818181818</v>
      </c>
      <c r="D70" s="2">
        <v>-3.7313432835820899E-2</v>
      </c>
      <c r="E70" s="2">
        <v>-0.32558139534883701</v>
      </c>
      <c r="F70" s="2">
        <v>-0.66666666666666696</v>
      </c>
      <c r="G70" s="2">
        <v>-0.17241379310344801</v>
      </c>
      <c r="H70" s="2">
        <v>-0.20833333333333301</v>
      </c>
      <c r="I70" s="2">
        <v>-0.26315789473684198</v>
      </c>
      <c r="J70" s="2">
        <v>-0.5</v>
      </c>
      <c r="K70" s="3">
        <v>-0.75862068965517204</v>
      </c>
      <c r="L70" s="3">
        <v>-0.96744186046511604</v>
      </c>
    </row>
    <row r="71" spans="1:12" x14ac:dyDescent="0.25">
      <c r="A71" s="8" t="s">
        <v>982</v>
      </c>
      <c r="B71" s="2">
        <v>0.39820359281437101</v>
      </c>
      <c r="C71" s="2">
        <v>-0.13169164882227</v>
      </c>
      <c r="D71" s="2">
        <v>-0.246609124537608</v>
      </c>
      <c r="E71" s="2">
        <v>-0.44189852700491</v>
      </c>
      <c r="F71" s="2">
        <v>2.3460410557184799E-2</v>
      </c>
      <c r="G71" s="2">
        <v>1.7191977077363901E-2</v>
      </c>
      <c r="H71" s="2">
        <v>-1.12676056338028E-2</v>
      </c>
      <c r="I71" s="2">
        <v>-0.407407407407407</v>
      </c>
      <c r="J71" s="2">
        <v>-0.456730769230769</v>
      </c>
      <c r="K71" s="3">
        <v>-0.67621776504298003</v>
      </c>
      <c r="L71" s="3">
        <v>-0.830838323353293</v>
      </c>
    </row>
    <row r="72" spans="1:12" x14ac:dyDescent="0.25">
      <c r="A72" s="8" t="s">
        <v>983</v>
      </c>
      <c r="B72" s="2" t="s">
        <v>2216</v>
      </c>
      <c r="C72" s="2">
        <v>0</v>
      </c>
      <c r="D72" s="2">
        <v>0</v>
      </c>
      <c r="E72" s="2">
        <v>0.25</v>
      </c>
      <c r="F72" s="2">
        <v>1.2</v>
      </c>
      <c r="G72" s="2">
        <v>1.72727272727273</v>
      </c>
      <c r="H72" s="2">
        <v>1.36666666666667</v>
      </c>
      <c r="I72" s="2">
        <v>0.60563380281690105</v>
      </c>
      <c r="J72" s="2">
        <v>0.83333333333333304</v>
      </c>
      <c r="K72" s="3">
        <v>18</v>
      </c>
      <c r="L72" s="3">
        <v>103.5</v>
      </c>
    </row>
    <row r="73" spans="1:12" x14ac:dyDescent="0.25">
      <c r="A73" s="8" t="s">
        <v>984</v>
      </c>
      <c r="B73" s="2">
        <v>0.2</v>
      </c>
      <c r="C73" s="2">
        <v>-0.5</v>
      </c>
      <c r="D73" s="2">
        <v>0.44444444444444398</v>
      </c>
      <c r="E73" s="2">
        <v>-0.15384615384615399</v>
      </c>
      <c r="F73" s="2">
        <v>0.36363636363636398</v>
      </c>
      <c r="G73" s="2">
        <v>-0.6</v>
      </c>
      <c r="H73" s="2">
        <v>-0.33333333333333298</v>
      </c>
      <c r="I73" s="2" t="s">
        <v>2216</v>
      </c>
      <c r="J73" s="2" t="s">
        <v>2216</v>
      </c>
      <c r="K73" s="3">
        <v>-1</v>
      </c>
      <c r="L73" s="3">
        <v>-1</v>
      </c>
    </row>
    <row r="74" spans="1:12" x14ac:dyDescent="0.25">
      <c r="A74" s="8" t="s">
        <v>985</v>
      </c>
      <c r="B74" s="2">
        <v>0</v>
      </c>
      <c r="C74" s="2">
        <v>-0.23529411764705899</v>
      </c>
      <c r="D74" s="2">
        <v>-7.69230769230769E-2</v>
      </c>
      <c r="E74" s="2">
        <v>-0.16666666666666699</v>
      </c>
      <c r="F74" s="2">
        <v>1</v>
      </c>
      <c r="G74" s="2">
        <v>-0.5</v>
      </c>
      <c r="H74" s="2">
        <v>-0.3</v>
      </c>
      <c r="I74" s="2" t="s">
        <v>2216</v>
      </c>
      <c r="J74" s="2" t="s">
        <v>2216</v>
      </c>
      <c r="K74" s="3">
        <v>-1</v>
      </c>
      <c r="L74" s="3">
        <v>-1</v>
      </c>
    </row>
    <row r="75" spans="1:12" x14ac:dyDescent="0.25">
      <c r="A75" s="8" t="s">
        <v>986</v>
      </c>
      <c r="B75" s="2">
        <v>-0.39285714285714302</v>
      </c>
      <c r="C75" s="2">
        <v>-0.41176470588235298</v>
      </c>
      <c r="D75" s="2">
        <v>0.3</v>
      </c>
      <c r="E75" s="2">
        <v>-0.38461538461538503</v>
      </c>
      <c r="F75" s="2">
        <v>0.75</v>
      </c>
      <c r="G75" s="2">
        <v>-0.57142857142857095</v>
      </c>
      <c r="H75" s="2">
        <v>0</v>
      </c>
      <c r="I75" s="2">
        <v>-0.16666666666666699</v>
      </c>
      <c r="J75" s="2" t="s">
        <v>2216</v>
      </c>
      <c r="K75" s="3">
        <v>-1</v>
      </c>
      <c r="L75" s="3">
        <v>-1</v>
      </c>
    </row>
    <row r="76" spans="1:12" x14ac:dyDescent="0.25">
      <c r="A76" s="8" t="s">
        <v>987</v>
      </c>
      <c r="B76" s="2">
        <v>0.238095238095238</v>
      </c>
      <c r="C76" s="2">
        <v>-0.15384615384615399</v>
      </c>
      <c r="D76" s="2">
        <v>-0.40909090909090901</v>
      </c>
      <c r="E76" s="2">
        <v>-0.230769230769231</v>
      </c>
      <c r="F76" s="2">
        <v>-0.2</v>
      </c>
      <c r="G76" s="2">
        <v>-0.125</v>
      </c>
      <c r="H76" s="2">
        <v>-0.14285714285714299</v>
      </c>
      <c r="I76" s="2">
        <v>-0.5</v>
      </c>
      <c r="J76" s="2" t="s">
        <v>2216</v>
      </c>
      <c r="K76" s="3">
        <v>-0.875</v>
      </c>
      <c r="L76" s="3">
        <v>-0.952380952380952</v>
      </c>
    </row>
    <row r="77" spans="1:12" x14ac:dyDescent="0.25">
      <c r="A77" s="8" t="s">
        <v>988</v>
      </c>
      <c r="B77" s="2">
        <v>-0.59523809523809501</v>
      </c>
      <c r="C77" s="2">
        <v>-0.14705882352941199</v>
      </c>
      <c r="D77" s="2">
        <v>0.68965517241379304</v>
      </c>
      <c r="E77" s="2">
        <v>-0.55102040816326503</v>
      </c>
      <c r="F77" s="2">
        <v>-0.72727272727272696</v>
      </c>
      <c r="G77" s="2">
        <v>-0.5</v>
      </c>
      <c r="H77" s="2">
        <v>0.33333333333333298</v>
      </c>
      <c r="I77" s="2">
        <v>0.5</v>
      </c>
      <c r="J77" s="2" t="s">
        <v>2216</v>
      </c>
      <c r="K77" s="3">
        <v>-1</v>
      </c>
      <c r="L77" s="3">
        <v>-1</v>
      </c>
    </row>
    <row r="78" spans="1:12" x14ac:dyDescent="0.25">
      <c r="A78" s="8" t="s">
        <v>989</v>
      </c>
      <c r="B78" s="2">
        <v>7.6555023923445001E-2</v>
      </c>
      <c r="C78" s="2">
        <v>5.3333333333333302E-2</v>
      </c>
      <c r="D78" s="2">
        <v>-0.265822784810127</v>
      </c>
      <c r="E78" s="2">
        <v>-0.48275862068965503</v>
      </c>
      <c r="F78" s="2">
        <v>-5.5555555555555601E-2</v>
      </c>
      <c r="G78" s="2">
        <v>0.247058823529412</v>
      </c>
      <c r="H78" s="2">
        <v>-0.169811320754717</v>
      </c>
      <c r="I78" s="2">
        <v>-0.44318181818181801</v>
      </c>
      <c r="J78" s="2">
        <v>-0.73469387755102</v>
      </c>
      <c r="K78" s="3">
        <v>-0.84705882352941197</v>
      </c>
      <c r="L78" s="3">
        <v>-0.93779904306220097</v>
      </c>
    </row>
    <row r="79" spans="1:12" x14ac:dyDescent="0.25">
      <c r="A79" s="8" t="s">
        <v>990</v>
      </c>
      <c r="B79" s="2" t="s">
        <v>2216</v>
      </c>
      <c r="C79" s="2" t="s">
        <v>2216</v>
      </c>
      <c r="D79" s="2">
        <v>0</v>
      </c>
      <c r="E79" s="2" t="s">
        <v>2216</v>
      </c>
      <c r="F79" s="2">
        <v>2</v>
      </c>
      <c r="G79" s="2">
        <v>3</v>
      </c>
      <c r="H79" s="2">
        <v>0.66666666666666696</v>
      </c>
      <c r="I79" s="2">
        <v>0.4</v>
      </c>
      <c r="J79" s="2">
        <v>0.71428571428571397</v>
      </c>
      <c r="K79" s="3">
        <v>15</v>
      </c>
      <c r="L79" s="3">
        <v>0</v>
      </c>
    </row>
    <row r="80" spans="1:12" x14ac:dyDescent="0.25">
      <c r="A80" s="11" t="s">
        <v>14</v>
      </c>
      <c r="B80" s="3">
        <v>0.105456026058632</v>
      </c>
      <c r="C80" s="3">
        <v>-7.5874769797421707E-2</v>
      </c>
      <c r="D80" s="3">
        <v>-0.18692706257473099</v>
      </c>
      <c r="E80" s="3">
        <v>-0.34705882352941197</v>
      </c>
      <c r="F80" s="3">
        <v>-6.4564564564564594E-2</v>
      </c>
      <c r="G80" s="3">
        <v>4.8154093097913298E-2</v>
      </c>
      <c r="H80" s="3">
        <v>7.6569678407350699E-3</v>
      </c>
      <c r="I80" s="3">
        <v>-0.26975683890577501</v>
      </c>
      <c r="J80" s="3">
        <v>-9.6774193548387094E-2</v>
      </c>
      <c r="K80" s="3">
        <v>-0.30337078651685401</v>
      </c>
      <c r="L80" s="3">
        <v>-0.64657980456026098</v>
      </c>
    </row>
    <row r="81" spans="1:1" x14ac:dyDescent="0.25">
      <c r="A81" s="15"/>
    </row>
    <row r="82" spans="1:1" x14ac:dyDescent="0.25">
      <c r="A82" s="13" t="s">
        <v>35</v>
      </c>
    </row>
    <row r="83" spans="1:1" x14ac:dyDescent="0.25">
      <c r="A83" s="14" t="s">
        <v>36</v>
      </c>
    </row>
    <row r="84" spans="1:1" x14ac:dyDescent="0.25">
      <c r="A84" s="14" t="s">
        <v>37</v>
      </c>
    </row>
    <row r="85" spans="1:1" x14ac:dyDescent="0.25">
      <c r="A85" s="14" t="s">
        <v>508</v>
      </c>
    </row>
    <row r="86" spans="1:1" x14ac:dyDescent="0.25">
      <c r="A86" s="14" t="s">
        <v>522</v>
      </c>
    </row>
    <row r="87" spans="1:1" x14ac:dyDescent="0.25">
      <c r="A87" s="14" t="s">
        <v>523</v>
      </c>
    </row>
    <row r="88" spans="1:1" x14ac:dyDescent="0.25">
      <c r="A88" s="14" t="s">
        <v>69</v>
      </c>
    </row>
    <row r="89" spans="1:1" x14ac:dyDescent="0.25">
      <c r="A89" s="14" t="s">
        <v>872</v>
      </c>
    </row>
    <row r="90" spans="1:1" x14ac:dyDescent="0.25">
      <c r="A90" s="14" t="s">
        <v>873</v>
      </c>
    </row>
    <row r="91" spans="1:1" x14ac:dyDescent="0.25">
      <c r="A91" s="14" t="s">
        <v>39</v>
      </c>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32:K32"/>
    <mergeCell ref="B57:J5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1090</v>
      </c>
    </row>
    <row r="2" spans="1:13" ht="15" x14ac:dyDescent="0.25">
      <c r="A2" s="12" t="s">
        <v>870</v>
      </c>
    </row>
    <row r="3" spans="1:13" ht="15" x14ac:dyDescent="0.25">
      <c r="A3" s="12" t="s">
        <v>867</v>
      </c>
    </row>
    <row r="4" spans="1:13" ht="15" x14ac:dyDescent="0.25">
      <c r="A4" s="12" t="s">
        <v>871</v>
      </c>
    </row>
    <row r="5" spans="1:13" x14ac:dyDescent="0.25">
      <c r="A5" s="19" t="str">
        <f>HYPERLINK("#'Table of contents'!A46",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875</v>
      </c>
      <c r="B8" s="1">
        <v>14</v>
      </c>
      <c r="C8" s="1">
        <v>18</v>
      </c>
      <c r="D8" s="1">
        <v>19</v>
      </c>
      <c r="E8" s="1">
        <v>12</v>
      </c>
      <c r="F8" s="1">
        <v>14</v>
      </c>
      <c r="G8" s="1">
        <v>17</v>
      </c>
      <c r="H8" s="1">
        <v>10</v>
      </c>
      <c r="I8" s="1">
        <v>5</v>
      </c>
      <c r="J8" s="1">
        <v>3</v>
      </c>
      <c r="K8" s="1" t="s">
        <v>2216</v>
      </c>
      <c r="L8" s="4">
        <v>34</v>
      </c>
      <c r="M8" s="4">
        <v>110</v>
      </c>
    </row>
    <row r="9" spans="1:13" x14ac:dyDescent="0.25">
      <c r="A9" s="16" t="s">
        <v>876</v>
      </c>
      <c r="B9" s="1">
        <v>28</v>
      </c>
      <c r="C9" s="1">
        <v>25</v>
      </c>
      <c r="D9" s="1">
        <v>18</v>
      </c>
      <c r="E9" s="1">
        <v>16</v>
      </c>
      <c r="F9" s="1">
        <v>23</v>
      </c>
      <c r="G9" s="1">
        <v>27</v>
      </c>
      <c r="H9" s="1">
        <v>17</v>
      </c>
      <c r="I9" s="1">
        <v>18</v>
      </c>
      <c r="J9" s="1">
        <v>5</v>
      </c>
      <c r="K9" s="1" t="s">
        <v>2216</v>
      </c>
      <c r="L9" s="4">
        <v>65</v>
      </c>
      <c r="M9" s="4">
        <v>164</v>
      </c>
    </row>
    <row r="10" spans="1:13" x14ac:dyDescent="0.25">
      <c r="A10" s="16" t="s">
        <v>877</v>
      </c>
      <c r="B10" s="1">
        <v>65</v>
      </c>
      <c r="C10" s="1">
        <v>51</v>
      </c>
      <c r="D10" s="1">
        <v>42</v>
      </c>
      <c r="E10" s="1">
        <v>43</v>
      </c>
      <c r="F10" s="1">
        <v>28</v>
      </c>
      <c r="G10" s="1">
        <v>25</v>
      </c>
      <c r="H10" s="1">
        <v>28</v>
      </c>
      <c r="I10" s="1">
        <v>26</v>
      </c>
      <c r="J10" s="1">
        <v>8</v>
      </c>
      <c r="K10" s="1">
        <v>3</v>
      </c>
      <c r="L10" s="4">
        <v>89</v>
      </c>
      <c r="M10" s="4">
        <v>292</v>
      </c>
    </row>
    <row r="11" spans="1:13" x14ac:dyDescent="0.25">
      <c r="A11" s="16" t="s">
        <v>878</v>
      </c>
      <c r="B11" s="1">
        <v>42</v>
      </c>
      <c r="C11" s="1">
        <v>50</v>
      </c>
      <c r="D11" s="1">
        <v>38</v>
      </c>
      <c r="E11" s="1">
        <v>36</v>
      </c>
      <c r="F11" s="1">
        <v>26</v>
      </c>
      <c r="G11" s="1">
        <v>25</v>
      </c>
      <c r="H11" s="1">
        <v>20</v>
      </c>
      <c r="I11" s="1">
        <v>27</v>
      </c>
      <c r="J11" s="1">
        <v>8</v>
      </c>
      <c r="K11" s="1">
        <v>4</v>
      </c>
      <c r="L11" s="4">
        <v>83</v>
      </c>
      <c r="M11" s="4">
        <v>258</v>
      </c>
    </row>
    <row r="12" spans="1:13" x14ac:dyDescent="0.25">
      <c r="A12" s="16" t="s">
        <v>879</v>
      </c>
      <c r="B12" s="1">
        <v>204</v>
      </c>
      <c r="C12" s="1">
        <v>81</v>
      </c>
      <c r="D12" s="1">
        <v>104</v>
      </c>
      <c r="E12" s="1">
        <v>118</v>
      </c>
      <c r="F12" s="1">
        <v>82</v>
      </c>
      <c r="G12" s="1">
        <v>33</v>
      </c>
      <c r="H12" s="1">
        <v>20</v>
      </c>
      <c r="I12" s="1">
        <v>14</v>
      </c>
      <c r="J12" s="1">
        <v>11</v>
      </c>
      <c r="K12" s="1">
        <v>6</v>
      </c>
      <c r="L12" s="4">
        <v>81</v>
      </c>
      <c r="M12" s="4">
        <v>627</v>
      </c>
    </row>
    <row r="13" spans="1:13" x14ac:dyDescent="0.25">
      <c r="A13" s="16" t="s">
        <v>880</v>
      </c>
      <c r="B13" s="1">
        <v>553</v>
      </c>
      <c r="C13" s="1">
        <v>744</v>
      </c>
      <c r="D13" s="1">
        <v>725</v>
      </c>
      <c r="E13" s="1">
        <v>521</v>
      </c>
      <c r="F13" s="1">
        <v>298</v>
      </c>
      <c r="G13" s="1">
        <v>273</v>
      </c>
      <c r="H13" s="1">
        <v>291</v>
      </c>
      <c r="I13" s="1">
        <v>266</v>
      </c>
      <c r="J13" s="1">
        <v>149</v>
      </c>
      <c r="K13" s="1">
        <v>63</v>
      </c>
      <c r="L13" s="4">
        <v>980</v>
      </c>
      <c r="M13" s="4">
        <v>3264</v>
      </c>
    </row>
    <row r="14" spans="1:13" x14ac:dyDescent="0.25">
      <c r="A14" s="16" t="s">
        <v>881</v>
      </c>
      <c r="B14" s="1" t="s">
        <v>2216</v>
      </c>
      <c r="C14" s="1" t="s">
        <v>2216</v>
      </c>
      <c r="D14" s="1" t="s">
        <v>2216</v>
      </c>
      <c r="E14" s="1">
        <v>5</v>
      </c>
      <c r="F14" s="1">
        <v>6</v>
      </c>
      <c r="G14" s="1">
        <v>4</v>
      </c>
      <c r="H14" s="1">
        <v>23</v>
      </c>
      <c r="I14" s="1">
        <v>45</v>
      </c>
      <c r="J14" s="1">
        <v>76</v>
      </c>
      <c r="K14" s="1">
        <v>161</v>
      </c>
      <c r="L14" s="4">
        <v>264</v>
      </c>
      <c r="M14" s="4">
        <v>226</v>
      </c>
    </row>
    <row r="15" spans="1:13" x14ac:dyDescent="0.25">
      <c r="A15" s="16" t="s">
        <v>992</v>
      </c>
      <c r="B15" s="1" t="s">
        <v>2216</v>
      </c>
      <c r="C15" s="1">
        <v>5</v>
      </c>
      <c r="D15" s="1">
        <v>6</v>
      </c>
      <c r="E15" s="1" t="s">
        <v>2216</v>
      </c>
      <c r="F15" s="1">
        <v>3</v>
      </c>
      <c r="G15" s="1">
        <v>5</v>
      </c>
      <c r="H15" s="1" t="s">
        <v>2216</v>
      </c>
      <c r="I15" s="1" t="s">
        <v>2216</v>
      </c>
      <c r="J15" s="1" t="s">
        <v>2216</v>
      </c>
      <c r="K15" s="1" t="s">
        <v>2216</v>
      </c>
      <c r="L15" s="4">
        <v>6</v>
      </c>
      <c r="M15" s="4">
        <v>22</v>
      </c>
    </row>
    <row r="16" spans="1:13" x14ac:dyDescent="0.25">
      <c r="A16" s="16" t="s">
        <v>993</v>
      </c>
      <c r="B16" s="1" t="s">
        <v>2216</v>
      </c>
      <c r="C16" s="1">
        <v>4</v>
      </c>
      <c r="D16" s="1" t="s">
        <v>2216</v>
      </c>
      <c r="E16" s="1">
        <v>5</v>
      </c>
      <c r="F16" s="1">
        <v>4</v>
      </c>
      <c r="G16" s="1">
        <v>9</v>
      </c>
      <c r="H16" s="1">
        <v>8</v>
      </c>
      <c r="I16" s="1">
        <v>4</v>
      </c>
      <c r="J16" s="1" t="s">
        <v>2216</v>
      </c>
      <c r="K16" s="1" t="s">
        <v>2216</v>
      </c>
      <c r="L16" s="4">
        <v>20</v>
      </c>
      <c r="M16" s="4">
        <v>35</v>
      </c>
    </row>
    <row r="17" spans="1:13" x14ac:dyDescent="0.25">
      <c r="A17" s="16" t="s">
        <v>994</v>
      </c>
      <c r="B17" s="1">
        <v>9</v>
      </c>
      <c r="C17" s="1">
        <v>8</v>
      </c>
      <c r="D17" s="1">
        <v>5</v>
      </c>
      <c r="E17" s="1">
        <v>8</v>
      </c>
      <c r="F17" s="1" t="s">
        <v>2216</v>
      </c>
      <c r="G17" s="1" t="s">
        <v>2216</v>
      </c>
      <c r="H17" s="1">
        <v>6</v>
      </c>
      <c r="I17" s="1" t="s">
        <v>2216</v>
      </c>
      <c r="J17" s="1">
        <v>3</v>
      </c>
      <c r="K17" s="1" t="s">
        <v>2216</v>
      </c>
      <c r="L17" s="4">
        <v>12</v>
      </c>
      <c r="M17" s="4">
        <v>42</v>
      </c>
    </row>
    <row r="18" spans="1:13" x14ac:dyDescent="0.25">
      <c r="A18" s="16" t="s">
        <v>995</v>
      </c>
      <c r="B18" s="1" t="s">
        <v>2216</v>
      </c>
      <c r="C18" s="1">
        <v>3</v>
      </c>
      <c r="D18" s="1">
        <v>5</v>
      </c>
      <c r="E18" s="1">
        <v>6</v>
      </c>
      <c r="F18" s="1">
        <v>9</v>
      </c>
      <c r="G18" s="1" t="s">
        <v>2216</v>
      </c>
      <c r="H18" s="1" t="s">
        <v>2216</v>
      </c>
      <c r="I18" s="1">
        <v>6</v>
      </c>
      <c r="J18" s="1">
        <v>4</v>
      </c>
      <c r="K18" s="1" t="s">
        <v>2216</v>
      </c>
      <c r="L18" s="4">
        <v>14</v>
      </c>
      <c r="M18" s="4">
        <v>39</v>
      </c>
    </row>
    <row r="19" spans="1:13" x14ac:dyDescent="0.25">
      <c r="A19" s="16" t="s">
        <v>996</v>
      </c>
      <c r="B19" s="1">
        <v>22</v>
      </c>
      <c r="C19" s="1">
        <v>13</v>
      </c>
      <c r="D19" s="1">
        <v>23</v>
      </c>
      <c r="E19" s="1">
        <v>19</v>
      </c>
      <c r="F19" s="1">
        <v>14</v>
      </c>
      <c r="G19" s="1" t="s">
        <v>2216</v>
      </c>
      <c r="H19" s="1">
        <v>3</v>
      </c>
      <c r="I19" s="1" t="s">
        <v>2216</v>
      </c>
      <c r="J19" s="1" t="s">
        <v>2216</v>
      </c>
      <c r="K19" s="1" t="s">
        <v>2216</v>
      </c>
      <c r="L19" s="4">
        <v>8</v>
      </c>
      <c r="M19" s="4">
        <v>94</v>
      </c>
    </row>
    <row r="20" spans="1:13" x14ac:dyDescent="0.25">
      <c r="A20" s="16" t="s">
        <v>997</v>
      </c>
      <c r="B20" s="1">
        <v>97</v>
      </c>
      <c r="C20" s="1">
        <v>139</v>
      </c>
      <c r="D20" s="1">
        <v>132</v>
      </c>
      <c r="E20" s="1">
        <v>93</v>
      </c>
      <c r="F20" s="1">
        <v>55</v>
      </c>
      <c r="G20" s="1">
        <v>51</v>
      </c>
      <c r="H20" s="1">
        <v>70</v>
      </c>
      <c r="I20" s="1">
        <v>57</v>
      </c>
      <c r="J20" s="1">
        <v>36</v>
      </c>
      <c r="K20" s="1">
        <v>23</v>
      </c>
      <c r="L20" s="4">
        <v>223</v>
      </c>
      <c r="M20" s="4">
        <v>673</v>
      </c>
    </row>
    <row r="21" spans="1:13" x14ac:dyDescent="0.25">
      <c r="A21" s="16" t="s">
        <v>998</v>
      </c>
      <c r="B21" s="1" t="s">
        <v>2216</v>
      </c>
      <c r="C21" s="1" t="s">
        <v>2216</v>
      </c>
      <c r="D21" s="1" t="s">
        <v>2216</v>
      </c>
      <c r="E21" s="1" t="s">
        <v>2216</v>
      </c>
      <c r="F21" s="1" t="s">
        <v>2216</v>
      </c>
      <c r="G21" s="1" t="s">
        <v>2216</v>
      </c>
      <c r="H21" s="1">
        <v>6</v>
      </c>
      <c r="I21" s="1">
        <v>10</v>
      </c>
      <c r="J21" s="1">
        <v>13</v>
      </c>
      <c r="K21" s="1">
        <v>33</v>
      </c>
      <c r="L21" s="4">
        <v>56</v>
      </c>
      <c r="M21" s="4">
        <v>50</v>
      </c>
    </row>
    <row r="22" spans="1:13" x14ac:dyDescent="0.25">
      <c r="A22" s="16" t="s">
        <v>999</v>
      </c>
      <c r="B22" s="1" t="s">
        <v>2216</v>
      </c>
      <c r="C22" s="1" t="s">
        <v>2216</v>
      </c>
      <c r="D22" s="1">
        <v>5</v>
      </c>
      <c r="E22" s="1" t="s">
        <v>2216</v>
      </c>
      <c r="F22" s="1" t="s">
        <v>2216</v>
      </c>
      <c r="G22" s="1" t="s">
        <v>2216</v>
      </c>
      <c r="H22" s="1" t="s">
        <v>2216</v>
      </c>
      <c r="I22" s="1" t="s">
        <v>2216</v>
      </c>
      <c r="J22" s="1" t="s">
        <v>2216</v>
      </c>
      <c r="K22" s="1" t="s">
        <v>2216</v>
      </c>
      <c r="L22" s="4">
        <v>3</v>
      </c>
      <c r="M22" s="4">
        <v>12</v>
      </c>
    </row>
    <row r="23" spans="1:13" x14ac:dyDescent="0.25">
      <c r="A23" s="16" t="s">
        <v>1000</v>
      </c>
      <c r="B23" s="1" t="s">
        <v>2216</v>
      </c>
      <c r="C23" s="1">
        <v>3</v>
      </c>
      <c r="D23" s="1" t="s">
        <v>2216</v>
      </c>
      <c r="E23" s="1" t="s">
        <v>2216</v>
      </c>
      <c r="F23" s="1" t="s">
        <v>2216</v>
      </c>
      <c r="G23" s="1" t="s">
        <v>2216</v>
      </c>
      <c r="H23" s="1">
        <v>7</v>
      </c>
      <c r="I23" s="1" t="s">
        <v>2216</v>
      </c>
      <c r="J23" s="1" t="s">
        <v>2216</v>
      </c>
      <c r="K23" s="1" t="s">
        <v>2216</v>
      </c>
      <c r="L23" s="4">
        <v>9</v>
      </c>
      <c r="M23" s="4">
        <v>14</v>
      </c>
    </row>
    <row r="24" spans="1:13" x14ac:dyDescent="0.25">
      <c r="A24" s="16" t="s">
        <v>1001</v>
      </c>
      <c r="B24" s="1">
        <v>5</v>
      </c>
      <c r="C24" s="1">
        <v>5</v>
      </c>
      <c r="D24" s="1">
        <v>5</v>
      </c>
      <c r="E24" s="1">
        <v>3</v>
      </c>
      <c r="F24" s="1">
        <v>3</v>
      </c>
      <c r="G24" s="1">
        <v>5</v>
      </c>
      <c r="H24" s="1">
        <v>5</v>
      </c>
      <c r="I24" s="1" t="s">
        <v>2216</v>
      </c>
      <c r="J24" s="1">
        <v>5</v>
      </c>
      <c r="K24" s="1" t="s">
        <v>2216</v>
      </c>
      <c r="L24" s="4">
        <v>16</v>
      </c>
      <c r="M24" s="4">
        <v>34</v>
      </c>
    </row>
    <row r="25" spans="1:13" x14ac:dyDescent="0.25">
      <c r="A25" s="16" t="s">
        <v>1002</v>
      </c>
      <c r="B25" s="1">
        <v>4</v>
      </c>
      <c r="C25" s="1">
        <v>5</v>
      </c>
      <c r="D25" s="1">
        <v>7</v>
      </c>
      <c r="E25" s="1">
        <v>5</v>
      </c>
      <c r="F25" s="1">
        <v>3</v>
      </c>
      <c r="G25" s="1" t="s">
        <v>2216</v>
      </c>
      <c r="H25" s="1">
        <v>7</v>
      </c>
      <c r="I25" s="1">
        <v>4</v>
      </c>
      <c r="J25" s="1">
        <v>3</v>
      </c>
      <c r="K25" s="1" t="s">
        <v>2216</v>
      </c>
      <c r="L25" s="4">
        <v>16</v>
      </c>
      <c r="M25" s="4">
        <v>38</v>
      </c>
    </row>
    <row r="26" spans="1:13" x14ac:dyDescent="0.25">
      <c r="A26" s="16" t="s">
        <v>1003</v>
      </c>
      <c r="B26" s="1">
        <v>10</v>
      </c>
      <c r="C26" s="1">
        <v>10</v>
      </c>
      <c r="D26" s="1">
        <v>9</v>
      </c>
      <c r="E26" s="1">
        <v>3</v>
      </c>
      <c r="F26" s="1">
        <v>5</v>
      </c>
      <c r="G26" s="1">
        <v>3</v>
      </c>
      <c r="H26" s="1" t="s">
        <v>2216</v>
      </c>
      <c r="I26" s="1" t="s">
        <v>2216</v>
      </c>
      <c r="J26" s="1" t="s">
        <v>2216</v>
      </c>
      <c r="K26" s="1" t="s">
        <v>2216</v>
      </c>
      <c r="L26" s="4">
        <v>3</v>
      </c>
      <c r="M26" s="4">
        <v>38</v>
      </c>
    </row>
    <row r="27" spans="1:13" x14ac:dyDescent="0.25">
      <c r="A27" s="16" t="s">
        <v>1004</v>
      </c>
      <c r="B27" s="1">
        <v>30</v>
      </c>
      <c r="C27" s="1">
        <v>55</v>
      </c>
      <c r="D27" s="1">
        <v>40</v>
      </c>
      <c r="E27" s="1">
        <v>40</v>
      </c>
      <c r="F27" s="1">
        <v>21</v>
      </c>
      <c r="G27" s="1">
        <v>23</v>
      </c>
      <c r="H27" s="1">
        <v>25</v>
      </c>
      <c r="I27" s="1">
        <v>19</v>
      </c>
      <c r="J27" s="1">
        <v>12</v>
      </c>
      <c r="K27" s="1">
        <v>7</v>
      </c>
      <c r="L27" s="4">
        <v>81</v>
      </c>
      <c r="M27" s="4">
        <v>242</v>
      </c>
    </row>
    <row r="28" spans="1:13" x14ac:dyDescent="0.25">
      <c r="A28" s="16" t="s">
        <v>1005</v>
      </c>
      <c r="B28" s="1" t="s">
        <v>2216</v>
      </c>
      <c r="C28" s="1" t="s">
        <v>2216</v>
      </c>
      <c r="D28" s="1" t="s">
        <v>2216</v>
      </c>
      <c r="E28" s="1" t="s">
        <v>2216</v>
      </c>
      <c r="F28" s="1" t="s">
        <v>2216</v>
      </c>
      <c r="G28" s="1" t="s">
        <v>2216</v>
      </c>
      <c r="H28" s="1" t="s">
        <v>2216</v>
      </c>
      <c r="I28" s="1" t="s">
        <v>2216</v>
      </c>
      <c r="J28" s="1">
        <v>8</v>
      </c>
      <c r="K28" s="1">
        <v>17</v>
      </c>
      <c r="L28" s="4">
        <v>23</v>
      </c>
      <c r="M28" s="4">
        <v>22</v>
      </c>
    </row>
    <row r="29" spans="1:13" x14ac:dyDescent="0.25">
      <c r="A29" s="16" t="s">
        <v>1006</v>
      </c>
      <c r="B29" s="1" t="s">
        <v>2216</v>
      </c>
      <c r="C29" s="1" t="s">
        <v>2216</v>
      </c>
      <c r="D29" s="1" t="s">
        <v>2216</v>
      </c>
      <c r="E29" s="1" t="s">
        <v>2216</v>
      </c>
      <c r="F29" s="1" t="s">
        <v>2216</v>
      </c>
      <c r="G29" s="1" t="s">
        <v>2216</v>
      </c>
      <c r="H29" s="1" t="s">
        <v>2216</v>
      </c>
      <c r="I29" s="1" t="s">
        <v>2216</v>
      </c>
      <c r="J29" s="1" t="s">
        <v>2216</v>
      </c>
      <c r="K29" s="1" t="s">
        <v>2216</v>
      </c>
      <c r="L29" s="4">
        <v>0</v>
      </c>
      <c r="M29" s="4">
        <v>2</v>
      </c>
    </row>
    <row r="30" spans="1:13" x14ac:dyDescent="0.25">
      <c r="A30" s="16" t="s">
        <v>1007</v>
      </c>
      <c r="B30" s="1" t="s">
        <v>2216</v>
      </c>
      <c r="C30" s="1" t="s">
        <v>2216</v>
      </c>
      <c r="D30" s="1" t="s">
        <v>2216</v>
      </c>
      <c r="E30" s="1">
        <v>3</v>
      </c>
      <c r="F30" s="1" t="s">
        <v>2216</v>
      </c>
      <c r="G30" s="1" t="s">
        <v>2216</v>
      </c>
      <c r="H30" s="1" t="s">
        <v>2216</v>
      </c>
      <c r="I30" s="1" t="s">
        <v>2216</v>
      </c>
      <c r="J30" s="1" t="s">
        <v>2216</v>
      </c>
      <c r="K30" s="1" t="s">
        <v>2216</v>
      </c>
      <c r="L30" s="4">
        <v>2</v>
      </c>
      <c r="M30" s="4">
        <v>7</v>
      </c>
    </row>
    <row r="31" spans="1:13" x14ac:dyDescent="0.25">
      <c r="A31" s="16" t="s">
        <v>1008</v>
      </c>
      <c r="B31" s="1" t="s">
        <v>2216</v>
      </c>
      <c r="C31" s="1" t="s">
        <v>2216</v>
      </c>
      <c r="D31" s="1" t="s">
        <v>2216</v>
      </c>
      <c r="E31" s="1" t="s">
        <v>2216</v>
      </c>
      <c r="F31" s="1" t="s">
        <v>2216</v>
      </c>
      <c r="G31" s="1" t="s">
        <v>2216</v>
      </c>
      <c r="H31" s="1" t="s">
        <v>2216</v>
      </c>
      <c r="I31" s="1" t="s">
        <v>2216</v>
      </c>
      <c r="J31" s="1" t="s">
        <v>2216</v>
      </c>
      <c r="K31" s="1" t="s">
        <v>2216</v>
      </c>
      <c r="L31" s="4">
        <v>1</v>
      </c>
      <c r="M31" s="4">
        <v>4</v>
      </c>
    </row>
    <row r="32" spans="1:13" x14ac:dyDescent="0.25">
      <c r="A32" s="16" t="s">
        <v>1009</v>
      </c>
      <c r="B32" s="1" t="s">
        <v>2216</v>
      </c>
      <c r="C32" s="1" t="s">
        <v>2216</v>
      </c>
      <c r="D32" s="1" t="s">
        <v>2216</v>
      </c>
      <c r="E32" s="1" t="s">
        <v>2216</v>
      </c>
      <c r="F32" s="1" t="s">
        <v>2216</v>
      </c>
      <c r="G32" s="1" t="s">
        <v>2216</v>
      </c>
      <c r="H32" s="1">
        <v>3</v>
      </c>
      <c r="I32" s="1" t="s">
        <v>2216</v>
      </c>
      <c r="J32" s="1" t="s">
        <v>2216</v>
      </c>
      <c r="K32" s="1" t="s">
        <v>2216</v>
      </c>
      <c r="L32" s="4">
        <v>4</v>
      </c>
      <c r="M32" s="4">
        <v>10</v>
      </c>
    </row>
    <row r="33" spans="1:13" x14ac:dyDescent="0.25">
      <c r="A33" s="16" t="s">
        <v>1010</v>
      </c>
      <c r="B33" s="1">
        <v>4</v>
      </c>
      <c r="C33" s="1" t="s">
        <v>2216</v>
      </c>
      <c r="D33" s="1" t="s">
        <v>2216</v>
      </c>
      <c r="E33" s="1" t="s">
        <v>2216</v>
      </c>
      <c r="F33" s="1">
        <v>6</v>
      </c>
      <c r="G33" s="1" t="s">
        <v>2216</v>
      </c>
      <c r="H33" s="1" t="s">
        <v>2216</v>
      </c>
      <c r="I33" s="1" t="s">
        <v>2216</v>
      </c>
      <c r="J33" s="1" t="s">
        <v>2216</v>
      </c>
      <c r="K33" s="1" t="s">
        <v>2216</v>
      </c>
      <c r="L33" s="4">
        <v>3</v>
      </c>
      <c r="M33" s="4">
        <v>16</v>
      </c>
    </row>
    <row r="34" spans="1:13" x14ac:dyDescent="0.25">
      <c r="A34" s="16" t="s">
        <v>1011</v>
      </c>
      <c r="B34" s="1">
        <v>8</v>
      </c>
      <c r="C34" s="1">
        <v>13</v>
      </c>
      <c r="D34" s="1">
        <v>9</v>
      </c>
      <c r="E34" s="1">
        <v>6</v>
      </c>
      <c r="F34" s="1">
        <v>7</v>
      </c>
      <c r="G34" s="1">
        <v>7</v>
      </c>
      <c r="H34" s="1">
        <v>8</v>
      </c>
      <c r="I34" s="1">
        <v>5</v>
      </c>
      <c r="J34" s="1" t="s">
        <v>2216</v>
      </c>
      <c r="K34" s="1">
        <v>5</v>
      </c>
      <c r="L34" s="4">
        <v>25</v>
      </c>
      <c r="M34" s="4">
        <v>64</v>
      </c>
    </row>
    <row r="35" spans="1:13" x14ac:dyDescent="0.25">
      <c r="A35" s="16" t="s">
        <v>1012</v>
      </c>
      <c r="B35" s="1" t="s">
        <v>2216</v>
      </c>
      <c r="C35" s="1" t="s">
        <v>2216</v>
      </c>
      <c r="D35" s="1" t="s">
        <v>2216</v>
      </c>
      <c r="E35" s="1" t="s">
        <v>2216</v>
      </c>
      <c r="F35" s="1" t="s">
        <v>2216</v>
      </c>
      <c r="G35" s="1" t="s">
        <v>2216</v>
      </c>
      <c r="H35" s="1" t="s">
        <v>2216</v>
      </c>
      <c r="I35" s="1" t="s">
        <v>2216</v>
      </c>
      <c r="J35" s="1">
        <v>3</v>
      </c>
      <c r="K35" s="1">
        <v>6</v>
      </c>
      <c r="L35" s="4">
        <v>8</v>
      </c>
      <c r="M35" s="4">
        <v>8</v>
      </c>
    </row>
    <row r="36" spans="1:13" x14ac:dyDescent="0.25">
      <c r="A36" s="16" t="s">
        <v>1013</v>
      </c>
      <c r="B36" s="1">
        <v>6</v>
      </c>
      <c r="C36" s="1">
        <v>3</v>
      </c>
      <c r="D36" s="1">
        <v>3</v>
      </c>
      <c r="E36" s="1">
        <v>4</v>
      </c>
      <c r="F36" s="1" t="s">
        <v>2216</v>
      </c>
      <c r="G36" s="1" t="s">
        <v>2216</v>
      </c>
      <c r="H36" s="1" t="s">
        <v>2216</v>
      </c>
      <c r="I36" s="1" t="s">
        <v>2216</v>
      </c>
      <c r="J36" s="1" t="s">
        <v>2216</v>
      </c>
      <c r="K36" s="1" t="s">
        <v>2216</v>
      </c>
      <c r="L36" s="4">
        <v>3</v>
      </c>
      <c r="M36" s="4">
        <v>16</v>
      </c>
    </row>
    <row r="37" spans="1:13" x14ac:dyDescent="0.25">
      <c r="A37" s="16" t="s">
        <v>1014</v>
      </c>
      <c r="B37" s="1">
        <v>3</v>
      </c>
      <c r="C37" s="1" t="s">
        <v>2216</v>
      </c>
      <c r="D37" s="1" t="s">
        <v>2216</v>
      </c>
      <c r="E37" s="1" t="s">
        <v>2216</v>
      </c>
      <c r="F37" s="1" t="s">
        <v>2216</v>
      </c>
      <c r="G37" s="1" t="s">
        <v>2216</v>
      </c>
      <c r="H37" s="1" t="s">
        <v>2216</v>
      </c>
      <c r="I37" s="1" t="s">
        <v>2216</v>
      </c>
      <c r="J37" s="1" t="s">
        <v>2216</v>
      </c>
      <c r="K37" s="1" t="s">
        <v>2216</v>
      </c>
      <c r="L37" s="4">
        <v>5</v>
      </c>
      <c r="M37" s="4">
        <v>11</v>
      </c>
    </row>
    <row r="38" spans="1:13" x14ac:dyDescent="0.25">
      <c r="A38" s="16" t="s">
        <v>1015</v>
      </c>
      <c r="B38" s="1">
        <v>5</v>
      </c>
      <c r="C38" s="1">
        <v>3</v>
      </c>
      <c r="D38" s="1">
        <v>3</v>
      </c>
      <c r="E38" s="1" t="s">
        <v>2216</v>
      </c>
      <c r="F38" s="1" t="s">
        <v>2216</v>
      </c>
      <c r="G38" s="1">
        <v>3</v>
      </c>
      <c r="H38" s="1" t="s">
        <v>2216</v>
      </c>
      <c r="I38" s="1" t="s">
        <v>2216</v>
      </c>
      <c r="J38" s="1" t="s">
        <v>2216</v>
      </c>
      <c r="K38" s="1" t="s">
        <v>2216</v>
      </c>
      <c r="L38" s="4">
        <v>5</v>
      </c>
      <c r="M38" s="4">
        <v>16</v>
      </c>
    </row>
    <row r="39" spans="1:13" x14ac:dyDescent="0.25">
      <c r="A39" s="16" t="s">
        <v>1016</v>
      </c>
      <c r="B39" s="1">
        <v>3</v>
      </c>
      <c r="C39" s="1">
        <v>5</v>
      </c>
      <c r="D39" s="1">
        <v>3</v>
      </c>
      <c r="E39" s="1" t="s">
        <v>2216</v>
      </c>
      <c r="F39" s="1" t="s">
        <v>2216</v>
      </c>
      <c r="G39" s="1">
        <v>3</v>
      </c>
      <c r="H39" s="1" t="s">
        <v>2216</v>
      </c>
      <c r="I39" s="1">
        <v>3</v>
      </c>
      <c r="J39" s="1" t="s">
        <v>2216</v>
      </c>
      <c r="K39" s="1" t="s">
        <v>2216</v>
      </c>
      <c r="L39" s="4">
        <v>9</v>
      </c>
      <c r="M39" s="4">
        <v>19</v>
      </c>
    </row>
    <row r="40" spans="1:13" x14ac:dyDescent="0.25">
      <c r="A40" s="16" t="s">
        <v>1017</v>
      </c>
      <c r="B40" s="1">
        <v>20</v>
      </c>
      <c r="C40" s="1">
        <v>9</v>
      </c>
      <c r="D40" s="1">
        <v>10</v>
      </c>
      <c r="E40" s="1">
        <v>9</v>
      </c>
      <c r="F40" s="1">
        <v>12</v>
      </c>
      <c r="G40" s="1">
        <v>3</v>
      </c>
      <c r="H40" s="1" t="s">
        <v>2216</v>
      </c>
      <c r="I40" s="1">
        <v>4</v>
      </c>
      <c r="J40" s="1">
        <v>3</v>
      </c>
      <c r="K40" s="1" t="s">
        <v>2216</v>
      </c>
      <c r="L40" s="4">
        <v>12</v>
      </c>
      <c r="M40" s="4">
        <v>68</v>
      </c>
    </row>
    <row r="41" spans="1:13" x14ac:dyDescent="0.25">
      <c r="A41" s="16" t="s">
        <v>1018</v>
      </c>
      <c r="B41" s="1">
        <v>78</v>
      </c>
      <c r="C41" s="1">
        <v>76</v>
      </c>
      <c r="D41" s="1">
        <v>58</v>
      </c>
      <c r="E41" s="1">
        <v>56</v>
      </c>
      <c r="F41" s="1">
        <v>40</v>
      </c>
      <c r="G41" s="1">
        <v>25</v>
      </c>
      <c r="H41" s="1">
        <v>42</v>
      </c>
      <c r="I41" s="1">
        <v>32</v>
      </c>
      <c r="J41" s="1">
        <v>16</v>
      </c>
      <c r="K41" s="1">
        <v>11</v>
      </c>
      <c r="L41" s="4">
        <v>118</v>
      </c>
      <c r="M41" s="4">
        <v>356</v>
      </c>
    </row>
    <row r="42" spans="1:13" x14ac:dyDescent="0.25">
      <c r="A42" s="16" t="s">
        <v>1019</v>
      </c>
      <c r="B42" s="1" t="s">
        <v>2216</v>
      </c>
      <c r="C42" s="1" t="s">
        <v>2216</v>
      </c>
      <c r="D42" s="1" t="s">
        <v>2216</v>
      </c>
      <c r="E42" s="1" t="s">
        <v>2216</v>
      </c>
      <c r="F42" s="1" t="s">
        <v>2216</v>
      </c>
      <c r="G42" s="1" t="s">
        <v>2216</v>
      </c>
      <c r="H42" s="1">
        <v>5</v>
      </c>
      <c r="I42" s="1">
        <v>10</v>
      </c>
      <c r="J42" s="1">
        <v>15</v>
      </c>
      <c r="K42" s="1">
        <v>21</v>
      </c>
      <c r="L42" s="4">
        <v>42</v>
      </c>
      <c r="M42" s="4">
        <v>28</v>
      </c>
    </row>
    <row r="43" spans="1:13" x14ac:dyDescent="0.25">
      <c r="A43" s="16" t="s">
        <v>1020</v>
      </c>
      <c r="B43" s="1" t="s">
        <v>2216</v>
      </c>
      <c r="C43" s="1" t="s">
        <v>2216</v>
      </c>
      <c r="D43" s="1" t="s">
        <v>2216</v>
      </c>
      <c r="E43" s="1" t="s">
        <v>2216</v>
      </c>
      <c r="F43" s="1" t="s">
        <v>2216</v>
      </c>
      <c r="G43" s="1" t="s">
        <v>2216</v>
      </c>
      <c r="H43" s="1" t="s">
        <v>2216</v>
      </c>
      <c r="I43" s="1" t="s">
        <v>2216</v>
      </c>
      <c r="J43" s="1" t="s">
        <v>2216</v>
      </c>
      <c r="K43" s="1" t="s">
        <v>2216</v>
      </c>
      <c r="L43" s="4">
        <v>1</v>
      </c>
      <c r="M43" s="4">
        <v>1</v>
      </c>
    </row>
    <row r="44" spans="1:13" x14ac:dyDescent="0.25">
      <c r="A44" s="16" t="s">
        <v>1021</v>
      </c>
      <c r="B44" s="1" t="s">
        <v>2216</v>
      </c>
      <c r="C44" s="1" t="s">
        <v>2216</v>
      </c>
      <c r="D44" s="1" t="s">
        <v>2216</v>
      </c>
      <c r="E44" s="1" t="s">
        <v>2216</v>
      </c>
      <c r="F44" s="1" t="s">
        <v>2216</v>
      </c>
      <c r="G44" s="1" t="s">
        <v>2216</v>
      </c>
      <c r="H44" s="1" t="s">
        <v>2216</v>
      </c>
      <c r="I44" s="1" t="s">
        <v>2216</v>
      </c>
      <c r="J44" s="1" t="s">
        <v>2216</v>
      </c>
      <c r="K44" s="1" t="s">
        <v>2216</v>
      </c>
      <c r="L44" s="4">
        <v>1</v>
      </c>
      <c r="M44" s="4">
        <v>2</v>
      </c>
    </row>
    <row r="45" spans="1:13" x14ac:dyDescent="0.25">
      <c r="A45" s="16" t="s">
        <v>1022</v>
      </c>
      <c r="B45" s="1" t="s">
        <v>2216</v>
      </c>
      <c r="C45" s="1" t="s">
        <v>2216</v>
      </c>
      <c r="D45" s="1" t="s">
        <v>2216</v>
      </c>
      <c r="E45" s="1" t="s">
        <v>2216</v>
      </c>
      <c r="F45" s="1" t="s">
        <v>2216</v>
      </c>
      <c r="G45" s="1" t="s">
        <v>2216</v>
      </c>
      <c r="H45" s="1" t="s">
        <v>2216</v>
      </c>
      <c r="I45" s="1" t="s">
        <v>2216</v>
      </c>
      <c r="J45" s="1" t="s">
        <v>2216</v>
      </c>
      <c r="K45" s="1" t="s">
        <v>2216</v>
      </c>
      <c r="L45" s="4">
        <v>1</v>
      </c>
      <c r="M45" s="4">
        <v>3</v>
      </c>
    </row>
    <row r="46" spans="1:13" x14ac:dyDescent="0.25">
      <c r="A46" s="16" t="s">
        <v>1023</v>
      </c>
      <c r="B46" s="1" t="s">
        <v>2216</v>
      </c>
      <c r="C46" s="1" t="s">
        <v>2216</v>
      </c>
      <c r="D46" s="1" t="s">
        <v>2216</v>
      </c>
      <c r="E46" s="1" t="s">
        <v>2216</v>
      </c>
      <c r="F46" s="1" t="s">
        <v>2216</v>
      </c>
      <c r="G46" s="1" t="s">
        <v>2216</v>
      </c>
      <c r="H46" s="1" t="s">
        <v>2216</v>
      </c>
      <c r="I46" s="1" t="s">
        <v>2216</v>
      </c>
      <c r="J46" s="1" t="s">
        <v>2216</v>
      </c>
      <c r="K46" s="1" t="s">
        <v>2216</v>
      </c>
      <c r="L46" s="4">
        <v>2</v>
      </c>
      <c r="M46" s="4">
        <v>3</v>
      </c>
    </row>
    <row r="47" spans="1:13" x14ac:dyDescent="0.25">
      <c r="A47" s="16" t="s">
        <v>1024</v>
      </c>
      <c r="B47" s="1" t="s">
        <v>2216</v>
      </c>
      <c r="C47" s="1" t="s">
        <v>2216</v>
      </c>
      <c r="D47" s="1" t="s">
        <v>2216</v>
      </c>
      <c r="E47" s="1" t="s">
        <v>2216</v>
      </c>
      <c r="F47" s="1" t="s">
        <v>2216</v>
      </c>
      <c r="G47" s="1" t="s">
        <v>2216</v>
      </c>
      <c r="H47" s="1" t="s">
        <v>2216</v>
      </c>
      <c r="I47" s="1" t="s">
        <v>2216</v>
      </c>
      <c r="J47" s="1" t="s">
        <v>2216</v>
      </c>
      <c r="K47" s="1" t="s">
        <v>2216</v>
      </c>
      <c r="L47" s="4">
        <v>0</v>
      </c>
      <c r="M47" s="4">
        <v>4</v>
      </c>
    </row>
    <row r="48" spans="1:13" x14ac:dyDescent="0.25">
      <c r="A48" s="16" t="s">
        <v>1025</v>
      </c>
      <c r="B48" s="1">
        <v>9</v>
      </c>
      <c r="C48" s="1">
        <v>5</v>
      </c>
      <c r="D48" s="1">
        <v>6</v>
      </c>
      <c r="E48" s="1">
        <v>4</v>
      </c>
      <c r="F48" s="1">
        <v>5</v>
      </c>
      <c r="G48" s="1">
        <v>3</v>
      </c>
      <c r="H48" s="1">
        <v>3</v>
      </c>
      <c r="I48" s="1" t="s">
        <v>2216</v>
      </c>
      <c r="J48" s="1" t="s">
        <v>2216</v>
      </c>
      <c r="K48" s="1" t="s">
        <v>2216</v>
      </c>
      <c r="L48" s="4">
        <v>9</v>
      </c>
      <c r="M48" s="4">
        <v>34</v>
      </c>
    </row>
    <row r="49" spans="1:13" x14ac:dyDescent="0.25">
      <c r="A49" s="16" t="s">
        <v>1026</v>
      </c>
      <c r="B49" s="1" t="s">
        <v>2216</v>
      </c>
      <c r="C49" s="1" t="s">
        <v>2216</v>
      </c>
      <c r="D49" s="1" t="s">
        <v>2216</v>
      </c>
      <c r="E49" s="1" t="s">
        <v>2216</v>
      </c>
      <c r="F49" s="1" t="s">
        <v>2216</v>
      </c>
      <c r="G49" s="1" t="s">
        <v>2216</v>
      </c>
      <c r="H49" s="1" t="s">
        <v>2216</v>
      </c>
      <c r="I49" s="1" t="s">
        <v>2216</v>
      </c>
      <c r="J49" s="1" t="s">
        <v>2216</v>
      </c>
      <c r="K49" s="1" t="s">
        <v>2216</v>
      </c>
      <c r="L49" s="4">
        <v>2</v>
      </c>
      <c r="M49" s="4">
        <v>1</v>
      </c>
    </row>
    <row r="50" spans="1:13" x14ac:dyDescent="0.25">
      <c r="A50" s="16" t="s">
        <v>1027</v>
      </c>
      <c r="B50" s="1" t="s">
        <v>2216</v>
      </c>
      <c r="C50" s="1" t="s">
        <v>2216</v>
      </c>
      <c r="D50" s="1" t="s">
        <v>2216</v>
      </c>
      <c r="E50" s="1" t="s">
        <v>2216</v>
      </c>
      <c r="F50" s="1" t="s">
        <v>2216</v>
      </c>
      <c r="G50" s="1" t="s">
        <v>2216</v>
      </c>
      <c r="H50" s="1" t="s">
        <v>2216</v>
      </c>
      <c r="I50" s="1" t="s">
        <v>2216</v>
      </c>
      <c r="J50" s="1" t="s">
        <v>2216</v>
      </c>
      <c r="K50" s="1" t="s">
        <v>2216</v>
      </c>
      <c r="L50" s="4">
        <v>0</v>
      </c>
      <c r="M50" s="4">
        <v>2</v>
      </c>
    </row>
    <row r="51" spans="1:13" x14ac:dyDescent="0.25">
      <c r="A51" s="16" t="s">
        <v>1028</v>
      </c>
      <c r="B51" s="1" t="s">
        <v>2216</v>
      </c>
      <c r="C51" s="1" t="s">
        <v>2216</v>
      </c>
      <c r="D51" s="1" t="s">
        <v>2216</v>
      </c>
      <c r="E51" s="1" t="s">
        <v>2216</v>
      </c>
      <c r="F51" s="1" t="s">
        <v>2216</v>
      </c>
      <c r="G51" s="1" t="s">
        <v>2216</v>
      </c>
      <c r="H51" s="1" t="s">
        <v>2216</v>
      </c>
      <c r="I51" s="1" t="s">
        <v>2216</v>
      </c>
      <c r="J51" s="1" t="s">
        <v>2216</v>
      </c>
      <c r="K51" s="1" t="s">
        <v>2216</v>
      </c>
      <c r="L51" s="4">
        <v>2</v>
      </c>
      <c r="M51" s="4">
        <v>7</v>
      </c>
    </row>
    <row r="52" spans="1:13" x14ac:dyDescent="0.25">
      <c r="A52" s="16" t="s">
        <v>1029</v>
      </c>
      <c r="B52" s="1" t="s">
        <v>2216</v>
      </c>
      <c r="C52" s="1" t="s">
        <v>2216</v>
      </c>
      <c r="D52" s="1" t="s">
        <v>2216</v>
      </c>
      <c r="E52" s="1" t="s">
        <v>2216</v>
      </c>
      <c r="F52" s="1" t="s">
        <v>2216</v>
      </c>
      <c r="G52" s="1" t="s">
        <v>2216</v>
      </c>
      <c r="H52" s="1" t="s">
        <v>2216</v>
      </c>
      <c r="I52" s="1" t="s">
        <v>2216</v>
      </c>
      <c r="J52" s="1" t="s">
        <v>2216</v>
      </c>
      <c r="K52" s="1" t="s">
        <v>2216</v>
      </c>
      <c r="L52" s="4">
        <v>3</v>
      </c>
      <c r="M52" s="4">
        <v>5</v>
      </c>
    </row>
    <row r="53" spans="1:13" x14ac:dyDescent="0.25">
      <c r="A53" s="16" t="s">
        <v>1030</v>
      </c>
      <c r="B53" s="1" t="s">
        <v>2216</v>
      </c>
      <c r="C53" s="1" t="s">
        <v>2216</v>
      </c>
      <c r="D53" s="1" t="s">
        <v>2216</v>
      </c>
      <c r="E53" s="1" t="s">
        <v>2216</v>
      </c>
      <c r="F53" s="1" t="s">
        <v>2216</v>
      </c>
      <c r="G53" s="1" t="s">
        <v>2216</v>
      </c>
      <c r="H53" s="1">
        <v>4</v>
      </c>
      <c r="I53" s="1" t="s">
        <v>2216</v>
      </c>
      <c r="J53" s="1" t="s">
        <v>2216</v>
      </c>
      <c r="K53" s="1" t="s">
        <v>2216</v>
      </c>
      <c r="L53" s="4">
        <v>5</v>
      </c>
      <c r="M53" s="4">
        <v>7</v>
      </c>
    </row>
    <row r="54" spans="1:13" x14ac:dyDescent="0.25">
      <c r="A54" s="16" t="s">
        <v>1031</v>
      </c>
      <c r="B54" s="1">
        <v>4</v>
      </c>
      <c r="C54" s="1" t="s">
        <v>2216</v>
      </c>
      <c r="D54" s="1">
        <v>3</v>
      </c>
      <c r="E54" s="1">
        <v>5</v>
      </c>
      <c r="F54" s="1" t="s">
        <v>2216</v>
      </c>
      <c r="G54" s="1" t="s">
        <v>2216</v>
      </c>
      <c r="H54" s="1" t="s">
        <v>2216</v>
      </c>
      <c r="I54" s="1" t="s">
        <v>2216</v>
      </c>
      <c r="J54" s="1" t="s">
        <v>2216</v>
      </c>
      <c r="K54" s="1" t="s">
        <v>2216</v>
      </c>
      <c r="L54" s="4">
        <v>2</v>
      </c>
      <c r="M54" s="4">
        <v>18</v>
      </c>
    </row>
    <row r="55" spans="1:13" x14ac:dyDescent="0.25">
      <c r="A55" s="16" t="s">
        <v>1032</v>
      </c>
      <c r="B55" s="1">
        <v>10</v>
      </c>
      <c r="C55" s="1">
        <v>23</v>
      </c>
      <c r="D55" s="1">
        <v>18</v>
      </c>
      <c r="E55" s="1">
        <v>19</v>
      </c>
      <c r="F55" s="1">
        <v>11</v>
      </c>
      <c r="G55" s="1">
        <v>19</v>
      </c>
      <c r="H55" s="1">
        <v>18</v>
      </c>
      <c r="I55" s="1">
        <v>16</v>
      </c>
      <c r="J55" s="1">
        <v>10</v>
      </c>
      <c r="K55" s="1">
        <v>5</v>
      </c>
      <c r="L55" s="4">
        <v>58</v>
      </c>
      <c r="M55" s="4">
        <v>114</v>
      </c>
    </row>
    <row r="56" spans="1:13" x14ac:dyDescent="0.25">
      <c r="A56" s="16" t="s">
        <v>1033</v>
      </c>
      <c r="B56" s="1" t="s">
        <v>2216</v>
      </c>
      <c r="C56" s="1" t="s">
        <v>2216</v>
      </c>
      <c r="D56" s="1" t="s">
        <v>2216</v>
      </c>
      <c r="E56" s="1" t="s">
        <v>2216</v>
      </c>
      <c r="F56" s="1" t="s">
        <v>2216</v>
      </c>
      <c r="G56" s="1" t="s">
        <v>2216</v>
      </c>
      <c r="H56" s="1" t="s">
        <v>2216</v>
      </c>
      <c r="I56" s="1" t="s">
        <v>2216</v>
      </c>
      <c r="J56" s="1">
        <v>3</v>
      </c>
      <c r="K56" s="1" t="s">
        <v>2216</v>
      </c>
      <c r="L56" s="4">
        <v>7</v>
      </c>
      <c r="M56" s="4">
        <v>8</v>
      </c>
    </row>
    <row r="57" spans="1:13" x14ac:dyDescent="0.25">
      <c r="A57" s="16" t="s">
        <v>1034</v>
      </c>
      <c r="B57" s="1" t="s">
        <v>2216</v>
      </c>
      <c r="C57" s="1" t="s">
        <v>2216</v>
      </c>
      <c r="D57" s="1" t="s">
        <v>2216</v>
      </c>
      <c r="E57" s="1" t="s">
        <v>2216</v>
      </c>
      <c r="F57" s="1" t="s">
        <v>2216</v>
      </c>
      <c r="G57" s="1" t="s">
        <v>2216</v>
      </c>
      <c r="H57" s="1" t="s">
        <v>2216</v>
      </c>
      <c r="I57" s="1" t="s">
        <v>2216</v>
      </c>
      <c r="J57" s="1" t="s">
        <v>2216</v>
      </c>
      <c r="K57" s="1" t="s">
        <v>2216</v>
      </c>
      <c r="L57" s="4">
        <v>1</v>
      </c>
      <c r="M57" s="4">
        <v>4</v>
      </c>
    </row>
    <row r="58" spans="1:13" x14ac:dyDescent="0.25">
      <c r="A58" s="16" t="s">
        <v>1035</v>
      </c>
      <c r="B58" s="1" t="s">
        <v>2216</v>
      </c>
      <c r="C58" s="1" t="s">
        <v>2216</v>
      </c>
      <c r="D58" s="1" t="s">
        <v>2216</v>
      </c>
      <c r="E58" s="1" t="s">
        <v>2216</v>
      </c>
      <c r="F58" s="1" t="s">
        <v>2216</v>
      </c>
      <c r="G58" s="1" t="s">
        <v>2216</v>
      </c>
      <c r="H58" s="1" t="s">
        <v>2216</v>
      </c>
      <c r="I58" s="1" t="s">
        <v>2216</v>
      </c>
      <c r="J58" s="1" t="s">
        <v>2216</v>
      </c>
      <c r="K58" s="1" t="s">
        <v>2216</v>
      </c>
      <c r="L58" s="4">
        <v>1</v>
      </c>
      <c r="M58" s="4">
        <v>6</v>
      </c>
    </row>
    <row r="59" spans="1:13" x14ac:dyDescent="0.25">
      <c r="A59" s="16" t="s">
        <v>1036</v>
      </c>
      <c r="B59" s="1">
        <v>6</v>
      </c>
      <c r="C59" s="1">
        <v>4</v>
      </c>
      <c r="D59" s="1" t="s">
        <v>2216</v>
      </c>
      <c r="E59" s="1" t="s">
        <v>2216</v>
      </c>
      <c r="F59" s="1" t="s">
        <v>2216</v>
      </c>
      <c r="G59" s="1" t="s">
        <v>2216</v>
      </c>
      <c r="H59" s="1" t="s">
        <v>2216</v>
      </c>
      <c r="I59" s="1" t="s">
        <v>2216</v>
      </c>
      <c r="J59" s="1" t="s">
        <v>2216</v>
      </c>
      <c r="K59" s="1" t="s">
        <v>2216</v>
      </c>
      <c r="L59" s="4">
        <v>6</v>
      </c>
      <c r="M59" s="4">
        <v>18</v>
      </c>
    </row>
    <row r="60" spans="1:13" x14ac:dyDescent="0.25">
      <c r="A60" s="16" t="s">
        <v>1037</v>
      </c>
      <c r="B60" s="1" t="s">
        <v>2216</v>
      </c>
      <c r="C60" s="1" t="s">
        <v>2216</v>
      </c>
      <c r="D60" s="1" t="s">
        <v>2216</v>
      </c>
      <c r="E60" s="1" t="s">
        <v>2216</v>
      </c>
      <c r="F60" s="1" t="s">
        <v>2216</v>
      </c>
      <c r="G60" s="1" t="s">
        <v>2216</v>
      </c>
      <c r="H60" s="1">
        <v>3</v>
      </c>
      <c r="I60" s="1">
        <v>3</v>
      </c>
      <c r="J60" s="1" t="s">
        <v>2216</v>
      </c>
      <c r="K60" s="1" t="s">
        <v>2216</v>
      </c>
      <c r="L60" s="4">
        <v>8</v>
      </c>
      <c r="M60" s="4">
        <v>14</v>
      </c>
    </row>
    <row r="61" spans="1:13" x14ac:dyDescent="0.25">
      <c r="A61" s="16" t="s">
        <v>1038</v>
      </c>
      <c r="B61" s="1">
        <v>4</v>
      </c>
      <c r="C61" s="1">
        <v>5</v>
      </c>
      <c r="D61" s="1">
        <v>7</v>
      </c>
      <c r="E61" s="1">
        <v>7</v>
      </c>
      <c r="F61" s="1" t="s">
        <v>2216</v>
      </c>
      <c r="G61" s="1" t="s">
        <v>2216</v>
      </c>
      <c r="H61" s="1" t="s">
        <v>2216</v>
      </c>
      <c r="I61" s="1" t="s">
        <v>2216</v>
      </c>
      <c r="J61" s="1" t="s">
        <v>2216</v>
      </c>
      <c r="K61" s="1" t="s">
        <v>2216</v>
      </c>
      <c r="L61" s="4">
        <v>0</v>
      </c>
      <c r="M61" s="4">
        <v>22</v>
      </c>
    </row>
    <row r="62" spans="1:13" x14ac:dyDescent="0.25">
      <c r="A62" s="16" t="s">
        <v>1039</v>
      </c>
      <c r="B62" s="1">
        <v>37</v>
      </c>
      <c r="C62" s="1">
        <v>53</v>
      </c>
      <c r="D62" s="1">
        <v>39</v>
      </c>
      <c r="E62" s="1">
        <v>31</v>
      </c>
      <c r="F62" s="1">
        <v>17</v>
      </c>
      <c r="G62" s="1">
        <v>18</v>
      </c>
      <c r="H62" s="1">
        <v>17</v>
      </c>
      <c r="I62" s="1">
        <v>30</v>
      </c>
      <c r="J62" s="1">
        <v>8</v>
      </c>
      <c r="K62" s="1">
        <v>4</v>
      </c>
      <c r="L62" s="4">
        <v>75</v>
      </c>
      <c r="M62" s="4">
        <v>230</v>
      </c>
    </row>
    <row r="63" spans="1:13" x14ac:dyDescent="0.25">
      <c r="A63" s="16" t="s">
        <v>1040</v>
      </c>
      <c r="B63" s="1" t="s">
        <v>2216</v>
      </c>
      <c r="C63" s="1" t="s">
        <v>2216</v>
      </c>
      <c r="D63" s="1" t="s">
        <v>2216</v>
      </c>
      <c r="E63" s="1" t="s">
        <v>2216</v>
      </c>
      <c r="F63" s="1" t="s">
        <v>2216</v>
      </c>
      <c r="G63" s="1" t="s">
        <v>2216</v>
      </c>
      <c r="H63" s="1">
        <v>3</v>
      </c>
      <c r="I63" s="1" t="s">
        <v>2216</v>
      </c>
      <c r="J63" s="1">
        <v>4</v>
      </c>
      <c r="K63" s="1">
        <v>16</v>
      </c>
      <c r="L63" s="4">
        <v>21</v>
      </c>
      <c r="M63" s="4">
        <v>20</v>
      </c>
    </row>
    <row r="64" spans="1:13" x14ac:dyDescent="0.25">
      <c r="A64" s="16" t="s">
        <v>1041</v>
      </c>
      <c r="B64" s="1" t="s">
        <v>2216</v>
      </c>
      <c r="C64" s="1">
        <v>3</v>
      </c>
      <c r="D64" s="1" t="s">
        <v>2216</v>
      </c>
      <c r="E64" s="1" t="s">
        <v>2216</v>
      </c>
      <c r="F64" s="1" t="s">
        <v>2216</v>
      </c>
      <c r="G64" s="1" t="s">
        <v>2216</v>
      </c>
      <c r="H64" s="1" t="s">
        <v>2216</v>
      </c>
      <c r="I64" s="1" t="s">
        <v>2216</v>
      </c>
      <c r="J64" s="1" t="s">
        <v>2216</v>
      </c>
      <c r="K64" s="1" t="s">
        <v>2216</v>
      </c>
      <c r="L64" s="4">
        <v>0</v>
      </c>
      <c r="M64" s="4">
        <v>4</v>
      </c>
    </row>
    <row r="65" spans="1:13" x14ac:dyDescent="0.25">
      <c r="A65" s="16" t="s">
        <v>1042</v>
      </c>
      <c r="B65" s="1" t="s">
        <v>2216</v>
      </c>
      <c r="C65" s="1" t="s">
        <v>2216</v>
      </c>
      <c r="D65" s="1" t="s">
        <v>2216</v>
      </c>
      <c r="E65" s="1" t="s">
        <v>2216</v>
      </c>
      <c r="F65" s="1" t="s">
        <v>2216</v>
      </c>
      <c r="G65" s="1" t="s">
        <v>2216</v>
      </c>
      <c r="H65" s="1" t="s">
        <v>2216</v>
      </c>
      <c r="I65" s="1" t="s">
        <v>2216</v>
      </c>
      <c r="J65" s="1" t="s">
        <v>2216</v>
      </c>
      <c r="K65" s="1" t="s">
        <v>2216</v>
      </c>
      <c r="L65" s="4">
        <v>1</v>
      </c>
      <c r="M65" s="4">
        <v>4</v>
      </c>
    </row>
    <row r="66" spans="1:13" x14ac:dyDescent="0.25">
      <c r="A66" s="16" t="s">
        <v>1043</v>
      </c>
      <c r="B66" s="1" t="s">
        <v>2216</v>
      </c>
      <c r="C66" s="1" t="s">
        <v>2216</v>
      </c>
      <c r="D66" s="1" t="s">
        <v>2216</v>
      </c>
      <c r="E66" s="1" t="s">
        <v>2216</v>
      </c>
      <c r="F66" s="1" t="s">
        <v>2216</v>
      </c>
      <c r="G66" s="1" t="s">
        <v>2216</v>
      </c>
      <c r="H66" s="1" t="s">
        <v>2216</v>
      </c>
      <c r="I66" s="1" t="s">
        <v>2216</v>
      </c>
      <c r="J66" s="1" t="s">
        <v>2216</v>
      </c>
      <c r="K66" s="1" t="s">
        <v>2216</v>
      </c>
      <c r="L66" s="4">
        <v>2</v>
      </c>
      <c r="M66" s="4">
        <v>5</v>
      </c>
    </row>
    <row r="67" spans="1:13" x14ac:dyDescent="0.25">
      <c r="A67" s="16" t="s">
        <v>1044</v>
      </c>
      <c r="B67" s="1">
        <v>5</v>
      </c>
      <c r="C67" s="1" t="s">
        <v>2216</v>
      </c>
      <c r="D67" s="1" t="s">
        <v>2216</v>
      </c>
      <c r="E67" s="1" t="s">
        <v>2216</v>
      </c>
      <c r="F67" s="1" t="s">
        <v>2216</v>
      </c>
      <c r="G67" s="1" t="s">
        <v>2216</v>
      </c>
      <c r="H67" s="1" t="s">
        <v>2216</v>
      </c>
      <c r="I67" s="1" t="s">
        <v>2216</v>
      </c>
      <c r="J67" s="1" t="s">
        <v>2216</v>
      </c>
      <c r="K67" s="1" t="s">
        <v>2216</v>
      </c>
      <c r="L67" s="4">
        <v>1</v>
      </c>
      <c r="M67" s="4">
        <v>10</v>
      </c>
    </row>
    <row r="68" spans="1:13" x14ac:dyDescent="0.25">
      <c r="A68" s="16" t="s">
        <v>1045</v>
      </c>
      <c r="B68" s="1" t="s">
        <v>2216</v>
      </c>
      <c r="C68" s="1" t="s">
        <v>2216</v>
      </c>
      <c r="D68" s="1">
        <v>3</v>
      </c>
      <c r="E68" s="1" t="s">
        <v>2216</v>
      </c>
      <c r="F68" s="1" t="s">
        <v>2216</v>
      </c>
      <c r="G68" s="1" t="s">
        <v>2216</v>
      </c>
      <c r="H68" s="1" t="s">
        <v>2216</v>
      </c>
      <c r="I68" s="1" t="s">
        <v>2216</v>
      </c>
      <c r="J68" s="1" t="s">
        <v>2216</v>
      </c>
      <c r="K68" s="1" t="s">
        <v>2216</v>
      </c>
      <c r="L68" s="4">
        <v>1</v>
      </c>
      <c r="M68" s="4">
        <v>9</v>
      </c>
    </row>
    <row r="69" spans="1:13" x14ac:dyDescent="0.25">
      <c r="A69" s="16" t="s">
        <v>1046</v>
      </c>
      <c r="B69" s="1">
        <v>7</v>
      </c>
      <c r="C69" s="1">
        <v>9</v>
      </c>
      <c r="D69" s="1">
        <v>12</v>
      </c>
      <c r="E69" s="1">
        <v>5</v>
      </c>
      <c r="F69" s="1">
        <v>3</v>
      </c>
      <c r="G69" s="1">
        <v>5</v>
      </c>
      <c r="H69" s="1">
        <v>5</v>
      </c>
      <c r="I69" s="1">
        <v>3</v>
      </c>
      <c r="J69" s="1">
        <v>3</v>
      </c>
      <c r="K69" s="1" t="s">
        <v>2216</v>
      </c>
      <c r="L69" s="4">
        <v>15</v>
      </c>
      <c r="M69" s="4">
        <v>47</v>
      </c>
    </row>
    <row r="70" spans="1:13" x14ac:dyDescent="0.25">
      <c r="A70" s="16" t="s">
        <v>1047</v>
      </c>
      <c r="B70" s="1" t="s">
        <v>2216</v>
      </c>
      <c r="C70" s="1" t="s">
        <v>2216</v>
      </c>
      <c r="D70" s="1" t="s">
        <v>2216</v>
      </c>
      <c r="E70" s="1" t="s">
        <v>2216</v>
      </c>
      <c r="F70" s="1" t="s">
        <v>2216</v>
      </c>
      <c r="G70" s="1" t="s">
        <v>2216</v>
      </c>
      <c r="H70" s="1" t="s">
        <v>2216</v>
      </c>
      <c r="I70" s="1" t="s">
        <v>2216</v>
      </c>
      <c r="J70" s="1" t="s">
        <v>2216</v>
      </c>
      <c r="K70" s="1" t="s">
        <v>2216</v>
      </c>
      <c r="L70" s="4">
        <v>5</v>
      </c>
      <c r="M70" s="4">
        <v>4</v>
      </c>
    </row>
    <row r="71" spans="1:13" x14ac:dyDescent="0.25">
      <c r="A71" s="16" t="s">
        <v>1048</v>
      </c>
      <c r="B71" s="1" t="s">
        <v>2216</v>
      </c>
      <c r="C71" s="1" t="s">
        <v>2216</v>
      </c>
      <c r="D71" s="1">
        <v>3</v>
      </c>
      <c r="E71" s="1" t="s">
        <v>2216</v>
      </c>
      <c r="F71" s="1" t="s">
        <v>2216</v>
      </c>
      <c r="G71" s="1" t="s">
        <v>2216</v>
      </c>
      <c r="H71" s="1" t="s">
        <v>2216</v>
      </c>
      <c r="I71" s="1" t="s">
        <v>2216</v>
      </c>
      <c r="J71" s="1" t="s">
        <v>2216</v>
      </c>
      <c r="K71" s="1" t="s">
        <v>2216</v>
      </c>
      <c r="L71" s="4">
        <v>5</v>
      </c>
      <c r="M71" s="4">
        <v>12</v>
      </c>
    </row>
    <row r="72" spans="1:13" x14ac:dyDescent="0.25">
      <c r="A72" s="16" t="s">
        <v>1049</v>
      </c>
      <c r="B72" s="1" t="s">
        <v>2216</v>
      </c>
      <c r="C72" s="1">
        <v>4</v>
      </c>
      <c r="D72" s="1" t="s">
        <v>2216</v>
      </c>
      <c r="E72" s="1" t="s">
        <v>2216</v>
      </c>
      <c r="F72" s="1" t="s">
        <v>2216</v>
      </c>
      <c r="G72" s="1">
        <v>4</v>
      </c>
      <c r="H72" s="1" t="s">
        <v>2216</v>
      </c>
      <c r="I72" s="1">
        <v>3</v>
      </c>
      <c r="J72" s="1" t="s">
        <v>2216</v>
      </c>
      <c r="K72" s="1" t="s">
        <v>2216</v>
      </c>
      <c r="L72" s="4">
        <v>8</v>
      </c>
      <c r="M72" s="4">
        <v>19</v>
      </c>
    </row>
    <row r="73" spans="1:13" x14ac:dyDescent="0.25">
      <c r="A73" s="16" t="s">
        <v>1050</v>
      </c>
      <c r="B73" s="1">
        <v>5</v>
      </c>
      <c r="C73" s="1">
        <v>11</v>
      </c>
      <c r="D73" s="1">
        <v>5</v>
      </c>
      <c r="E73" s="1">
        <v>6</v>
      </c>
      <c r="F73" s="1">
        <v>3</v>
      </c>
      <c r="G73" s="1">
        <v>5</v>
      </c>
      <c r="H73" s="1">
        <v>7</v>
      </c>
      <c r="I73" s="1" t="s">
        <v>2216</v>
      </c>
      <c r="J73" s="1">
        <v>7</v>
      </c>
      <c r="K73" s="1" t="s">
        <v>2216</v>
      </c>
      <c r="L73" s="4">
        <v>21</v>
      </c>
      <c r="M73" s="4">
        <v>47</v>
      </c>
    </row>
    <row r="74" spans="1:13" x14ac:dyDescent="0.25">
      <c r="A74" s="16" t="s">
        <v>1051</v>
      </c>
      <c r="B74" s="1">
        <v>4</v>
      </c>
      <c r="C74" s="1">
        <v>6</v>
      </c>
      <c r="D74" s="1" t="s">
        <v>2216</v>
      </c>
      <c r="E74" s="1" t="s">
        <v>2216</v>
      </c>
      <c r="F74" s="1">
        <v>4</v>
      </c>
      <c r="G74" s="1" t="s">
        <v>2216</v>
      </c>
      <c r="H74" s="1" t="s">
        <v>2216</v>
      </c>
      <c r="I74" s="1">
        <v>8</v>
      </c>
      <c r="J74" s="1" t="s">
        <v>2216</v>
      </c>
      <c r="K74" s="1" t="s">
        <v>2216</v>
      </c>
      <c r="L74" s="4">
        <v>13</v>
      </c>
      <c r="M74" s="4">
        <v>29</v>
      </c>
    </row>
    <row r="75" spans="1:13" x14ac:dyDescent="0.25">
      <c r="A75" s="16" t="s">
        <v>1052</v>
      </c>
      <c r="B75" s="1">
        <v>11</v>
      </c>
      <c r="C75" s="1">
        <v>7</v>
      </c>
      <c r="D75" s="1">
        <v>4</v>
      </c>
      <c r="E75" s="1">
        <v>18</v>
      </c>
      <c r="F75" s="1">
        <v>6</v>
      </c>
      <c r="G75" s="1">
        <v>4</v>
      </c>
      <c r="H75" s="1" t="s">
        <v>2216</v>
      </c>
      <c r="I75" s="1" t="s">
        <v>2216</v>
      </c>
      <c r="J75" s="1">
        <v>5</v>
      </c>
      <c r="K75" s="1" t="s">
        <v>2216</v>
      </c>
      <c r="L75" s="4">
        <v>14</v>
      </c>
      <c r="M75" s="4">
        <v>53</v>
      </c>
    </row>
    <row r="76" spans="1:13" x14ac:dyDescent="0.25">
      <c r="A76" s="16" t="s">
        <v>1053</v>
      </c>
      <c r="B76" s="1">
        <v>59</v>
      </c>
      <c r="C76" s="1">
        <v>83</v>
      </c>
      <c r="D76" s="1">
        <v>74</v>
      </c>
      <c r="E76" s="1">
        <v>58</v>
      </c>
      <c r="F76" s="1">
        <v>37</v>
      </c>
      <c r="G76" s="1">
        <v>42</v>
      </c>
      <c r="H76" s="1">
        <v>35</v>
      </c>
      <c r="I76" s="1">
        <v>40</v>
      </c>
      <c r="J76" s="1">
        <v>31</v>
      </c>
      <c r="K76" s="1">
        <v>12</v>
      </c>
      <c r="L76" s="4">
        <v>148</v>
      </c>
      <c r="M76" s="4">
        <v>400</v>
      </c>
    </row>
    <row r="77" spans="1:13" x14ac:dyDescent="0.25">
      <c r="A77" s="16" t="s">
        <v>1054</v>
      </c>
      <c r="B77" s="1" t="s">
        <v>2216</v>
      </c>
      <c r="C77" s="1" t="s">
        <v>2216</v>
      </c>
      <c r="D77" s="1" t="s">
        <v>2216</v>
      </c>
      <c r="E77" s="1" t="s">
        <v>2216</v>
      </c>
      <c r="F77" s="1" t="s">
        <v>2216</v>
      </c>
      <c r="G77" s="1" t="s">
        <v>2216</v>
      </c>
      <c r="H77" s="1" t="s">
        <v>2216</v>
      </c>
      <c r="I77" s="1">
        <v>4</v>
      </c>
      <c r="J77" s="1">
        <v>10</v>
      </c>
      <c r="K77" s="1">
        <v>25</v>
      </c>
      <c r="L77" s="4">
        <v>33</v>
      </c>
      <c r="M77" s="4">
        <v>27</v>
      </c>
    </row>
    <row r="78" spans="1:13" x14ac:dyDescent="0.25">
      <c r="A78" s="16" t="s">
        <v>1055</v>
      </c>
      <c r="B78" s="1" t="s">
        <v>2216</v>
      </c>
      <c r="C78" s="1" t="s">
        <v>2216</v>
      </c>
      <c r="D78" s="1" t="s">
        <v>2216</v>
      </c>
      <c r="E78" s="1" t="s">
        <v>2216</v>
      </c>
      <c r="F78" s="1" t="s">
        <v>2216</v>
      </c>
      <c r="G78" s="1" t="s">
        <v>2216</v>
      </c>
      <c r="H78" s="1" t="s">
        <v>2216</v>
      </c>
      <c r="I78" s="1" t="s">
        <v>2216</v>
      </c>
      <c r="J78" s="1" t="s">
        <v>2216</v>
      </c>
      <c r="K78" s="1" t="s">
        <v>2216</v>
      </c>
      <c r="L78" s="4">
        <v>0</v>
      </c>
      <c r="M78" s="4">
        <v>1</v>
      </c>
    </row>
    <row r="79" spans="1:13" x14ac:dyDescent="0.25">
      <c r="A79" s="16" t="s">
        <v>1056</v>
      </c>
      <c r="B79" s="1" t="s">
        <v>2216</v>
      </c>
      <c r="C79" s="1" t="s">
        <v>2216</v>
      </c>
      <c r="D79" s="1" t="s">
        <v>2216</v>
      </c>
      <c r="E79" s="1" t="s">
        <v>2216</v>
      </c>
      <c r="F79" s="1" t="s">
        <v>2216</v>
      </c>
      <c r="G79" s="1" t="s">
        <v>2216</v>
      </c>
      <c r="H79" s="1" t="s">
        <v>2216</v>
      </c>
      <c r="I79" s="1" t="s">
        <v>2216</v>
      </c>
      <c r="J79" s="1" t="s">
        <v>2216</v>
      </c>
      <c r="K79" s="1" t="s">
        <v>2216</v>
      </c>
      <c r="L79" s="4">
        <v>0</v>
      </c>
      <c r="M79" s="4">
        <v>0</v>
      </c>
    </row>
    <row r="80" spans="1:13" x14ac:dyDescent="0.25">
      <c r="A80" s="16" t="s">
        <v>1057</v>
      </c>
      <c r="B80" s="1" t="s">
        <v>2216</v>
      </c>
      <c r="C80" s="1" t="s">
        <v>2216</v>
      </c>
      <c r="D80" s="1" t="s">
        <v>2216</v>
      </c>
      <c r="E80" s="1" t="s">
        <v>2216</v>
      </c>
      <c r="F80" s="1" t="s">
        <v>2216</v>
      </c>
      <c r="G80" s="1" t="s">
        <v>2216</v>
      </c>
      <c r="H80" s="1" t="s">
        <v>2216</v>
      </c>
      <c r="I80" s="1" t="s">
        <v>2216</v>
      </c>
      <c r="J80" s="1" t="s">
        <v>2216</v>
      </c>
      <c r="K80" s="1" t="s">
        <v>2216</v>
      </c>
      <c r="L80" s="4">
        <v>1</v>
      </c>
      <c r="M80" s="4">
        <v>3</v>
      </c>
    </row>
    <row r="81" spans="1:13" x14ac:dyDescent="0.25">
      <c r="A81" s="16" t="s">
        <v>1058</v>
      </c>
      <c r="B81" s="1" t="s">
        <v>2216</v>
      </c>
      <c r="C81" s="1" t="s">
        <v>2216</v>
      </c>
      <c r="D81" s="1" t="s">
        <v>2216</v>
      </c>
      <c r="E81" s="1" t="s">
        <v>2216</v>
      </c>
      <c r="F81" s="1" t="s">
        <v>2216</v>
      </c>
      <c r="G81" s="1" t="s">
        <v>2216</v>
      </c>
      <c r="H81" s="1" t="s">
        <v>2216</v>
      </c>
      <c r="I81" s="1" t="s">
        <v>2216</v>
      </c>
      <c r="J81" s="1" t="s">
        <v>2216</v>
      </c>
      <c r="K81" s="1" t="s">
        <v>2216</v>
      </c>
      <c r="L81" s="4">
        <v>0</v>
      </c>
      <c r="M81" s="4">
        <v>4</v>
      </c>
    </row>
    <row r="82" spans="1:13" x14ac:dyDescent="0.25">
      <c r="A82" s="16" t="s">
        <v>1059</v>
      </c>
      <c r="B82" s="1" t="s">
        <v>2216</v>
      </c>
      <c r="C82" s="1" t="s">
        <v>2216</v>
      </c>
      <c r="D82" s="1" t="s">
        <v>2216</v>
      </c>
      <c r="E82" s="1" t="s">
        <v>2216</v>
      </c>
      <c r="F82" s="1" t="s">
        <v>2216</v>
      </c>
      <c r="G82" s="1" t="s">
        <v>2216</v>
      </c>
      <c r="H82" s="1" t="s">
        <v>2216</v>
      </c>
      <c r="I82" s="1" t="s">
        <v>2216</v>
      </c>
      <c r="J82" s="1" t="s">
        <v>2216</v>
      </c>
      <c r="K82" s="1" t="s">
        <v>2216</v>
      </c>
      <c r="L82" s="4">
        <v>0</v>
      </c>
      <c r="M82" s="4">
        <v>1</v>
      </c>
    </row>
    <row r="83" spans="1:13" x14ac:dyDescent="0.25">
      <c r="A83" s="16" t="s">
        <v>1060</v>
      </c>
      <c r="B83" s="1">
        <v>3</v>
      </c>
      <c r="C83" s="1">
        <v>4</v>
      </c>
      <c r="D83" s="1" t="s">
        <v>2216</v>
      </c>
      <c r="E83" s="1">
        <v>4</v>
      </c>
      <c r="F83" s="1">
        <v>3</v>
      </c>
      <c r="G83" s="1">
        <v>3</v>
      </c>
      <c r="H83" s="1" t="s">
        <v>2216</v>
      </c>
      <c r="I83" s="1">
        <v>3</v>
      </c>
      <c r="J83" s="1">
        <v>3</v>
      </c>
      <c r="K83" s="1" t="s">
        <v>2216</v>
      </c>
      <c r="L83" s="4">
        <v>8</v>
      </c>
      <c r="M83" s="4">
        <v>18</v>
      </c>
    </row>
    <row r="84" spans="1:13" x14ac:dyDescent="0.25">
      <c r="A84" s="16" t="s">
        <v>1061</v>
      </c>
      <c r="B84" s="1" t="s">
        <v>2216</v>
      </c>
      <c r="C84" s="1" t="s">
        <v>2216</v>
      </c>
      <c r="D84" s="1" t="s">
        <v>2216</v>
      </c>
      <c r="E84" s="1" t="s">
        <v>2216</v>
      </c>
      <c r="F84" s="1" t="s">
        <v>2216</v>
      </c>
      <c r="G84" s="1" t="s">
        <v>2216</v>
      </c>
      <c r="H84" s="1" t="s">
        <v>2216</v>
      </c>
      <c r="I84" s="1" t="s">
        <v>2216</v>
      </c>
      <c r="J84" s="1" t="s">
        <v>2216</v>
      </c>
      <c r="K84" s="1" t="s">
        <v>2216</v>
      </c>
      <c r="L84" s="4">
        <v>2</v>
      </c>
      <c r="M84" s="4">
        <v>2</v>
      </c>
    </row>
    <row r="85" spans="1:13" x14ac:dyDescent="0.25">
      <c r="A85" s="16" t="s">
        <v>1062</v>
      </c>
      <c r="B85" s="1" t="s">
        <v>2216</v>
      </c>
      <c r="C85" s="1" t="s">
        <v>2216</v>
      </c>
      <c r="D85" s="1" t="s">
        <v>2216</v>
      </c>
      <c r="E85" s="1" t="s">
        <v>2216</v>
      </c>
      <c r="F85" s="1" t="s">
        <v>2216</v>
      </c>
      <c r="G85" s="1" t="s">
        <v>2216</v>
      </c>
      <c r="H85" s="1">
        <v>3</v>
      </c>
      <c r="I85" s="1" t="s">
        <v>2216</v>
      </c>
      <c r="J85" s="1" t="s">
        <v>2216</v>
      </c>
      <c r="K85" s="1" t="s">
        <v>2216</v>
      </c>
      <c r="L85" s="4">
        <v>4</v>
      </c>
      <c r="M85" s="4">
        <v>5</v>
      </c>
    </row>
    <row r="86" spans="1:13" x14ac:dyDescent="0.25">
      <c r="A86" s="16" t="s">
        <v>1063</v>
      </c>
      <c r="B86" s="1">
        <v>3</v>
      </c>
      <c r="C86" s="1" t="s">
        <v>2216</v>
      </c>
      <c r="D86" s="1">
        <v>3</v>
      </c>
      <c r="E86" s="1" t="s">
        <v>2216</v>
      </c>
      <c r="F86" s="1" t="s">
        <v>2216</v>
      </c>
      <c r="G86" s="1" t="s">
        <v>2216</v>
      </c>
      <c r="H86" s="1" t="s">
        <v>2216</v>
      </c>
      <c r="I86" s="1" t="s">
        <v>2216</v>
      </c>
      <c r="J86" s="1" t="s">
        <v>2216</v>
      </c>
      <c r="K86" s="1" t="s">
        <v>2216</v>
      </c>
      <c r="L86" s="4">
        <v>4</v>
      </c>
      <c r="M86" s="4">
        <v>13</v>
      </c>
    </row>
    <row r="87" spans="1:13" x14ac:dyDescent="0.25">
      <c r="A87" s="16" t="s">
        <v>1064</v>
      </c>
      <c r="B87" s="1">
        <v>3</v>
      </c>
      <c r="C87" s="1" t="s">
        <v>2216</v>
      </c>
      <c r="D87" s="1" t="s">
        <v>2216</v>
      </c>
      <c r="E87" s="1" t="s">
        <v>2216</v>
      </c>
      <c r="F87" s="1" t="s">
        <v>2216</v>
      </c>
      <c r="G87" s="1">
        <v>3</v>
      </c>
      <c r="H87" s="1" t="s">
        <v>2216</v>
      </c>
      <c r="I87" s="1" t="s">
        <v>2216</v>
      </c>
      <c r="J87" s="1" t="s">
        <v>2216</v>
      </c>
      <c r="K87" s="1" t="s">
        <v>2216</v>
      </c>
      <c r="L87" s="4">
        <v>5</v>
      </c>
      <c r="M87" s="4">
        <v>13</v>
      </c>
    </row>
    <row r="88" spans="1:13" x14ac:dyDescent="0.25">
      <c r="A88" s="16" t="s">
        <v>1065</v>
      </c>
      <c r="B88" s="1" t="s">
        <v>2216</v>
      </c>
      <c r="C88" s="1" t="s">
        <v>2216</v>
      </c>
      <c r="D88" s="1">
        <v>3</v>
      </c>
      <c r="E88" s="1">
        <v>3</v>
      </c>
      <c r="F88" s="1" t="s">
        <v>2216</v>
      </c>
      <c r="G88" s="1" t="s">
        <v>2216</v>
      </c>
      <c r="H88" s="1" t="s">
        <v>2216</v>
      </c>
      <c r="I88" s="1">
        <v>3</v>
      </c>
      <c r="J88" s="1" t="s">
        <v>2216</v>
      </c>
      <c r="K88" s="1">
        <v>3</v>
      </c>
      <c r="L88" s="4">
        <v>11</v>
      </c>
      <c r="M88" s="4">
        <v>19</v>
      </c>
    </row>
    <row r="89" spans="1:13" x14ac:dyDescent="0.25">
      <c r="A89" s="16" t="s">
        <v>1066</v>
      </c>
      <c r="B89" s="1">
        <v>7</v>
      </c>
      <c r="C89" s="1">
        <v>3</v>
      </c>
      <c r="D89" s="1">
        <v>3</v>
      </c>
      <c r="E89" s="1">
        <v>3</v>
      </c>
      <c r="F89" s="1">
        <v>4</v>
      </c>
      <c r="G89" s="1" t="s">
        <v>2216</v>
      </c>
      <c r="H89" s="1" t="s">
        <v>2216</v>
      </c>
      <c r="I89" s="1" t="s">
        <v>2216</v>
      </c>
      <c r="J89" s="1" t="s">
        <v>2216</v>
      </c>
      <c r="K89" s="1" t="s">
        <v>2216</v>
      </c>
      <c r="L89" s="4">
        <v>3</v>
      </c>
      <c r="M89" s="4">
        <v>19</v>
      </c>
    </row>
    <row r="90" spans="1:13" x14ac:dyDescent="0.25">
      <c r="A90" s="16" t="s">
        <v>1067</v>
      </c>
      <c r="B90" s="1">
        <v>18</v>
      </c>
      <c r="C90" s="1">
        <v>33</v>
      </c>
      <c r="D90" s="1">
        <v>27</v>
      </c>
      <c r="E90" s="1">
        <v>19</v>
      </c>
      <c r="F90" s="1">
        <v>22</v>
      </c>
      <c r="G90" s="1">
        <v>8</v>
      </c>
      <c r="H90" s="1">
        <v>31</v>
      </c>
      <c r="I90" s="1">
        <v>10</v>
      </c>
      <c r="J90" s="1">
        <v>4</v>
      </c>
      <c r="K90" s="1">
        <v>5</v>
      </c>
      <c r="L90" s="4">
        <v>54</v>
      </c>
      <c r="M90" s="4">
        <v>159</v>
      </c>
    </row>
    <row r="91" spans="1:13" x14ac:dyDescent="0.25">
      <c r="A91" s="16" t="s">
        <v>1068</v>
      </c>
      <c r="B91" s="1" t="s">
        <v>2216</v>
      </c>
      <c r="C91" s="1" t="s">
        <v>2216</v>
      </c>
      <c r="D91" s="1" t="s">
        <v>2216</v>
      </c>
      <c r="E91" s="1" t="s">
        <v>2216</v>
      </c>
      <c r="F91" s="1" t="s">
        <v>2216</v>
      </c>
      <c r="G91" s="1" t="s">
        <v>2216</v>
      </c>
      <c r="H91" s="1" t="s">
        <v>2216</v>
      </c>
      <c r="I91" s="1" t="s">
        <v>2216</v>
      </c>
      <c r="J91" s="1">
        <v>9</v>
      </c>
      <c r="K91" s="1">
        <v>9</v>
      </c>
      <c r="L91" s="4">
        <v>20</v>
      </c>
      <c r="M91" s="4">
        <v>17</v>
      </c>
    </row>
    <row r="92" spans="1:13" x14ac:dyDescent="0.25">
      <c r="A92" s="16" t="s">
        <v>1069</v>
      </c>
      <c r="B92" s="1">
        <v>5</v>
      </c>
      <c r="C92" s="1">
        <v>13</v>
      </c>
      <c r="D92" s="1">
        <v>9</v>
      </c>
      <c r="E92" s="1">
        <v>5</v>
      </c>
      <c r="F92" s="1">
        <v>5</v>
      </c>
      <c r="G92" s="1">
        <v>7</v>
      </c>
      <c r="H92" s="1">
        <v>4</v>
      </c>
      <c r="I92" s="1" t="s">
        <v>2216</v>
      </c>
      <c r="J92" s="1" t="s">
        <v>2216</v>
      </c>
      <c r="K92" s="1" t="s">
        <v>2216</v>
      </c>
      <c r="L92" s="4">
        <v>12</v>
      </c>
      <c r="M92" s="4">
        <v>39</v>
      </c>
    </row>
    <row r="93" spans="1:13" x14ac:dyDescent="0.25">
      <c r="A93" s="16" t="s">
        <v>1070</v>
      </c>
      <c r="B93" s="1" t="s">
        <v>2216</v>
      </c>
      <c r="C93" s="1">
        <v>5</v>
      </c>
      <c r="D93" s="1">
        <v>10</v>
      </c>
      <c r="E93" s="1">
        <v>7</v>
      </c>
      <c r="F93" s="1">
        <v>8</v>
      </c>
      <c r="G93" s="1">
        <v>4</v>
      </c>
      <c r="H93" s="1">
        <v>10</v>
      </c>
      <c r="I93" s="1">
        <v>7</v>
      </c>
      <c r="J93" s="1" t="s">
        <v>2216</v>
      </c>
      <c r="K93" s="1" t="s">
        <v>2216</v>
      </c>
      <c r="L93" s="4">
        <v>22</v>
      </c>
      <c r="M93" s="4">
        <v>51</v>
      </c>
    </row>
    <row r="94" spans="1:13" x14ac:dyDescent="0.25">
      <c r="A94" s="16" t="s">
        <v>1071</v>
      </c>
      <c r="B94" s="1">
        <v>9</v>
      </c>
      <c r="C94" s="1">
        <v>15</v>
      </c>
      <c r="D94" s="1">
        <v>10</v>
      </c>
      <c r="E94" s="1">
        <v>9</v>
      </c>
      <c r="F94" s="1">
        <v>6</v>
      </c>
      <c r="G94" s="1">
        <v>7</v>
      </c>
      <c r="H94" s="1">
        <v>8</v>
      </c>
      <c r="I94" s="1">
        <v>3</v>
      </c>
      <c r="J94" s="1" t="s">
        <v>2216</v>
      </c>
      <c r="K94" s="1" t="s">
        <v>2216</v>
      </c>
      <c r="L94" s="4">
        <v>19</v>
      </c>
      <c r="M94" s="4">
        <v>57</v>
      </c>
    </row>
    <row r="95" spans="1:13" x14ac:dyDescent="0.25">
      <c r="A95" s="16" t="s">
        <v>1072</v>
      </c>
      <c r="B95" s="1">
        <v>8</v>
      </c>
      <c r="C95" s="1">
        <v>15</v>
      </c>
      <c r="D95" s="1">
        <v>10</v>
      </c>
      <c r="E95" s="1">
        <v>6</v>
      </c>
      <c r="F95" s="1">
        <v>6</v>
      </c>
      <c r="G95" s="1">
        <v>5</v>
      </c>
      <c r="H95" s="1">
        <v>10</v>
      </c>
      <c r="I95" s="1">
        <v>10</v>
      </c>
      <c r="J95" s="1">
        <v>3</v>
      </c>
      <c r="K95" s="1">
        <v>6</v>
      </c>
      <c r="L95" s="4">
        <v>32</v>
      </c>
      <c r="M95" s="4">
        <v>71</v>
      </c>
    </row>
    <row r="96" spans="1:13" x14ac:dyDescent="0.25">
      <c r="A96" s="16" t="s">
        <v>1073</v>
      </c>
      <c r="B96" s="1">
        <v>54</v>
      </c>
      <c r="C96" s="1">
        <v>33</v>
      </c>
      <c r="D96" s="1">
        <v>29</v>
      </c>
      <c r="E96" s="1">
        <v>27</v>
      </c>
      <c r="F96" s="1">
        <v>13</v>
      </c>
      <c r="G96" s="1">
        <v>6</v>
      </c>
      <c r="H96" s="1">
        <v>5</v>
      </c>
      <c r="I96" s="1">
        <v>9</v>
      </c>
      <c r="J96" s="1">
        <v>4</v>
      </c>
      <c r="K96" s="1" t="s">
        <v>2216</v>
      </c>
      <c r="L96" s="4">
        <v>25</v>
      </c>
      <c r="M96" s="4">
        <v>171</v>
      </c>
    </row>
    <row r="97" spans="1:13" x14ac:dyDescent="0.25">
      <c r="A97" s="16" t="s">
        <v>1074</v>
      </c>
      <c r="B97" s="1">
        <v>145</v>
      </c>
      <c r="C97" s="1">
        <v>199</v>
      </c>
      <c r="D97" s="1">
        <v>207</v>
      </c>
      <c r="E97" s="1">
        <v>163</v>
      </c>
      <c r="F97" s="1">
        <v>71</v>
      </c>
      <c r="G97" s="1">
        <v>106</v>
      </c>
      <c r="H97" s="1">
        <v>90</v>
      </c>
      <c r="I97" s="1">
        <v>84</v>
      </c>
      <c r="J97" s="1">
        <v>64</v>
      </c>
      <c r="K97" s="1">
        <v>26</v>
      </c>
      <c r="L97" s="4">
        <v>334</v>
      </c>
      <c r="M97" s="4">
        <v>944</v>
      </c>
    </row>
    <row r="98" spans="1:13" x14ac:dyDescent="0.25">
      <c r="A98" s="16" t="s">
        <v>1075</v>
      </c>
      <c r="B98" s="1" t="s">
        <v>2216</v>
      </c>
      <c r="C98" s="1" t="s">
        <v>2216</v>
      </c>
      <c r="D98" s="1" t="s">
        <v>2216</v>
      </c>
      <c r="E98" s="1" t="s">
        <v>2216</v>
      </c>
      <c r="F98" s="1" t="s">
        <v>2216</v>
      </c>
      <c r="G98" s="1">
        <v>3</v>
      </c>
      <c r="H98" s="1">
        <v>7</v>
      </c>
      <c r="I98" s="1">
        <v>27</v>
      </c>
      <c r="J98" s="1">
        <v>37</v>
      </c>
      <c r="K98" s="1">
        <v>44</v>
      </c>
      <c r="L98" s="4">
        <v>89</v>
      </c>
      <c r="M98" s="4">
        <v>77</v>
      </c>
    </row>
    <row r="99" spans="1:13" x14ac:dyDescent="0.25">
      <c r="A99" s="16" t="s">
        <v>1076</v>
      </c>
      <c r="B99" s="1" t="s">
        <v>2216</v>
      </c>
      <c r="C99" s="1" t="s">
        <v>2216</v>
      </c>
      <c r="D99" s="1" t="s">
        <v>2216</v>
      </c>
      <c r="E99" s="1" t="s">
        <v>2216</v>
      </c>
      <c r="F99" s="1" t="s">
        <v>2216</v>
      </c>
      <c r="G99" s="1" t="s">
        <v>2216</v>
      </c>
      <c r="H99" s="1" t="s">
        <v>2216</v>
      </c>
      <c r="I99" s="1" t="s">
        <v>2216</v>
      </c>
      <c r="J99" s="1" t="s">
        <v>2216</v>
      </c>
      <c r="K99" s="1" t="s">
        <v>2216</v>
      </c>
      <c r="L99" s="4">
        <v>0</v>
      </c>
      <c r="M99" s="4">
        <v>0</v>
      </c>
    </row>
    <row r="100" spans="1:13" x14ac:dyDescent="0.25">
      <c r="A100" s="16" t="s">
        <v>1077</v>
      </c>
      <c r="B100" s="1" t="s">
        <v>2216</v>
      </c>
      <c r="C100" s="1" t="s">
        <v>2216</v>
      </c>
      <c r="D100" s="1" t="s">
        <v>2216</v>
      </c>
      <c r="E100" s="1" t="s">
        <v>2216</v>
      </c>
      <c r="F100" s="1" t="s">
        <v>2216</v>
      </c>
      <c r="G100" s="1" t="s">
        <v>2216</v>
      </c>
      <c r="H100" s="1" t="s">
        <v>2216</v>
      </c>
      <c r="I100" s="1" t="s">
        <v>2216</v>
      </c>
      <c r="J100" s="1" t="s">
        <v>2216</v>
      </c>
      <c r="K100" s="1" t="s">
        <v>2216</v>
      </c>
      <c r="L100" s="4">
        <v>1</v>
      </c>
      <c r="M100" s="4">
        <v>1</v>
      </c>
    </row>
    <row r="101" spans="1:13" x14ac:dyDescent="0.25">
      <c r="A101" s="16" t="s">
        <v>1078</v>
      </c>
      <c r="B101" s="1" t="s">
        <v>2216</v>
      </c>
      <c r="C101" s="1" t="s">
        <v>2216</v>
      </c>
      <c r="D101" s="1" t="s">
        <v>2216</v>
      </c>
      <c r="E101" s="1" t="s">
        <v>2216</v>
      </c>
      <c r="F101" s="1" t="s">
        <v>2216</v>
      </c>
      <c r="G101" s="1" t="s">
        <v>2216</v>
      </c>
      <c r="H101" s="1" t="s">
        <v>2216</v>
      </c>
      <c r="I101" s="1" t="s">
        <v>2216</v>
      </c>
      <c r="J101" s="1" t="s">
        <v>2216</v>
      </c>
      <c r="K101" s="1" t="s">
        <v>2216</v>
      </c>
      <c r="L101" s="4">
        <v>0</v>
      </c>
      <c r="M101" s="4">
        <v>1</v>
      </c>
    </row>
    <row r="102" spans="1:13" x14ac:dyDescent="0.25">
      <c r="A102" s="16" t="s">
        <v>1079</v>
      </c>
      <c r="B102" s="1" t="s">
        <v>2216</v>
      </c>
      <c r="C102" s="1" t="s">
        <v>2216</v>
      </c>
      <c r="D102" s="1" t="s">
        <v>2216</v>
      </c>
      <c r="E102" s="1" t="s">
        <v>2216</v>
      </c>
      <c r="F102" s="1" t="s">
        <v>2216</v>
      </c>
      <c r="G102" s="1" t="s">
        <v>2216</v>
      </c>
      <c r="H102" s="1" t="s">
        <v>2216</v>
      </c>
      <c r="I102" s="1" t="s">
        <v>2216</v>
      </c>
      <c r="J102" s="1" t="s">
        <v>2216</v>
      </c>
      <c r="K102" s="1" t="s">
        <v>2216</v>
      </c>
      <c r="L102" s="4">
        <v>2</v>
      </c>
      <c r="M102" s="4">
        <v>2</v>
      </c>
    </row>
    <row r="103" spans="1:13" x14ac:dyDescent="0.25">
      <c r="A103" s="16" t="s">
        <v>1080</v>
      </c>
      <c r="B103" s="1" t="s">
        <v>2216</v>
      </c>
      <c r="C103" s="1" t="s">
        <v>2216</v>
      </c>
      <c r="D103" s="1" t="s">
        <v>2216</v>
      </c>
      <c r="E103" s="1" t="s">
        <v>2216</v>
      </c>
      <c r="F103" s="1" t="s">
        <v>2216</v>
      </c>
      <c r="G103" s="1" t="s">
        <v>2216</v>
      </c>
      <c r="H103" s="1" t="s">
        <v>2216</v>
      </c>
      <c r="I103" s="1" t="s">
        <v>2216</v>
      </c>
      <c r="J103" s="1" t="s">
        <v>2216</v>
      </c>
      <c r="K103" s="1" t="s">
        <v>2216</v>
      </c>
      <c r="L103" s="4">
        <v>0</v>
      </c>
      <c r="M103" s="4">
        <v>4</v>
      </c>
    </row>
    <row r="104" spans="1:13" x14ac:dyDescent="0.25">
      <c r="A104" s="16" t="s">
        <v>1081</v>
      </c>
      <c r="B104" s="1" t="s">
        <v>2216</v>
      </c>
      <c r="C104" s="1" t="s">
        <v>2216</v>
      </c>
      <c r="D104" s="1" t="s">
        <v>2216</v>
      </c>
      <c r="E104" s="1">
        <v>3</v>
      </c>
      <c r="F104" s="1" t="s">
        <v>2216</v>
      </c>
      <c r="G104" s="1" t="s">
        <v>2216</v>
      </c>
      <c r="H104" s="1" t="s">
        <v>2216</v>
      </c>
      <c r="I104" s="1" t="s">
        <v>2216</v>
      </c>
      <c r="J104" s="1" t="s">
        <v>2216</v>
      </c>
      <c r="K104" s="1" t="s">
        <v>2216</v>
      </c>
      <c r="L104" s="4">
        <v>4</v>
      </c>
      <c r="M104" s="4">
        <v>6</v>
      </c>
    </row>
    <row r="105" spans="1:13" x14ac:dyDescent="0.25">
      <c r="A105" s="16" t="s">
        <v>1082</v>
      </c>
      <c r="B105" s="1" t="s">
        <v>2216</v>
      </c>
      <c r="C105" s="1" t="s">
        <v>2216</v>
      </c>
      <c r="D105" s="1" t="s">
        <v>2216</v>
      </c>
      <c r="E105" s="1" t="s">
        <v>2216</v>
      </c>
      <c r="F105" s="1" t="s">
        <v>2216</v>
      </c>
      <c r="G105" s="1" t="s">
        <v>2216</v>
      </c>
      <c r="H105" s="1" t="s">
        <v>2216</v>
      </c>
      <c r="I105" s="1" t="s">
        <v>2216</v>
      </c>
      <c r="J105" s="1" t="s">
        <v>2216</v>
      </c>
      <c r="K105" s="1" t="s">
        <v>2216</v>
      </c>
      <c r="L105" s="4">
        <v>0</v>
      </c>
      <c r="M105" s="4">
        <v>0</v>
      </c>
    </row>
    <row r="106" spans="1:13" x14ac:dyDescent="0.25">
      <c r="A106" s="16" t="s">
        <v>1083</v>
      </c>
      <c r="B106" s="1">
        <v>29</v>
      </c>
      <c r="C106" s="1">
        <v>40</v>
      </c>
      <c r="D106" s="1">
        <v>29</v>
      </c>
      <c r="E106" s="1">
        <v>23</v>
      </c>
      <c r="F106" s="1">
        <v>22</v>
      </c>
      <c r="G106" s="1">
        <v>28</v>
      </c>
      <c r="H106" s="1">
        <v>23</v>
      </c>
      <c r="I106" s="1">
        <v>10</v>
      </c>
      <c r="J106" s="1">
        <v>4</v>
      </c>
      <c r="K106" s="1" t="s">
        <v>2216</v>
      </c>
      <c r="L106" s="4">
        <v>63</v>
      </c>
      <c r="M106" s="4">
        <v>197</v>
      </c>
    </row>
    <row r="107" spans="1:13" x14ac:dyDescent="0.25">
      <c r="A107" s="16" t="s">
        <v>1084</v>
      </c>
      <c r="B107" s="1">
        <v>46</v>
      </c>
      <c r="C107" s="1">
        <v>54</v>
      </c>
      <c r="D107" s="1">
        <v>32</v>
      </c>
      <c r="E107" s="1">
        <v>38</v>
      </c>
      <c r="F107" s="1">
        <v>53</v>
      </c>
      <c r="G107" s="1">
        <v>50</v>
      </c>
      <c r="H107" s="1">
        <v>50</v>
      </c>
      <c r="I107" s="1">
        <v>42</v>
      </c>
      <c r="J107" s="1">
        <v>10</v>
      </c>
      <c r="K107" s="1" t="s">
        <v>2216</v>
      </c>
      <c r="L107" s="4">
        <v>151</v>
      </c>
      <c r="M107" s="4">
        <v>362</v>
      </c>
    </row>
    <row r="108" spans="1:13" x14ac:dyDescent="0.25">
      <c r="A108" s="16" t="s">
        <v>1085</v>
      </c>
      <c r="B108" s="1">
        <v>77</v>
      </c>
      <c r="C108" s="1">
        <v>75</v>
      </c>
      <c r="D108" s="1">
        <v>68</v>
      </c>
      <c r="E108" s="1">
        <v>56</v>
      </c>
      <c r="F108" s="1">
        <v>44</v>
      </c>
      <c r="G108" s="1">
        <v>36</v>
      </c>
      <c r="H108" s="1">
        <v>34</v>
      </c>
      <c r="I108" s="1">
        <v>23</v>
      </c>
      <c r="J108" s="1">
        <v>34</v>
      </c>
      <c r="K108" s="1">
        <v>10</v>
      </c>
      <c r="L108" s="4">
        <v>135</v>
      </c>
      <c r="M108" s="4">
        <v>426</v>
      </c>
    </row>
    <row r="109" spans="1:13" x14ac:dyDescent="0.25">
      <c r="A109" s="16" t="s">
        <v>1086</v>
      </c>
      <c r="B109" s="1">
        <v>59</v>
      </c>
      <c r="C109" s="1">
        <v>70</v>
      </c>
      <c r="D109" s="1">
        <v>54</v>
      </c>
      <c r="E109" s="1">
        <v>46</v>
      </c>
      <c r="F109" s="1">
        <v>52</v>
      </c>
      <c r="G109" s="1">
        <v>40</v>
      </c>
      <c r="H109" s="1">
        <v>48</v>
      </c>
      <c r="I109" s="1">
        <v>44</v>
      </c>
      <c r="J109" s="1">
        <v>40</v>
      </c>
      <c r="K109" s="1">
        <v>20</v>
      </c>
      <c r="L109" s="4">
        <v>190</v>
      </c>
      <c r="M109" s="4">
        <v>452</v>
      </c>
    </row>
    <row r="110" spans="1:13" x14ac:dyDescent="0.25">
      <c r="A110" s="16" t="s">
        <v>1087</v>
      </c>
      <c r="B110" s="1">
        <v>174</v>
      </c>
      <c r="C110" s="1">
        <v>91</v>
      </c>
      <c r="D110" s="1">
        <v>119</v>
      </c>
      <c r="E110" s="1">
        <v>108</v>
      </c>
      <c r="F110" s="1">
        <v>59</v>
      </c>
      <c r="G110" s="1">
        <v>26</v>
      </c>
      <c r="H110" s="1">
        <v>14</v>
      </c>
      <c r="I110" s="1">
        <v>21</v>
      </c>
      <c r="J110" s="1">
        <v>13</v>
      </c>
      <c r="K110" s="1">
        <v>10</v>
      </c>
      <c r="L110" s="4">
        <v>83</v>
      </c>
      <c r="M110" s="4">
        <v>592</v>
      </c>
    </row>
    <row r="111" spans="1:13" x14ac:dyDescent="0.25">
      <c r="A111" s="16" t="s">
        <v>1088</v>
      </c>
      <c r="B111" s="1">
        <v>412</v>
      </c>
      <c r="C111" s="1">
        <v>498</v>
      </c>
      <c r="D111" s="1">
        <v>417</v>
      </c>
      <c r="E111" s="1">
        <v>314</v>
      </c>
      <c r="F111" s="1">
        <v>184</v>
      </c>
      <c r="G111" s="1">
        <v>224</v>
      </c>
      <c r="H111" s="1">
        <v>213</v>
      </c>
      <c r="I111" s="1">
        <v>248</v>
      </c>
      <c r="J111" s="1">
        <v>122</v>
      </c>
      <c r="K111" s="1">
        <v>70</v>
      </c>
      <c r="L111" s="4">
        <v>813</v>
      </c>
      <c r="M111" s="4">
        <v>2360</v>
      </c>
    </row>
    <row r="112" spans="1:13" x14ac:dyDescent="0.25">
      <c r="A112" s="16" t="s">
        <v>1089</v>
      </c>
      <c r="B112" s="1" t="s">
        <v>2216</v>
      </c>
      <c r="C112" s="1" t="s">
        <v>2216</v>
      </c>
      <c r="D112" s="1" t="s">
        <v>2216</v>
      </c>
      <c r="E112" s="1">
        <v>4</v>
      </c>
      <c r="F112" s="1">
        <v>7</v>
      </c>
      <c r="G112" s="1">
        <v>8</v>
      </c>
      <c r="H112" s="1">
        <v>24</v>
      </c>
      <c r="I112" s="1">
        <v>71</v>
      </c>
      <c r="J112" s="1">
        <v>124</v>
      </c>
      <c r="K112" s="1">
        <v>219</v>
      </c>
      <c r="L112" s="4">
        <v>394</v>
      </c>
      <c r="M112" s="4">
        <v>362</v>
      </c>
    </row>
    <row r="113" spans="1:13" x14ac:dyDescent="0.25">
      <c r="A113" s="10" t="s">
        <v>14</v>
      </c>
      <c r="B113" s="4">
        <v>2456</v>
      </c>
      <c r="C113" s="4">
        <v>2715</v>
      </c>
      <c r="D113" s="4">
        <v>2509</v>
      </c>
      <c r="E113" s="4">
        <v>2040</v>
      </c>
      <c r="F113" s="4">
        <v>1332</v>
      </c>
      <c r="G113" s="4">
        <v>1246</v>
      </c>
      <c r="H113" s="4">
        <v>1306</v>
      </c>
      <c r="I113" s="4">
        <v>1316</v>
      </c>
      <c r="J113" s="4">
        <v>961</v>
      </c>
      <c r="K113" s="4">
        <v>868</v>
      </c>
      <c r="L113" s="4">
        <v>5276</v>
      </c>
      <c r="M113" s="4">
        <v>14563</v>
      </c>
    </row>
    <row r="114" spans="1:13" x14ac:dyDescent="0.25">
      <c r="A114" s="15"/>
    </row>
    <row r="115" spans="1:13" x14ac:dyDescent="0.25">
      <c r="A115" s="15"/>
    </row>
    <row r="116" spans="1:13" x14ac:dyDescent="0.25">
      <c r="A116" s="15"/>
      <c r="B116" s="23" t="s">
        <v>732</v>
      </c>
      <c r="C116" s="24"/>
      <c r="D116" s="24"/>
      <c r="E116" s="24"/>
      <c r="F116" s="24"/>
      <c r="G116" s="24"/>
      <c r="H116" s="24"/>
      <c r="I116" s="24"/>
      <c r="J116" s="24"/>
      <c r="K116" s="24"/>
      <c r="L116" s="6" t="s">
        <v>734</v>
      </c>
      <c r="M116" s="6" t="s">
        <v>11</v>
      </c>
    </row>
    <row r="117" spans="1:13" x14ac:dyDescent="0.25">
      <c r="A117" s="9" t="s">
        <v>34</v>
      </c>
      <c r="B117" s="5" t="s">
        <v>0</v>
      </c>
      <c r="C117" s="5" t="s">
        <v>1</v>
      </c>
      <c r="D117" s="5" t="s">
        <v>2</v>
      </c>
      <c r="E117" s="5" t="s">
        <v>3</v>
      </c>
      <c r="F117" s="5" t="s">
        <v>4</v>
      </c>
      <c r="G117" s="5" t="s">
        <v>5</v>
      </c>
      <c r="H117" s="5" t="s">
        <v>6</v>
      </c>
      <c r="I117" s="5" t="s">
        <v>7</v>
      </c>
      <c r="J117" s="5" t="s">
        <v>8</v>
      </c>
      <c r="K117" s="5" t="s">
        <v>9</v>
      </c>
      <c r="L117" s="5" t="s">
        <v>32</v>
      </c>
      <c r="M117" s="5" t="s">
        <v>33</v>
      </c>
    </row>
    <row r="118" spans="1:13" x14ac:dyDescent="0.25">
      <c r="A118" s="8" t="s">
        <v>875</v>
      </c>
      <c r="B118" s="2">
        <v>1.5435501653803699E-2</v>
      </c>
      <c r="C118" s="2">
        <v>1.8575851393188899E-2</v>
      </c>
      <c r="D118" s="2">
        <v>2.0084566596194502E-2</v>
      </c>
      <c r="E118" s="2">
        <v>1.59786950732357E-2</v>
      </c>
      <c r="F118" s="2">
        <v>2.9350104821802898E-2</v>
      </c>
      <c r="G118" s="2">
        <v>4.2079207920792103E-2</v>
      </c>
      <c r="H118" s="2">
        <v>2.44498777506112E-2</v>
      </c>
      <c r="I118" s="2">
        <v>1.2468827930174601E-2</v>
      </c>
      <c r="J118" s="2">
        <v>1.1538461538461499E-2</v>
      </c>
      <c r="K118" s="2">
        <v>0</v>
      </c>
      <c r="L118" s="3">
        <v>2.13032581453634E-2</v>
      </c>
      <c r="M118" s="3">
        <v>2.2262699858328301E-2</v>
      </c>
    </row>
    <row r="119" spans="1:13" x14ac:dyDescent="0.25">
      <c r="A119" s="8" t="s">
        <v>876</v>
      </c>
      <c r="B119" s="2">
        <v>3.08710033076075E-2</v>
      </c>
      <c r="C119" s="2">
        <v>2.5799793601651199E-2</v>
      </c>
      <c r="D119" s="2">
        <v>1.90274841437632E-2</v>
      </c>
      <c r="E119" s="2">
        <v>2.1304926764314201E-2</v>
      </c>
      <c r="F119" s="2">
        <v>4.8218029350104802E-2</v>
      </c>
      <c r="G119" s="2">
        <v>6.6831683168316794E-2</v>
      </c>
      <c r="H119" s="2">
        <v>4.1564792176039103E-2</v>
      </c>
      <c r="I119" s="2">
        <v>4.4887780548628402E-2</v>
      </c>
      <c r="J119" s="2">
        <v>1.9230769230769201E-2</v>
      </c>
      <c r="K119" s="2">
        <v>0</v>
      </c>
      <c r="L119" s="3">
        <v>4.07268170426065E-2</v>
      </c>
      <c r="M119" s="3">
        <v>3.31916616069622E-2</v>
      </c>
    </row>
    <row r="120" spans="1:13" x14ac:dyDescent="0.25">
      <c r="A120" s="8" t="s">
        <v>877</v>
      </c>
      <c r="B120" s="2">
        <v>7.1664829106945993E-2</v>
      </c>
      <c r="C120" s="2">
        <v>5.2631578947368397E-2</v>
      </c>
      <c r="D120" s="2">
        <v>4.4397463002114203E-2</v>
      </c>
      <c r="E120" s="2">
        <v>5.7256990679094497E-2</v>
      </c>
      <c r="F120" s="2">
        <v>5.8700209643605901E-2</v>
      </c>
      <c r="G120" s="2">
        <v>6.1881188118811901E-2</v>
      </c>
      <c r="H120" s="2">
        <v>6.8459657701711502E-2</v>
      </c>
      <c r="I120" s="2">
        <v>6.4837905236907703E-2</v>
      </c>
      <c r="J120" s="2">
        <v>3.0769230769230799E-2</v>
      </c>
      <c r="K120" s="2">
        <v>1.26582278481013E-2</v>
      </c>
      <c r="L120" s="3">
        <v>5.5764411027568898E-2</v>
      </c>
      <c r="M120" s="3">
        <v>5.9097348714835102E-2</v>
      </c>
    </row>
    <row r="121" spans="1:13" x14ac:dyDescent="0.25">
      <c r="A121" s="8" t="s">
        <v>878</v>
      </c>
      <c r="B121" s="2">
        <v>4.6306504961411199E-2</v>
      </c>
      <c r="C121" s="2">
        <v>5.1599587203302398E-2</v>
      </c>
      <c r="D121" s="2">
        <v>4.0169133192389003E-2</v>
      </c>
      <c r="E121" s="2">
        <v>4.7936085219707103E-2</v>
      </c>
      <c r="F121" s="2">
        <v>5.4507337526205499E-2</v>
      </c>
      <c r="G121" s="2">
        <v>6.1881188118811901E-2</v>
      </c>
      <c r="H121" s="2">
        <v>4.8899755501222497E-2</v>
      </c>
      <c r="I121" s="2">
        <v>6.7331670822942599E-2</v>
      </c>
      <c r="J121" s="2">
        <v>3.0769230769230799E-2</v>
      </c>
      <c r="K121" s="2">
        <v>1.68776371308017E-2</v>
      </c>
      <c r="L121" s="3">
        <v>5.2005012531328297E-2</v>
      </c>
      <c r="M121" s="3">
        <v>5.22161505768063E-2</v>
      </c>
    </row>
    <row r="122" spans="1:13" x14ac:dyDescent="0.25">
      <c r="A122" s="8" t="s">
        <v>879</v>
      </c>
      <c r="B122" s="2">
        <v>0.22491730981256899</v>
      </c>
      <c r="C122" s="2">
        <v>8.3591331269349797E-2</v>
      </c>
      <c r="D122" s="2">
        <v>0.10993657505285399</v>
      </c>
      <c r="E122" s="2">
        <v>0.157123834886818</v>
      </c>
      <c r="F122" s="2">
        <v>0.171907756813417</v>
      </c>
      <c r="G122" s="2">
        <v>8.16831683168317E-2</v>
      </c>
      <c r="H122" s="2">
        <v>4.8899755501222497E-2</v>
      </c>
      <c r="I122" s="2">
        <v>3.4912718204488803E-2</v>
      </c>
      <c r="J122" s="2">
        <v>4.2307692307692303E-2</v>
      </c>
      <c r="K122" s="2">
        <v>2.53164556962025E-2</v>
      </c>
      <c r="L122" s="3">
        <v>5.0751879699248097E-2</v>
      </c>
      <c r="M122" s="3">
        <v>0.12689738919247101</v>
      </c>
    </row>
    <row r="123" spans="1:13" x14ac:dyDescent="0.25">
      <c r="A123" s="8" t="s">
        <v>880</v>
      </c>
      <c r="B123" s="2">
        <v>0.60970231532524799</v>
      </c>
      <c r="C123" s="2">
        <v>0.76780185758513897</v>
      </c>
      <c r="D123" s="2">
        <v>0.76638477801268501</v>
      </c>
      <c r="E123" s="2">
        <v>0.69374167776298301</v>
      </c>
      <c r="F123" s="2">
        <v>0.62473794549266204</v>
      </c>
      <c r="G123" s="2">
        <v>0.67574257425742601</v>
      </c>
      <c r="H123" s="2">
        <v>0.71149144254278696</v>
      </c>
      <c r="I123" s="2">
        <v>0.66334164588528699</v>
      </c>
      <c r="J123" s="2">
        <v>0.57307692307692304</v>
      </c>
      <c r="K123" s="2">
        <v>0.265822784810127</v>
      </c>
      <c r="L123" s="3">
        <v>0.61403508771929804</v>
      </c>
      <c r="M123" s="3">
        <v>0.66059502125075897</v>
      </c>
    </row>
    <row r="124" spans="1:13" x14ac:dyDescent="0.25">
      <c r="A124" s="8" t="s">
        <v>881</v>
      </c>
      <c r="B124" s="2" t="s">
        <v>2216</v>
      </c>
      <c r="C124" s="2">
        <v>0</v>
      </c>
      <c r="D124" s="2">
        <v>0</v>
      </c>
      <c r="E124" s="2">
        <v>6.6577896138481996E-3</v>
      </c>
      <c r="F124" s="2">
        <v>1.25786163522013E-2</v>
      </c>
      <c r="G124" s="2">
        <v>9.9009900990098994E-3</v>
      </c>
      <c r="H124" s="2">
        <v>5.6234718826405898E-2</v>
      </c>
      <c r="I124" s="2">
        <v>0.11221945137157099</v>
      </c>
      <c r="J124" s="2">
        <v>0.29230769230769199</v>
      </c>
      <c r="K124" s="2">
        <v>0.67932489451476796</v>
      </c>
      <c r="L124" s="3">
        <v>0.16541353383458601</v>
      </c>
      <c r="M124" s="3">
        <v>4.5739728799838099E-2</v>
      </c>
    </row>
    <row r="125" spans="1:13" x14ac:dyDescent="0.25">
      <c r="A125" s="8" t="s">
        <v>992</v>
      </c>
      <c r="B125" s="2" t="s">
        <v>2216</v>
      </c>
      <c r="C125" s="2">
        <v>2.9069767441860499E-2</v>
      </c>
      <c r="D125" s="2">
        <v>3.4482758620689703E-2</v>
      </c>
      <c r="E125" s="2" t="s">
        <v>2216</v>
      </c>
      <c r="F125" s="2">
        <v>3.4482758620689703E-2</v>
      </c>
      <c r="G125" s="2">
        <v>7.0422535211267595E-2</v>
      </c>
      <c r="H125" s="2" t="s">
        <v>2216</v>
      </c>
      <c r="I125" s="2">
        <v>0</v>
      </c>
      <c r="J125" s="2">
        <v>0</v>
      </c>
      <c r="K125" s="2">
        <v>0</v>
      </c>
      <c r="L125" s="3">
        <v>1.7699115044247801E-2</v>
      </c>
      <c r="M125" s="3">
        <v>2.3036649214659699E-2</v>
      </c>
    </row>
    <row r="126" spans="1:13" x14ac:dyDescent="0.25">
      <c r="A126" s="8" t="s">
        <v>993</v>
      </c>
      <c r="B126" s="2" t="s">
        <v>2216</v>
      </c>
      <c r="C126" s="2">
        <v>2.32558139534884E-2</v>
      </c>
      <c r="D126" s="2" t="s">
        <v>2216</v>
      </c>
      <c r="E126" s="2">
        <v>3.7878787878787901E-2</v>
      </c>
      <c r="F126" s="2">
        <v>4.5977011494252901E-2</v>
      </c>
      <c r="G126" s="2">
        <v>0.12676056338028199</v>
      </c>
      <c r="H126" s="2">
        <v>8.3333333333333301E-2</v>
      </c>
      <c r="I126" s="2">
        <v>0.05</v>
      </c>
      <c r="J126" s="2" t="s">
        <v>2216</v>
      </c>
      <c r="K126" s="2">
        <v>0</v>
      </c>
      <c r="L126" s="3">
        <v>5.8997050147492597E-2</v>
      </c>
      <c r="M126" s="3">
        <v>3.6649214659685903E-2</v>
      </c>
    </row>
    <row r="127" spans="1:13" x14ac:dyDescent="0.25">
      <c r="A127" s="8" t="s">
        <v>994</v>
      </c>
      <c r="B127" s="2">
        <v>6.7164179104477598E-2</v>
      </c>
      <c r="C127" s="2">
        <v>4.6511627906976702E-2</v>
      </c>
      <c r="D127" s="2">
        <v>2.8735632183908E-2</v>
      </c>
      <c r="E127" s="2">
        <v>6.0606060606060601E-2</v>
      </c>
      <c r="F127" s="2" t="s">
        <v>2216</v>
      </c>
      <c r="G127" s="2" t="s">
        <v>2216</v>
      </c>
      <c r="H127" s="2">
        <v>6.25E-2</v>
      </c>
      <c r="I127" s="2" t="s">
        <v>2216</v>
      </c>
      <c r="J127" s="2">
        <v>5.1724137931034503E-2</v>
      </c>
      <c r="K127" s="2">
        <v>0</v>
      </c>
      <c r="L127" s="3">
        <v>3.5398230088495602E-2</v>
      </c>
      <c r="M127" s="3">
        <v>4.3979057591623003E-2</v>
      </c>
    </row>
    <row r="128" spans="1:13" x14ac:dyDescent="0.25">
      <c r="A128" s="8" t="s">
        <v>995</v>
      </c>
      <c r="B128" s="2" t="s">
        <v>2216</v>
      </c>
      <c r="C128" s="2">
        <v>1.74418604651163E-2</v>
      </c>
      <c r="D128" s="2">
        <v>2.8735632183908E-2</v>
      </c>
      <c r="E128" s="2">
        <v>4.5454545454545497E-2</v>
      </c>
      <c r="F128" s="2">
        <v>0.10344827586206901</v>
      </c>
      <c r="G128" s="2" t="s">
        <v>2216</v>
      </c>
      <c r="H128" s="2" t="s">
        <v>2216</v>
      </c>
      <c r="I128" s="2">
        <v>7.4999999999999997E-2</v>
      </c>
      <c r="J128" s="2">
        <v>6.8965517241379296E-2</v>
      </c>
      <c r="K128" s="2" t="s">
        <v>2216</v>
      </c>
      <c r="L128" s="3">
        <v>4.1297935103244802E-2</v>
      </c>
      <c r="M128" s="3">
        <v>4.0837696335078499E-2</v>
      </c>
    </row>
    <row r="129" spans="1:13" x14ac:dyDescent="0.25">
      <c r="A129" s="8" t="s">
        <v>996</v>
      </c>
      <c r="B129" s="2">
        <v>0.164179104477612</v>
      </c>
      <c r="C129" s="2">
        <v>7.5581395348837205E-2</v>
      </c>
      <c r="D129" s="2">
        <v>0.13218390804597699</v>
      </c>
      <c r="E129" s="2">
        <v>0.14393939393939401</v>
      </c>
      <c r="F129" s="2">
        <v>0.160919540229885</v>
      </c>
      <c r="G129" s="2" t="s">
        <v>2216</v>
      </c>
      <c r="H129" s="2">
        <v>3.125E-2</v>
      </c>
      <c r="I129" s="2" t="s">
        <v>2216</v>
      </c>
      <c r="J129" s="2" t="s">
        <v>2216</v>
      </c>
      <c r="K129" s="2">
        <v>0</v>
      </c>
      <c r="L129" s="3">
        <v>2.3598820058997001E-2</v>
      </c>
      <c r="M129" s="3">
        <v>9.8429319371727705E-2</v>
      </c>
    </row>
    <row r="130" spans="1:13" x14ac:dyDescent="0.25">
      <c r="A130" s="8" t="s">
        <v>997</v>
      </c>
      <c r="B130" s="2">
        <v>0.72388059701492502</v>
      </c>
      <c r="C130" s="2">
        <v>0.80813953488372103</v>
      </c>
      <c r="D130" s="2">
        <v>0.75862068965517204</v>
      </c>
      <c r="E130" s="2">
        <v>0.70454545454545503</v>
      </c>
      <c r="F130" s="2">
        <v>0.63218390804597702</v>
      </c>
      <c r="G130" s="2">
        <v>0.71830985915492995</v>
      </c>
      <c r="H130" s="2">
        <v>0.72916666666666696</v>
      </c>
      <c r="I130" s="2">
        <v>0.71250000000000002</v>
      </c>
      <c r="J130" s="2">
        <v>0.62068965517241403</v>
      </c>
      <c r="K130" s="2">
        <v>0.40350877192982498</v>
      </c>
      <c r="L130" s="3">
        <v>0.65781710914454306</v>
      </c>
      <c r="M130" s="3">
        <v>0.70471204188481695</v>
      </c>
    </row>
    <row r="131" spans="1:13" x14ac:dyDescent="0.25">
      <c r="A131" s="8" t="s">
        <v>998</v>
      </c>
      <c r="B131" s="2" t="s">
        <v>2216</v>
      </c>
      <c r="C131" s="2">
        <v>0</v>
      </c>
      <c r="D131" s="2" t="s">
        <v>2216</v>
      </c>
      <c r="E131" s="2">
        <v>0</v>
      </c>
      <c r="F131" s="2" t="s">
        <v>2216</v>
      </c>
      <c r="G131" s="2" t="s">
        <v>2216</v>
      </c>
      <c r="H131" s="2">
        <v>6.25E-2</v>
      </c>
      <c r="I131" s="2">
        <v>0.125</v>
      </c>
      <c r="J131" s="2">
        <v>0.22413793103448301</v>
      </c>
      <c r="K131" s="2">
        <v>0.57894736842105299</v>
      </c>
      <c r="L131" s="3">
        <v>0.16519174041297899</v>
      </c>
      <c r="M131" s="3">
        <v>5.2356020942408397E-2</v>
      </c>
    </row>
    <row r="132" spans="1:13" x14ac:dyDescent="0.25">
      <c r="A132" s="8" t="s">
        <v>999</v>
      </c>
      <c r="B132" s="2" t="s">
        <v>2216</v>
      </c>
      <c r="C132" s="2" t="s">
        <v>2216</v>
      </c>
      <c r="D132" s="2">
        <v>7.5757575757575801E-2</v>
      </c>
      <c r="E132" s="2" t="s">
        <v>2216</v>
      </c>
      <c r="F132" s="2" t="s">
        <v>2216</v>
      </c>
      <c r="G132" s="2" t="s">
        <v>2216</v>
      </c>
      <c r="H132" s="2" t="s">
        <v>2216</v>
      </c>
      <c r="I132" s="2" t="s">
        <v>2216</v>
      </c>
      <c r="J132" s="2">
        <v>0</v>
      </c>
      <c r="K132" s="2">
        <v>0</v>
      </c>
      <c r="L132" s="3">
        <v>1.9867549668874201E-2</v>
      </c>
      <c r="M132" s="3">
        <v>0.03</v>
      </c>
    </row>
    <row r="133" spans="1:13" x14ac:dyDescent="0.25">
      <c r="A133" s="8" t="s">
        <v>1000</v>
      </c>
      <c r="B133" s="2">
        <v>0</v>
      </c>
      <c r="C133" s="2">
        <v>3.7974683544303799E-2</v>
      </c>
      <c r="D133" s="2">
        <v>0</v>
      </c>
      <c r="E133" s="2" t="s">
        <v>2216</v>
      </c>
      <c r="F133" s="2">
        <v>0</v>
      </c>
      <c r="G133" s="2">
        <v>0</v>
      </c>
      <c r="H133" s="2">
        <v>0.155555555555556</v>
      </c>
      <c r="I133" s="2" t="s">
        <v>2216</v>
      </c>
      <c r="J133" s="2">
        <v>0</v>
      </c>
      <c r="K133" s="2">
        <v>0</v>
      </c>
      <c r="L133" s="3">
        <v>5.9602649006622502E-2</v>
      </c>
      <c r="M133" s="3">
        <v>3.5000000000000003E-2</v>
      </c>
    </row>
    <row r="134" spans="1:13" x14ac:dyDescent="0.25">
      <c r="A134" s="8" t="s">
        <v>1001</v>
      </c>
      <c r="B134" s="2">
        <v>0.1</v>
      </c>
      <c r="C134" s="2">
        <v>6.3291139240506306E-2</v>
      </c>
      <c r="D134" s="2">
        <v>7.5757575757575801E-2</v>
      </c>
      <c r="E134" s="2">
        <v>5.5555555555555601E-2</v>
      </c>
      <c r="F134" s="2">
        <v>8.8235294117647106E-2</v>
      </c>
      <c r="G134" s="2">
        <v>0.14705882352941199</v>
      </c>
      <c r="H134" s="2">
        <v>0.11111111111111099</v>
      </c>
      <c r="I134" s="2" t="s">
        <v>2216</v>
      </c>
      <c r="J134" s="2">
        <v>0.17857142857142899</v>
      </c>
      <c r="K134" s="2">
        <v>0</v>
      </c>
      <c r="L134" s="3">
        <v>0.105960264900662</v>
      </c>
      <c r="M134" s="3">
        <v>8.5000000000000006E-2</v>
      </c>
    </row>
    <row r="135" spans="1:13" x14ac:dyDescent="0.25">
      <c r="A135" s="8" t="s">
        <v>1002</v>
      </c>
      <c r="B135" s="2">
        <v>0.08</v>
      </c>
      <c r="C135" s="2">
        <v>6.3291139240506306E-2</v>
      </c>
      <c r="D135" s="2">
        <v>0.10606060606060599</v>
      </c>
      <c r="E135" s="2">
        <v>9.2592592592592601E-2</v>
      </c>
      <c r="F135" s="2">
        <v>8.8235294117647106E-2</v>
      </c>
      <c r="G135" s="2" t="s">
        <v>2216</v>
      </c>
      <c r="H135" s="2">
        <v>0.155555555555556</v>
      </c>
      <c r="I135" s="2">
        <v>0.14285714285714299</v>
      </c>
      <c r="J135" s="2">
        <v>0.107142857142857</v>
      </c>
      <c r="K135" s="2" t="s">
        <v>2216</v>
      </c>
      <c r="L135" s="3">
        <v>0.105960264900662</v>
      </c>
      <c r="M135" s="3">
        <v>9.5000000000000001E-2</v>
      </c>
    </row>
    <row r="136" spans="1:13" x14ac:dyDescent="0.25">
      <c r="A136" s="8" t="s">
        <v>1003</v>
      </c>
      <c r="B136" s="2">
        <v>0.2</v>
      </c>
      <c r="C136" s="2">
        <v>0.126582278481013</v>
      </c>
      <c r="D136" s="2">
        <v>0.13636363636363599</v>
      </c>
      <c r="E136" s="2">
        <v>5.5555555555555601E-2</v>
      </c>
      <c r="F136" s="2">
        <v>0.14705882352941199</v>
      </c>
      <c r="G136" s="2">
        <v>8.8235294117647106E-2</v>
      </c>
      <c r="H136" s="2">
        <v>0</v>
      </c>
      <c r="I136" s="2">
        <v>0</v>
      </c>
      <c r="J136" s="2">
        <v>0</v>
      </c>
      <c r="K136" s="2">
        <v>0</v>
      </c>
      <c r="L136" s="3">
        <v>1.9867549668874201E-2</v>
      </c>
      <c r="M136" s="3">
        <v>9.5000000000000001E-2</v>
      </c>
    </row>
    <row r="137" spans="1:13" x14ac:dyDescent="0.25">
      <c r="A137" s="8" t="s">
        <v>1004</v>
      </c>
      <c r="B137" s="2">
        <v>0.6</v>
      </c>
      <c r="C137" s="2">
        <v>0.69620253164557</v>
      </c>
      <c r="D137" s="2">
        <v>0.60606060606060597</v>
      </c>
      <c r="E137" s="2">
        <v>0.74074074074074103</v>
      </c>
      <c r="F137" s="2">
        <v>0.61764705882352899</v>
      </c>
      <c r="G137" s="2">
        <v>0.67647058823529405</v>
      </c>
      <c r="H137" s="2">
        <v>0.55555555555555602</v>
      </c>
      <c r="I137" s="2">
        <v>0.67857142857142905</v>
      </c>
      <c r="J137" s="2">
        <v>0.42857142857142899</v>
      </c>
      <c r="K137" s="2">
        <v>0.28000000000000003</v>
      </c>
      <c r="L137" s="3">
        <v>0.53642384105960295</v>
      </c>
      <c r="M137" s="3">
        <v>0.60499999999999998</v>
      </c>
    </row>
    <row r="138" spans="1:13" x14ac:dyDescent="0.25">
      <c r="A138" s="8" t="s">
        <v>1005</v>
      </c>
      <c r="B138" s="2">
        <v>0</v>
      </c>
      <c r="C138" s="2">
        <v>0</v>
      </c>
      <c r="D138" s="2">
        <v>0</v>
      </c>
      <c r="E138" s="2">
        <v>0</v>
      </c>
      <c r="F138" s="2" t="s">
        <v>2216</v>
      </c>
      <c r="G138" s="2">
        <v>0</v>
      </c>
      <c r="H138" s="2">
        <v>0</v>
      </c>
      <c r="I138" s="2" t="s">
        <v>2216</v>
      </c>
      <c r="J138" s="2">
        <v>0.28571428571428598</v>
      </c>
      <c r="K138" s="2">
        <v>0.68</v>
      </c>
      <c r="L138" s="3">
        <v>0.15231788079470199</v>
      </c>
      <c r="M138" s="3">
        <v>5.5E-2</v>
      </c>
    </row>
    <row r="139" spans="1:13" x14ac:dyDescent="0.25">
      <c r="A139" s="8" t="s">
        <v>1006</v>
      </c>
      <c r="B139" s="2">
        <v>0</v>
      </c>
      <c r="C139" s="2">
        <v>0</v>
      </c>
      <c r="D139" s="2" t="s">
        <v>2216</v>
      </c>
      <c r="E139" s="2">
        <v>0</v>
      </c>
      <c r="F139" s="2">
        <v>0</v>
      </c>
      <c r="G139" s="2">
        <v>0</v>
      </c>
      <c r="H139" s="2">
        <v>0</v>
      </c>
      <c r="I139" s="2">
        <v>0</v>
      </c>
      <c r="J139" s="2">
        <v>0</v>
      </c>
      <c r="K139" s="2">
        <v>0</v>
      </c>
      <c r="L139" s="3">
        <v>0</v>
      </c>
      <c r="M139" s="3" t="s">
        <v>2216</v>
      </c>
    </row>
    <row r="140" spans="1:13" x14ac:dyDescent="0.25">
      <c r="A140" s="8" t="s">
        <v>1007</v>
      </c>
      <c r="B140" s="2">
        <v>0</v>
      </c>
      <c r="C140" s="2">
        <v>0</v>
      </c>
      <c r="D140" s="2" t="s">
        <v>2216</v>
      </c>
      <c r="E140" s="2">
        <v>0.27272727272727298</v>
      </c>
      <c r="F140" s="2" t="s">
        <v>2216</v>
      </c>
      <c r="G140" s="2" t="s">
        <v>2216</v>
      </c>
      <c r="H140" s="2">
        <v>0</v>
      </c>
      <c r="I140" s="2">
        <v>0</v>
      </c>
      <c r="J140" s="2">
        <v>0</v>
      </c>
      <c r="K140" s="2">
        <v>0</v>
      </c>
      <c r="L140" s="3" t="s">
        <v>2216</v>
      </c>
      <c r="M140" s="3">
        <v>6.3063063063063099E-2</v>
      </c>
    </row>
    <row r="141" spans="1:13" x14ac:dyDescent="0.25">
      <c r="A141" s="8" t="s">
        <v>1008</v>
      </c>
      <c r="B141" s="2">
        <v>0</v>
      </c>
      <c r="C141" s="2">
        <v>0</v>
      </c>
      <c r="D141" s="2" t="s">
        <v>2216</v>
      </c>
      <c r="E141" s="2" t="s">
        <v>2216</v>
      </c>
      <c r="F141" s="2" t="s">
        <v>2216</v>
      </c>
      <c r="G141" s="2">
        <v>0</v>
      </c>
      <c r="H141" s="2" t="s">
        <v>2216</v>
      </c>
      <c r="I141" s="2">
        <v>0</v>
      </c>
      <c r="J141" s="2">
        <v>0</v>
      </c>
      <c r="K141" s="2">
        <v>0</v>
      </c>
      <c r="L141" s="3" t="s">
        <v>2216</v>
      </c>
      <c r="M141" s="3">
        <v>3.6036036036036001E-2</v>
      </c>
    </row>
    <row r="142" spans="1:13" x14ac:dyDescent="0.25">
      <c r="A142" s="8" t="s">
        <v>1009</v>
      </c>
      <c r="B142" s="2" t="s">
        <v>2216</v>
      </c>
      <c r="C142" s="2" t="s">
        <v>2216</v>
      </c>
      <c r="D142" s="2" t="s">
        <v>2216</v>
      </c>
      <c r="E142" s="2" t="s">
        <v>2216</v>
      </c>
      <c r="F142" s="2" t="s">
        <v>2216</v>
      </c>
      <c r="G142" s="2" t="s">
        <v>2216</v>
      </c>
      <c r="H142" s="2">
        <v>0.214285714285714</v>
      </c>
      <c r="I142" s="2">
        <v>0</v>
      </c>
      <c r="J142" s="2">
        <v>0</v>
      </c>
      <c r="K142" s="2">
        <v>0</v>
      </c>
      <c r="L142" s="3">
        <v>9.3023255813953501E-2</v>
      </c>
      <c r="M142" s="3">
        <v>9.00900900900901E-2</v>
      </c>
    </row>
    <row r="143" spans="1:13" x14ac:dyDescent="0.25">
      <c r="A143" s="8" t="s">
        <v>1010</v>
      </c>
      <c r="B143" s="2">
        <v>0.30769230769230799</v>
      </c>
      <c r="C143" s="2" t="s">
        <v>2216</v>
      </c>
      <c r="D143" s="2" t="s">
        <v>2216</v>
      </c>
      <c r="E143" s="2">
        <v>0</v>
      </c>
      <c r="F143" s="2">
        <v>0.375</v>
      </c>
      <c r="G143" s="2">
        <v>0</v>
      </c>
      <c r="H143" s="2" t="s">
        <v>2216</v>
      </c>
      <c r="I143" s="2">
        <v>0</v>
      </c>
      <c r="J143" s="2">
        <v>0</v>
      </c>
      <c r="K143" s="2" t="s">
        <v>2216</v>
      </c>
      <c r="L143" s="3">
        <v>6.9767441860465101E-2</v>
      </c>
      <c r="M143" s="3">
        <v>0.144144144144144</v>
      </c>
    </row>
    <row r="144" spans="1:13" x14ac:dyDescent="0.25">
      <c r="A144" s="8" t="s">
        <v>1011</v>
      </c>
      <c r="B144" s="2">
        <v>0.61538461538461497</v>
      </c>
      <c r="C144" s="2">
        <v>0.76470588235294101</v>
      </c>
      <c r="D144" s="2">
        <v>0.5625</v>
      </c>
      <c r="E144" s="2">
        <v>0.54545454545454497</v>
      </c>
      <c r="F144" s="2">
        <v>0.4375</v>
      </c>
      <c r="G144" s="2">
        <v>0.7</v>
      </c>
      <c r="H144" s="2">
        <v>0.57142857142857095</v>
      </c>
      <c r="I144" s="2">
        <v>1</v>
      </c>
      <c r="J144" s="2" t="s">
        <v>2216</v>
      </c>
      <c r="K144" s="2">
        <v>0.41666666666666702</v>
      </c>
      <c r="L144" s="3">
        <v>0.581395348837209</v>
      </c>
      <c r="M144" s="3">
        <v>0.57657657657657702</v>
      </c>
    </row>
    <row r="145" spans="1:13" x14ac:dyDescent="0.25">
      <c r="A145" s="8" t="s">
        <v>1012</v>
      </c>
      <c r="B145" s="2">
        <v>0</v>
      </c>
      <c r="C145" s="2">
        <v>0</v>
      </c>
      <c r="D145" s="2" t="s">
        <v>2216</v>
      </c>
      <c r="E145" s="2">
        <v>0</v>
      </c>
      <c r="F145" s="2">
        <v>0</v>
      </c>
      <c r="G145" s="2">
        <v>0</v>
      </c>
      <c r="H145" s="2">
        <v>0</v>
      </c>
      <c r="I145" s="2">
        <v>0</v>
      </c>
      <c r="J145" s="2">
        <v>0.75</v>
      </c>
      <c r="K145" s="2">
        <v>0.5</v>
      </c>
      <c r="L145" s="3">
        <v>0.186046511627907</v>
      </c>
      <c r="M145" s="3">
        <v>7.2072072072072099E-2</v>
      </c>
    </row>
    <row r="146" spans="1:13" x14ac:dyDescent="0.25">
      <c r="A146" s="8" t="s">
        <v>1013</v>
      </c>
      <c r="B146" s="2">
        <v>5.21739130434783E-2</v>
      </c>
      <c r="C146" s="2">
        <v>3.125E-2</v>
      </c>
      <c r="D146" s="2">
        <v>3.8461538461538498E-2</v>
      </c>
      <c r="E146" s="2">
        <v>5.5555555555555601E-2</v>
      </c>
      <c r="F146" s="2">
        <v>0</v>
      </c>
      <c r="G146" s="2" t="s">
        <v>2216</v>
      </c>
      <c r="H146" s="2" t="s">
        <v>2216</v>
      </c>
      <c r="I146" s="2">
        <v>0</v>
      </c>
      <c r="J146" s="2">
        <v>0</v>
      </c>
      <c r="K146" s="2">
        <v>0</v>
      </c>
      <c r="L146" s="3">
        <v>1.54639175257732E-2</v>
      </c>
      <c r="M146" s="3">
        <v>3.1128404669260701E-2</v>
      </c>
    </row>
    <row r="147" spans="1:13" x14ac:dyDescent="0.25">
      <c r="A147" s="8" t="s">
        <v>1014</v>
      </c>
      <c r="B147" s="2">
        <v>2.6086956521739101E-2</v>
      </c>
      <c r="C147" s="2">
        <v>0</v>
      </c>
      <c r="D147" s="2" t="s">
        <v>2216</v>
      </c>
      <c r="E147" s="2" t="s">
        <v>2216</v>
      </c>
      <c r="F147" s="2" t="s">
        <v>2216</v>
      </c>
      <c r="G147" s="2" t="s">
        <v>2216</v>
      </c>
      <c r="H147" s="2" t="s">
        <v>2216</v>
      </c>
      <c r="I147" s="2" t="s">
        <v>2216</v>
      </c>
      <c r="J147" s="2" t="s">
        <v>2216</v>
      </c>
      <c r="K147" s="2">
        <v>0</v>
      </c>
      <c r="L147" s="3">
        <v>2.57731958762887E-2</v>
      </c>
      <c r="M147" s="3">
        <v>2.1400778210116701E-2</v>
      </c>
    </row>
    <row r="148" spans="1:13" x14ac:dyDescent="0.25">
      <c r="A148" s="8" t="s">
        <v>1015</v>
      </c>
      <c r="B148" s="2">
        <v>4.3478260869565202E-2</v>
      </c>
      <c r="C148" s="2">
        <v>3.125E-2</v>
      </c>
      <c r="D148" s="2">
        <v>3.8461538461538498E-2</v>
      </c>
      <c r="E148" s="2" t="s">
        <v>2216</v>
      </c>
      <c r="F148" s="2" t="s">
        <v>2216</v>
      </c>
      <c r="G148" s="2">
        <v>8.1081081081081099E-2</v>
      </c>
      <c r="H148" s="2" t="s">
        <v>2216</v>
      </c>
      <c r="I148" s="2" t="s">
        <v>2216</v>
      </c>
      <c r="J148" s="2">
        <v>0</v>
      </c>
      <c r="K148" s="2">
        <v>0</v>
      </c>
      <c r="L148" s="3">
        <v>2.57731958762887E-2</v>
      </c>
      <c r="M148" s="3">
        <v>3.1128404669260701E-2</v>
      </c>
    </row>
    <row r="149" spans="1:13" x14ac:dyDescent="0.25">
      <c r="A149" s="8" t="s">
        <v>1016</v>
      </c>
      <c r="B149" s="2">
        <v>2.6086956521739101E-2</v>
      </c>
      <c r="C149" s="2">
        <v>5.2083333333333301E-2</v>
      </c>
      <c r="D149" s="2">
        <v>3.8461538461538498E-2</v>
      </c>
      <c r="E149" s="2">
        <v>0</v>
      </c>
      <c r="F149" s="2">
        <v>0</v>
      </c>
      <c r="G149" s="2">
        <v>8.1081081081081099E-2</v>
      </c>
      <c r="H149" s="2" t="s">
        <v>2216</v>
      </c>
      <c r="I149" s="2">
        <v>5.7692307692307702E-2</v>
      </c>
      <c r="J149" s="2" t="s">
        <v>2216</v>
      </c>
      <c r="K149" s="2">
        <v>0</v>
      </c>
      <c r="L149" s="3">
        <v>4.6391752577319603E-2</v>
      </c>
      <c r="M149" s="3">
        <v>3.6964980544747103E-2</v>
      </c>
    </row>
    <row r="150" spans="1:13" x14ac:dyDescent="0.25">
      <c r="A150" s="8" t="s">
        <v>1017</v>
      </c>
      <c r="B150" s="2">
        <v>0.173913043478261</v>
      </c>
      <c r="C150" s="2">
        <v>9.375E-2</v>
      </c>
      <c r="D150" s="2">
        <v>0.128205128205128</v>
      </c>
      <c r="E150" s="2">
        <v>0.125</v>
      </c>
      <c r="F150" s="2">
        <v>0.218181818181818</v>
      </c>
      <c r="G150" s="2">
        <v>8.1081081081081099E-2</v>
      </c>
      <c r="H150" s="2" t="s">
        <v>2216</v>
      </c>
      <c r="I150" s="2">
        <v>7.69230769230769E-2</v>
      </c>
      <c r="J150" s="2">
        <v>8.1081081081081099E-2</v>
      </c>
      <c r="K150" s="2" t="s">
        <v>2216</v>
      </c>
      <c r="L150" s="3">
        <v>6.18556701030928E-2</v>
      </c>
      <c r="M150" s="3">
        <v>0.13229571984435801</v>
      </c>
    </row>
    <row r="151" spans="1:13" x14ac:dyDescent="0.25">
      <c r="A151" s="8" t="s">
        <v>1018</v>
      </c>
      <c r="B151" s="2">
        <v>0.67826086956521703</v>
      </c>
      <c r="C151" s="2">
        <v>0.79166666666666696</v>
      </c>
      <c r="D151" s="2">
        <v>0.74358974358974395</v>
      </c>
      <c r="E151" s="2">
        <v>0.77777777777777801</v>
      </c>
      <c r="F151" s="2">
        <v>0.72727272727272696</v>
      </c>
      <c r="G151" s="2">
        <v>0.67567567567567599</v>
      </c>
      <c r="H151" s="2">
        <v>0.79245283018867896</v>
      </c>
      <c r="I151" s="2">
        <v>0.61538461538461497</v>
      </c>
      <c r="J151" s="2">
        <v>0.43243243243243201</v>
      </c>
      <c r="K151" s="2">
        <v>0.33333333333333298</v>
      </c>
      <c r="L151" s="3">
        <v>0.60824742268041199</v>
      </c>
      <c r="M151" s="3">
        <v>0.69260700389105101</v>
      </c>
    </row>
    <row r="152" spans="1:13" x14ac:dyDescent="0.25">
      <c r="A152" s="8" t="s">
        <v>1019</v>
      </c>
      <c r="B152" s="2">
        <v>0</v>
      </c>
      <c r="C152" s="2">
        <v>0</v>
      </c>
      <c r="D152" s="2">
        <v>0</v>
      </c>
      <c r="E152" s="2">
        <v>0</v>
      </c>
      <c r="F152" s="2">
        <v>0</v>
      </c>
      <c r="G152" s="2">
        <v>0</v>
      </c>
      <c r="H152" s="2">
        <v>9.4339622641509399E-2</v>
      </c>
      <c r="I152" s="2">
        <v>0.19230769230769201</v>
      </c>
      <c r="J152" s="2">
        <v>0.40540540540540498</v>
      </c>
      <c r="K152" s="2">
        <v>0.63636363636363602</v>
      </c>
      <c r="L152" s="3">
        <v>0.216494845360825</v>
      </c>
      <c r="M152" s="3">
        <v>5.4474708171206199E-2</v>
      </c>
    </row>
    <row r="153" spans="1:13" x14ac:dyDescent="0.25">
      <c r="A153" s="8" t="s">
        <v>1020</v>
      </c>
      <c r="B153" s="2">
        <v>0</v>
      </c>
      <c r="C153" s="2">
        <v>0</v>
      </c>
      <c r="D153" s="2">
        <v>0</v>
      </c>
      <c r="E153" s="2">
        <v>0</v>
      </c>
      <c r="F153" s="2">
        <v>0</v>
      </c>
      <c r="G153" s="2" t="s">
        <v>2216</v>
      </c>
      <c r="H153" s="2">
        <v>0</v>
      </c>
      <c r="I153" s="2" t="s">
        <v>2216</v>
      </c>
      <c r="J153" s="2" t="s">
        <v>2216</v>
      </c>
      <c r="K153" s="2" t="s">
        <v>2216</v>
      </c>
      <c r="L153" s="3" t="s">
        <v>2216</v>
      </c>
      <c r="M153" s="3" t="s">
        <v>2216</v>
      </c>
    </row>
    <row r="154" spans="1:13" x14ac:dyDescent="0.25">
      <c r="A154" s="8" t="s">
        <v>1021</v>
      </c>
      <c r="B154" s="2" t="s">
        <v>2216</v>
      </c>
      <c r="C154" s="2">
        <v>0</v>
      </c>
      <c r="D154" s="2">
        <v>0</v>
      </c>
      <c r="E154" s="2">
        <v>0</v>
      </c>
      <c r="F154" s="2">
        <v>0</v>
      </c>
      <c r="G154" s="2" t="s">
        <v>2216</v>
      </c>
      <c r="H154" s="2">
        <v>0</v>
      </c>
      <c r="I154" s="2" t="s">
        <v>2216</v>
      </c>
      <c r="J154" s="2" t="s">
        <v>2216</v>
      </c>
      <c r="K154" s="2" t="s">
        <v>2216</v>
      </c>
      <c r="L154" s="3" t="s">
        <v>2216</v>
      </c>
      <c r="M154" s="3" t="s">
        <v>2216</v>
      </c>
    </row>
    <row r="155" spans="1:13" x14ac:dyDescent="0.25">
      <c r="A155" s="8" t="s">
        <v>1022</v>
      </c>
      <c r="B155" s="2">
        <v>0</v>
      </c>
      <c r="C155" s="2">
        <v>0</v>
      </c>
      <c r="D155" s="2" t="s">
        <v>2216</v>
      </c>
      <c r="E155" s="2" t="s">
        <v>2216</v>
      </c>
      <c r="F155" s="2">
        <v>0</v>
      </c>
      <c r="G155" s="2">
        <v>0</v>
      </c>
      <c r="H155" s="2" t="s">
        <v>2216</v>
      </c>
      <c r="I155" s="2" t="s">
        <v>2216</v>
      </c>
      <c r="J155" s="2" t="s">
        <v>2216</v>
      </c>
      <c r="K155" s="2" t="s">
        <v>2216</v>
      </c>
      <c r="L155" s="3" t="s">
        <v>2216</v>
      </c>
      <c r="M155" s="3">
        <v>6.25E-2</v>
      </c>
    </row>
    <row r="156" spans="1:13" x14ac:dyDescent="0.25">
      <c r="A156" s="8" t="s">
        <v>1023</v>
      </c>
      <c r="B156" s="2">
        <v>0</v>
      </c>
      <c r="C156" s="2">
        <v>0</v>
      </c>
      <c r="D156" s="2" t="s">
        <v>2216</v>
      </c>
      <c r="E156" s="2">
        <v>0</v>
      </c>
      <c r="F156" s="2">
        <v>0</v>
      </c>
      <c r="G156" s="2" t="s">
        <v>2216</v>
      </c>
      <c r="H156" s="2">
        <v>0</v>
      </c>
      <c r="I156" s="2" t="s">
        <v>2216</v>
      </c>
      <c r="J156" s="2" t="s">
        <v>2216</v>
      </c>
      <c r="K156" s="2" t="s">
        <v>2216</v>
      </c>
      <c r="L156" s="3" t="s">
        <v>2216</v>
      </c>
      <c r="M156" s="3">
        <v>6.25E-2</v>
      </c>
    </row>
    <row r="157" spans="1:13" x14ac:dyDescent="0.25">
      <c r="A157" s="8" t="s">
        <v>1024</v>
      </c>
      <c r="B157" s="2" t="s">
        <v>2216</v>
      </c>
      <c r="C157" s="2" t="s">
        <v>2216</v>
      </c>
      <c r="D157" s="2">
        <v>0</v>
      </c>
      <c r="E157" s="2" t="s">
        <v>2216</v>
      </c>
      <c r="F157" s="2">
        <v>0</v>
      </c>
      <c r="G157" s="2">
        <v>0</v>
      </c>
      <c r="H157" s="2">
        <v>0</v>
      </c>
      <c r="I157" s="2" t="s">
        <v>2216</v>
      </c>
      <c r="J157" s="2" t="s">
        <v>2216</v>
      </c>
      <c r="K157" s="2" t="s">
        <v>2216</v>
      </c>
      <c r="L157" s="3">
        <v>0</v>
      </c>
      <c r="M157" s="3">
        <v>8.3333333333333301E-2</v>
      </c>
    </row>
    <row r="158" spans="1:13" x14ac:dyDescent="0.25">
      <c r="A158" s="8" t="s">
        <v>1025</v>
      </c>
      <c r="B158" s="2">
        <v>0.75</v>
      </c>
      <c r="C158" s="2">
        <v>0.83333333333333304</v>
      </c>
      <c r="D158" s="2">
        <v>0.75</v>
      </c>
      <c r="E158" s="2">
        <v>0.57142857142857095</v>
      </c>
      <c r="F158" s="2">
        <v>1</v>
      </c>
      <c r="G158" s="2">
        <v>0.42857142857142899</v>
      </c>
      <c r="H158" s="2">
        <v>0.6</v>
      </c>
      <c r="I158" s="2" t="s">
        <v>2216</v>
      </c>
      <c r="J158" s="2" t="s">
        <v>2216</v>
      </c>
      <c r="K158" s="2" t="s">
        <v>2216</v>
      </c>
      <c r="L158" s="3">
        <v>0.5625</v>
      </c>
      <c r="M158" s="3">
        <v>0.70833333333333304</v>
      </c>
    </row>
    <row r="159" spans="1:13" x14ac:dyDescent="0.25">
      <c r="A159" s="8" t="s">
        <v>1026</v>
      </c>
      <c r="B159" s="2">
        <v>0</v>
      </c>
      <c r="C159" s="2">
        <v>0</v>
      </c>
      <c r="D159" s="2">
        <v>0</v>
      </c>
      <c r="E159" s="2">
        <v>0</v>
      </c>
      <c r="F159" s="2">
        <v>0</v>
      </c>
      <c r="G159" s="2">
        <v>0</v>
      </c>
      <c r="H159" s="2" t="s">
        <v>2216</v>
      </c>
      <c r="I159" s="2" t="s">
        <v>2216</v>
      </c>
      <c r="J159" s="2" t="s">
        <v>2216</v>
      </c>
      <c r="K159" s="2" t="s">
        <v>2216</v>
      </c>
      <c r="L159" s="3" t="s">
        <v>2216</v>
      </c>
      <c r="M159" s="3" t="s">
        <v>2216</v>
      </c>
    </row>
    <row r="160" spans="1:13" x14ac:dyDescent="0.25">
      <c r="A160" s="8" t="s">
        <v>1027</v>
      </c>
      <c r="B160" s="2">
        <v>0</v>
      </c>
      <c r="C160" s="2">
        <v>0</v>
      </c>
      <c r="D160" s="2" t="s">
        <v>2216</v>
      </c>
      <c r="E160" s="2" t="s">
        <v>2216</v>
      </c>
      <c r="F160" s="2" t="s">
        <v>2216</v>
      </c>
      <c r="G160" s="2">
        <v>0</v>
      </c>
      <c r="H160" s="2">
        <v>0</v>
      </c>
      <c r="I160" s="2">
        <v>0</v>
      </c>
      <c r="J160" s="2">
        <v>0</v>
      </c>
      <c r="K160" s="2">
        <v>0</v>
      </c>
      <c r="L160" s="3">
        <v>0</v>
      </c>
      <c r="M160" s="3" t="s">
        <v>2216</v>
      </c>
    </row>
    <row r="161" spans="1:13" x14ac:dyDescent="0.25">
      <c r="A161" s="8" t="s">
        <v>1028</v>
      </c>
      <c r="B161" s="2" t="s">
        <v>2216</v>
      </c>
      <c r="C161" s="2" t="s">
        <v>2216</v>
      </c>
      <c r="D161" s="2">
        <v>0</v>
      </c>
      <c r="E161" s="2" t="s">
        <v>2216</v>
      </c>
      <c r="F161" s="2" t="s">
        <v>2216</v>
      </c>
      <c r="G161" s="2" t="s">
        <v>2216</v>
      </c>
      <c r="H161" s="2">
        <v>0</v>
      </c>
      <c r="I161" s="2">
        <v>0</v>
      </c>
      <c r="J161" s="2">
        <v>0</v>
      </c>
      <c r="K161" s="2">
        <v>0</v>
      </c>
      <c r="L161" s="3" t="s">
        <v>2216</v>
      </c>
      <c r="M161" s="3">
        <v>4.3478260869565202E-2</v>
      </c>
    </row>
    <row r="162" spans="1:13" x14ac:dyDescent="0.25">
      <c r="A162" s="8" t="s">
        <v>1029</v>
      </c>
      <c r="B162" s="2">
        <v>0</v>
      </c>
      <c r="C162" s="2" t="s">
        <v>2216</v>
      </c>
      <c r="D162" s="2" t="s">
        <v>2216</v>
      </c>
      <c r="E162" s="2">
        <v>0</v>
      </c>
      <c r="F162" s="2">
        <v>0</v>
      </c>
      <c r="G162" s="2" t="s">
        <v>2216</v>
      </c>
      <c r="H162" s="2" t="s">
        <v>2216</v>
      </c>
      <c r="I162" s="2" t="s">
        <v>2216</v>
      </c>
      <c r="J162" s="2">
        <v>0</v>
      </c>
      <c r="K162" s="2">
        <v>0</v>
      </c>
      <c r="L162" s="3">
        <v>3.8961038961039002E-2</v>
      </c>
      <c r="M162" s="3">
        <v>3.1055900621118002E-2</v>
      </c>
    </row>
    <row r="163" spans="1:13" x14ac:dyDescent="0.25">
      <c r="A163" s="8" t="s">
        <v>1030</v>
      </c>
      <c r="B163" s="2" t="s">
        <v>2216</v>
      </c>
      <c r="C163" s="2" t="s">
        <v>2216</v>
      </c>
      <c r="D163" s="2" t="s">
        <v>2216</v>
      </c>
      <c r="E163" s="2">
        <v>0</v>
      </c>
      <c r="F163" s="2">
        <v>0</v>
      </c>
      <c r="G163" s="2">
        <v>0</v>
      </c>
      <c r="H163" s="2">
        <v>0.16666666666666699</v>
      </c>
      <c r="I163" s="2">
        <v>0</v>
      </c>
      <c r="J163" s="2">
        <v>0</v>
      </c>
      <c r="K163" s="2" t="s">
        <v>2216</v>
      </c>
      <c r="L163" s="3">
        <v>6.4935064935064901E-2</v>
      </c>
      <c r="M163" s="3">
        <v>4.3478260869565202E-2</v>
      </c>
    </row>
    <row r="164" spans="1:13" x14ac:dyDescent="0.25">
      <c r="A164" s="8" t="s">
        <v>1031</v>
      </c>
      <c r="B164" s="2">
        <v>0.25</v>
      </c>
      <c r="C164" s="2" t="s">
        <v>2216</v>
      </c>
      <c r="D164" s="2">
        <v>0.12</v>
      </c>
      <c r="E164" s="2">
        <v>0.18518518518518501</v>
      </c>
      <c r="F164" s="2" t="s">
        <v>2216</v>
      </c>
      <c r="G164" s="2">
        <v>0</v>
      </c>
      <c r="H164" s="2">
        <v>0</v>
      </c>
      <c r="I164" s="2">
        <v>0</v>
      </c>
      <c r="J164" s="2" t="s">
        <v>2216</v>
      </c>
      <c r="K164" s="2">
        <v>0</v>
      </c>
      <c r="L164" s="3" t="s">
        <v>2216</v>
      </c>
      <c r="M164" s="3">
        <v>0.111801242236025</v>
      </c>
    </row>
    <row r="165" spans="1:13" x14ac:dyDescent="0.25">
      <c r="A165" s="8" t="s">
        <v>1032</v>
      </c>
      <c r="B165" s="2">
        <v>0.625</v>
      </c>
      <c r="C165" s="2">
        <v>0.79310344827586199</v>
      </c>
      <c r="D165" s="2">
        <v>0.72</v>
      </c>
      <c r="E165" s="2">
        <v>0.70370370370370405</v>
      </c>
      <c r="F165" s="2">
        <v>0.73333333333333295</v>
      </c>
      <c r="G165" s="2">
        <v>0.86363636363636398</v>
      </c>
      <c r="H165" s="2">
        <v>0.75</v>
      </c>
      <c r="I165" s="2">
        <v>0.88888888888888895</v>
      </c>
      <c r="J165" s="2">
        <v>0.66666666666666696</v>
      </c>
      <c r="K165" s="2">
        <v>0.625</v>
      </c>
      <c r="L165" s="3">
        <v>0.75324675324675305</v>
      </c>
      <c r="M165" s="3">
        <v>0.70807453416149102</v>
      </c>
    </row>
    <row r="166" spans="1:13" x14ac:dyDescent="0.25">
      <c r="A166" s="8" t="s">
        <v>1033</v>
      </c>
      <c r="B166" s="2">
        <v>0</v>
      </c>
      <c r="C166" s="2">
        <v>0</v>
      </c>
      <c r="D166" s="2" t="s">
        <v>2216</v>
      </c>
      <c r="E166" s="2">
        <v>0</v>
      </c>
      <c r="F166" s="2">
        <v>0</v>
      </c>
      <c r="G166" s="2">
        <v>0</v>
      </c>
      <c r="H166" s="2" t="s">
        <v>2216</v>
      </c>
      <c r="I166" s="2" t="s">
        <v>2216</v>
      </c>
      <c r="J166" s="2">
        <v>0.2</v>
      </c>
      <c r="K166" s="2" t="s">
        <v>2216</v>
      </c>
      <c r="L166" s="3">
        <v>9.0909090909090898E-2</v>
      </c>
      <c r="M166" s="3">
        <v>4.9689440993788803E-2</v>
      </c>
    </row>
    <row r="167" spans="1:13" x14ac:dyDescent="0.25">
      <c r="A167" s="8" t="s">
        <v>1034</v>
      </c>
      <c r="B167" s="2" t="s">
        <v>2216</v>
      </c>
      <c r="C167" s="2">
        <v>0</v>
      </c>
      <c r="D167" s="2">
        <v>0</v>
      </c>
      <c r="E167" s="2" t="s">
        <v>2216</v>
      </c>
      <c r="F167" s="2" t="s">
        <v>2216</v>
      </c>
      <c r="G167" s="2">
        <v>0</v>
      </c>
      <c r="H167" s="2">
        <v>0</v>
      </c>
      <c r="I167" s="2" t="s">
        <v>2216</v>
      </c>
      <c r="J167" s="2">
        <v>0</v>
      </c>
      <c r="K167" s="2">
        <v>0</v>
      </c>
      <c r="L167" s="3" t="s">
        <v>2216</v>
      </c>
      <c r="M167" s="3">
        <v>1.27388535031847E-2</v>
      </c>
    </row>
    <row r="168" spans="1:13" x14ac:dyDescent="0.25">
      <c r="A168" s="8" t="s">
        <v>1035</v>
      </c>
      <c r="B168" s="2">
        <v>0</v>
      </c>
      <c r="C168" s="2" t="s">
        <v>2216</v>
      </c>
      <c r="D168" s="2">
        <v>0</v>
      </c>
      <c r="E168" s="2" t="s">
        <v>2216</v>
      </c>
      <c r="F168" s="2" t="s">
        <v>2216</v>
      </c>
      <c r="G168" s="2">
        <v>0</v>
      </c>
      <c r="H168" s="2" t="s">
        <v>2216</v>
      </c>
      <c r="I168" s="2">
        <v>0</v>
      </c>
      <c r="J168" s="2">
        <v>0</v>
      </c>
      <c r="K168" s="2">
        <v>0</v>
      </c>
      <c r="L168" s="3" t="s">
        <v>2216</v>
      </c>
      <c r="M168" s="3">
        <v>1.9108280254777101E-2</v>
      </c>
    </row>
    <row r="169" spans="1:13" x14ac:dyDescent="0.25">
      <c r="A169" s="8" t="s">
        <v>1036</v>
      </c>
      <c r="B169" s="2">
        <v>0.12</v>
      </c>
      <c r="C169" s="2">
        <v>6.25E-2</v>
      </c>
      <c r="D169" s="2">
        <v>0</v>
      </c>
      <c r="E169" s="2" t="s">
        <v>2216</v>
      </c>
      <c r="F169" s="2" t="s">
        <v>2216</v>
      </c>
      <c r="G169" s="2">
        <v>0</v>
      </c>
      <c r="H169" s="2" t="s">
        <v>2216</v>
      </c>
      <c r="I169" s="2" t="s">
        <v>2216</v>
      </c>
      <c r="J169" s="2" t="s">
        <v>2216</v>
      </c>
      <c r="K169" s="2" t="s">
        <v>2216</v>
      </c>
      <c r="L169" s="3">
        <v>5.3571428571428603E-2</v>
      </c>
      <c r="M169" s="3">
        <v>5.7324840764331197E-2</v>
      </c>
    </row>
    <row r="170" spans="1:13" x14ac:dyDescent="0.25">
      <c r="A170" s="8" t="s">
        <v>1037</v>
      </c>
      <c r="B170" s="2" t="s">
        <v>2216</v>
      </c>
      <c r="C170" s="2">
        <v>0</v>
      </c>
      <c r="D170" s="2" t="s">
        <v>2216</v>
      </c>
      <c r="E170" s="2" t="s">
        <v>2216</v>
      </c>
      <c r="F170" s="2">
        <v>0</v>
      </c>
      <c r="G170" s="2" t="s">
        <v>2216</v>
      </c>
      <c r="H170" s="2">
        <v>0.115384615384615</v>
      </c>
      <c r="I170" s="2">
        <v>7.8947368421052599E-2</v>
      </c>
      <c r="J170" s="2" t="s">
        <v>2216</v>
      </c>
      <c r="K170" s="2">
        <v>0</v>
      </c>
      <c r="L170" s="3">
        <v>7.1428571428571397E-2</v>
      </c>
      <c r="M170" s="3">
        <v>4.4585987261146501E-2</v>
      </c>
    </row>
    <row r="171" spans="1:13" x14ac:dyDescent="0.25">
      <c r="A171" s="8" t="s">
        <v>1038</v>
      </c>
      <c r="B171" s="2">
        <v>0.08</v>
      </c>
      <c r="C171" s="2">
        <v>7.8125E-2</v>
      </c>
      <c r="D171" s="2">
        <v>0.14583333333333301</v>
      </c>
      <c r="E171" s="2">
        <v>0.15217391304347799</v>
      </c>
      <c r="F171" s="2">
        <v>0</v>
      </c>
      <c r="G171" s="2">
        <v>0</v>
      </c>
      <c r="H171" s="2">
        <v>0</v>
      </c>
      <c r="I171" s="2">
        <v>0</v>
      </c>
      <c r="J171" s="2">
        <v>0</v>
      </c>
      <c r="K171" s="2">
        <v>0</v>
      </c>
      <c r="L171" s="3">
        <v>0</v>
      </c>
      <c r="M171" s="3">
        <v>7.0063694267515894E-2</v>
      </c>
    </row>
    <row r="172" spans="1:13" x14ac:dyDescent="0.25">
      <c r="A172" s="8" t="s">
        <v>1039</v>
      </c>
      <c r="B172" s="2">
        <v>0.74</v>
      </c>
      <c r="C172" s="2">
        <v>0.828125</v>
      </c>
      <c r="D172" s="2">
        <v>0.8125</v>
      </c>
      <c r="E172" s="2">
        <v>0.67391304347826098</v>
      </c>
      <c r="F172" s="2">
        <v>0.85</v>
      </c>
      <c r="G172" s="2">
        <v>0.85714285714285698</v>
      </c>
      <c r="H172" s="2">
        <v>0.65384615384615397</v>
      </c>
      <c r="I172" s="2">
        <v>0.78947368421052599</v>
      </c>
      <c r="J172" s="2">
        <v>0.57142857142857095</v>
      </c>
      <c r="K172" s="2">
        <v>0.19047619047618999</v>
      </c>
      <c r="L172" s="3">
        <v>0.66964285714285698</v>
      </c>
      <c r="M172" s="3">
        <v>0.73248407643312097</v>
      </c>
    </row>
    <row r="173" spans="1:13" x14ac:dyDescent="0.25">
      <c r="A173" s="8" t="s">
        <v>1040</v>
      </c>
      <c r="B173" s="2">
        <v>0</v>
      </c>
      <c r="C173" s="2">
        <v>0</v>
      </c>
      <c r="D173" s="2">
        <v>0</v>
      </c>
      <c r="E173" s="2" t="s">
        <v>2216</v>
      </c>
      <c r="F173" s="2">
        <v>0</v>
      </c>
      <c r="G173" s="2" t="s">
        <v>2216</v>
      </c>
      <c r="H173" s="2">
        <v>0.115384615384615</v>
      </c>
      <c r="I173" s="2" t="s">
        <v>2216</v>
      </c>
      <c r="J173" s="2">
        <v>0.28571428571428598</v>
      </c>
      <c r="K173" s="2">
        <v>0.76190476190476197</v>
      </c>
      <c r="L173" s="3">
        <v>0.1875</v>
      </c>
      <c r="M173" s="3">
        <v>6.3694267515923594E-2</v>
      </c>
    </row>
    <row r="174" spans="1:13" x14ac:dyDescent="0.25">
      <c r="A174" s="8" t="s">
        <v>1041</v>
      </c>
      <c r="B174" s="2" t="s">
        <v>2216</v>
      </c>
      <c r="C174" s="2">
        <v>0.17647058823529399</v>
      </c>
      <c r="D174" s="2">
        <v>0</v>
      </c>
      <c r="E174" s="2">
        <v>0</v>
      </c>
      <c r="F174" s="2">
        <v>0</v>
      </c>
      <c r="G174" s="2">
        <v>0</v>
      </c>
      <c r="H174" s="2">
        <v>0</v>
      </c>
      <c r="I174" s="2">
        <v>0</v>
      </c>
      <c r="J174" s="2">
        <v>0</v>
      </c>
      <c r="K174" s="2">
        <v>0</v>
      </c>
      <c r="L174" s="3">
        <v>0</v>
      </c>
      <c r="M174" s="3">
        <v>4.81927710843374E-2</v>
      </c>
    </row>
    <row r="175" spans="1:13" x14ac:dyDescent="0.25">
      <c r="A175" s="8" t="s">
        <v>1042</v>
      </c>
      <c r="B175" s="2" t="s">
        <v>2216</v>
      </c>
      <c r="C175" s="2">
        <v>0</v>
      </c>
      <c r="D175" s="2" t="s">
        <v>2216</v>
      </c>
      <c r="E175" s="2">
        <v>0</v>
      </c>
      <c r="F175" s="2">
        <v>0</v>
      </c>
      <c r="G175" s="2">
        <v>0</v>
      </c>
      <c r="H175" s="2">
        <v>0</v>
      </c>
      <c r="I175" s="2">
        <v>0</v>
      </c>
      <c r="J175" s="2" t="s">
        <v>2216</v>
      </c>
      <c r="K175" s="2">
        <v>0</v>
      </c>
      <c r="L175" s="3" t="s">
        <v>2216</v>
      </c>
      <c r="M175" s="3">
        <v>4.81927710843374E-2</v>
      </c>
    </row>
    <row r="176" spans="1:13" x14ac:dyDescent="0.25">
      <c r="A176" s="8" t="s">
        <v>1043</v>
      </c>
      <c r="B176" s="2" t="s">
        <v>2216</v>
      </c>
      <c r="C176" s="2" t="s">
        <v>2216</v>
      </c>
      <c r="D176" s="2" t="s">
        <v>2216</v>
      </c>
      <c r="E176" s="2">
        <v>0</v>
      </c>
      <c r="F176" s="2">
        <v>0</v>
      </c>
      <c r="G176" s="2" t="s">
        <v>2216</v>
      </c>
      <c r="H176" s="2" t="s">
        <v>2216</v>
      </c>
      <c r="I176" s="2" t="s">
        <v>2216</v>
      </c>
      <c r="J176" s="2" t="s">
        <v>2216</v>
      </c>
      <c r="K176" s="2">
        <v>0</v>
      </c>
      <c r="L176" s="3" t="s">
        <v>2216</v>
      </c>
      <c r="M176" s="3">
        <v>6.02409638554217E-2</v>
      </c>
    </row>
    <row r="177" spans="1:13" x14ac:dyDescent="0.25">
      <c r="A177" s="8" t="s">
        <v>1044</v>
      </c>
      <c r="B177" s="2">
        <v>0.26315789473684198</v>
      </c>
      <c r="C177" s="2" t="s">
        <v>2216</v>
      </c>
      <c r="D177" s="2" t="s">
        <v>2216</v>
      </c>
      <c r="E177" s="2">
        <v>0</v>
      </c>
      <c r="F177" s="2" t="s">
        <v>2216</v>
      </c>
      <c r="G177" s="2">
        <v>0</v>
      </c>
      <c r="H177" s="2" t="s">
        <v>2216</v>
      </c>
      <c r="I177" s="2">
        <v>0</v>
      </c>
      <c r="J177" s="2">
        <v>0</v>
      </c>
      <c r="K177" s="2">
        <v>0</v>
      </c>
      <c r="L177" s="3" t="s">
        <v>2216</v>
      </c>
      <c r="M177" s="3">
        <v>0.120481927710843</v>
      </c>
    </row>
    <row r="178" spans="1:13" x14ac:dyDescent="0.25">
      <c r="A178" s="8" t="s">
        <v>1045</v>
      </c>
      <c r="B178" s="2" t="s">
        <v>2216</v>
      </c>
      <c r="C178" s="2" t="s">
        <v>2216</v>
      </c>
      <c r="D178" s="2">
        <v>0.16666666666666699</v>
      </c>
      <c r="E178" s="2" t="s">
        <v>2216</v>
      </c>
      <c r="F178" s="2" t="s">
        <v>2216</v>
      </c>
      <c r="G178" s="2" t="s">
        <v>2216</v>
      </c>
      <c r="H178" s="2">
        <v>0</v>
      </c>
      <c r="I178" s="2">
        <v>0</v>
      </c>
      <c r="J178" s="2">
        <v>0</v>
      </c>
      <c r="K178" s="2">
        <v>0</v>
      </c>
      <c r="L178" s="3" t="s">
        <v>2216</v>
      </c>
      <c r="M178" s="3">
        <v>0.108433734939759</v>
      </c>
    </row>
    <row r="179" spans="1:13" x14ac:dyDescent="0.25">
      <c r="A179" s="8" t="s">
        <v>1046</v>
      </c>
      <c r="B179" s="2">
        <v>0.36842105263157898</v>
      </c>
      <c r="C179" s="2">
        <v>0.52941176470588203</v>
      </c>
      <c r="D179" s="2">
        <v>0.66666666666666696</v>
      </c>
      <c r="E179" s="2">
        <v>0.83333333333333304</v>
      </c>
      <c r="F179" s="2">
        <v>0.42857142857142899</v>
      </c>
      <c r="G179" s="2">
        <v>0.55555555555555602</v>
      </c>
      <c r="H179" s="2">
        <v>0.625</v>
      </c>
      <c r="I179" s="2">
        <v>0.5</v>
      </c>
      <c r="J179" s="2">
        <v>0.42857142857142899</v>
      </c>
      <c r="K179" s="2" t="s">
        <v>2216</v>
      </c>
      <c r="L179" s="3">
        <v>0.6</v>
      </c>
      <c r="M179" s="3">
        <v>0.56626506024096401</v>
      </c>
    </row>
    <row r="180" spans="1:13" x14ac:dyDescent="0.25">
      <c r="A180" s="8" t="s">
        <v>1047</v>
      </c>
      <c r="B180" s="2">
        <v>0</v>
      </c>
      <c r="C180" s="2">
        <v>0</v>
      </c>
      <c r="D180" s="2">
        <v>0</v>
      </c>
      <c r="E180" s="2">
        <v>0</v>
      </c>
      <c r="F180" s="2">
        <v>0</v>
      </c>
      <c r="G180" s="2" t="s">
        <v>2216</v>
      </c>
      <c r="H180" s="2" t="s">
        <v>2216</v>
      </c>
      <c r="I180" s="2" t="s">
        <v>2216</v>
      </c>
      <c r="J180" s="2" t="s">
        <v>2216</v>
      </c>
      <c r="K180" s="2" t="s">
        <v>2216</v>
      </c>
      <c r="L180" s="3">
        <v>0.2</v>
      </c>
      <c r="M180" s="3">
        <v>4.81927710843374E-2</v>
      </c>
    </row>
    <row r="181" spans="1:13" x14ac:dyDescent="0.25">
      <c r="A181" s="8" t="s">
        <v>1048</v>
      </c>
      <c r="B181" s="2" t="s">
        <v>2216</v>
      </c>
      <c r="C181" s="2">
        <v>0</v>
      </c>
      <c r="D181" s="2">
        <v>3.3333333333333298E-2</v>
      </c>
      <c r="E181" s="2" t="s">
        <v>2216</v>
      </c>
      <c r="F181" s="2">
        <v>0</v>
      </c>
      <c r="G181" s="2" t="s">
        <v>2216</v>
      </c>
      <c r="H181" s="2">
        <v>0</v>
      </c>
      <c r="I181" s="2" t="s">
        <v>2216</v>
      </c>
      <c r="J181" s="2" t="s">
        <v>2216</v>
      </c>
      <c r="K181" s="2">
        <v>0</v>
      </c>
      <c r="L181" s="3">
        <v>2.0661157024793399E-2</v>
      </c>
      <c r="M181" s="3">
        <v>2.0442930153321999E-2</v>
      </c>
    </row>
    <row r="182" spans="1:13" x14ac:dyDescent="0.25">
      <c r="A182" s="8" t="s">
        <v>1049</v>
      </c>
      <c r="B182" s="2" t="s">
        <v>2216</v>
      </c>
      <c r="C182" s="2">
        <v>3.6036036036036001E-2</v>
      </c>
      <c r="D182" s="2" t="s">
        <v>2216</v>
      </c>
      <c r="E182" s="2" t="s">
        <v>2216</v>
      </c>
      <c r="F182" s="2" t="s">
        <v>2216</v>
      </c>
      <c r="G182" s="2">
        <v>6.7796610169491497E-2</v>
      </c>
      <c r="H182" s="2" t="s">
        <v>2216</v>
      </c>
      <c r="I182" s="2">
        <v>4.91803278688525E-2</v>
      </c>
      <c r="J182" s="2">
        <v>0</v>
      </c>
      <c r="K182" s="2">
        <v>0</v>
      </c>
      <c r="L182" s="3">
        <v>3.3057851239669402E-2</v>
      </c>
      <c r="M182" s="3">
        <v>3.23679727427598E-2</v>
      </c>
    </row>
    <row r="183" spans="1:13" x14ac:dyDescent="0.25">
      <c r="A183" s="8" t="s">
        <v>1050</v>
      </c>
      <c r="B183" s="2">
        <v>6.0975609756097601E-2</v>
      </c>
      <c r="C183" s="2">
        <v>9.90990990990991E-2</v>
      </c>
      <c r="D183" s="2">
        <v>5.5555555555555601E-2</v>
      </c>
      <c r="E183" s="2">
        <v>6.8181818181818205E-2</v>
      </c>
      <c r="F183" s="2">
        <v>5.7692307692307702E-2</v>
      </c>
      <c r="G183" s="2">
        <v>8.4745762711864403E-2</v>
      </c>
      <c r="H183" s="2">
        <v>0.14893617021276601</v>
      </c>
      <c r="I183" s="2" t="s">
        <v>2216</v>
      </c>
      <c r="J183" s="2">
        <v>0.125</v>
      </c>
      <c r="K183" s="2" t="s">
        <v>2216</v>
      </c>
      <c r="L183" s="3">
        <v>8.6776859504132206E-2</v>
      </c>
      <c r="M183" s="3">
        <v>8.0068143100511094E-2</v>
      </c>
    </row>
    <row r="184" spans="1:13" x14ac:dyDescent="0.25">
      <c r="A184" s="8" t="s">
        <v>1051</v>
      </c>
      <c r="B184" s="2">
        <v>4.8780487804878099E-2</v>
      </c>
      <c r="C184" s="2">
        <v>5.4054054054054099E-2</v>
      </c>
      <c r="D184" s="2" t="s">
        <v>2216</v>
      </c>
      <c r="E184" s="2" t="s">
        <v>2216</v>
      </c>
      <c r="F184" s="2">
        <v>7.69230769230769E-2</v>
      </c>
      <c r="G184" s="2" t="s">
        <v>2216</v>
      </c>
      <c r="H184" s="2" t="s">
        <v>2216</v>
      </c>
      <c r="I184" s="2">
        <v>0.13114754098360701</v>
      </c>
      <c r="J184" s="2" t="s">
        <v>2216</v>
      </c>
      <c r="K184" s="2" t="s">
        <v>2216</v>
      </c>
      <c r="L184" s="3">
        <v>5.3719008264462798E-2</v>
      </c>
      <c r="M184" s="3">
        <v>4.9403747870528099E-2</v>
      </c>
    </row>
    <row r="185" spans="1:13" x14ac:dyDescent="0.25">
      <c r="A185" s="8" t="s">
        <v>1052</v>
      </c>
      <c r="B185" s="2">
        <v>0.134146341463415</v>
      </c>
      <c r="C185" s="2">
        <v>6.3063063063063099E-2</v>
      </c>
      <c r="D185" s="2">
        <v>4.4444444444444398E-2</v>
      </c>
      <c r="E185" s="2">
        <v>0.204545454545455</v>
      </c>
      <c r="F185" s="2">
        <v>0.115384615384615</v>
      </c>
      <c r="G185" s="2">
        <v>6.7796610169491497E-2</v>
      </c>
      <c r="H185" s="2" t="s">
        <v>2216</v>
      </c>
      <c r="I185" s="2" t="s">
        <v>2216</v>
      </c>
      <c r="J185" s="2">
        <v>8.9285714285714302E-2</v>
      </c>
      <c r="K185" s="2" t="s">
        <v>2216</v>
      </c>
      <c r="L185" s="3">
        <v>5.7851239669421503E-2</v>
      </c>
      <c r="M185" s="3">
        <v>9.0289608177172104E-2</v>
      </c>
    </row>
    <row r="186" spans="1:13" x14ac:dyDescent="0.25">
      <c r="A186" s="8" t="s">
        <v>1053</v>
      </c>
      <c r="B186" s="2">
        <v>0.71951219512195097</v>
      </c>
      <c r="C186" s="2">
        <v>0.74774774774774799</v>
      </c>
      <c r="D186" s="2">
        <v>0.82222222222222197</v>
      </c>
      <c r="E186" s="2">
        <v>0.65909090909090895</v>
      </c>
      <c r="F186" s="2">
        <v>0.71153846153846201</v>
      </c>
      <c r="G186" s="2">
        <v>0.71186440677966101</v>
      </c>
      <c r="H186" s="2">
        <v>0.74468085106382997</v>
      </c>
      <c r="I186" s="2">
        <v>0.65573770491803296</v>
      </c>
      <c r="J186" s="2">
        <v>0.55357142857142905</v>
      </c>
      <c r="K186" s="2">
        <v>0.3</v>
      </c>
      <c r="L186" s="3">
        <v>0.61157024793388404</v>
      </c>
      <c r="M186" s="3">
        <v>0.68143100511073296</v>
      </c>
    </row>
    <row r="187" spans="1:13" x14ac:dyDescent="0.25">
      <c r="A187" s="8" t="s">
        <v>1054</v>
      </c>
      <c r="B187" s="2">
        <v>0</v>
      </c>
      <c r="C187" s="2">
        <v>0</v>
      </c>
      <c r="D187" s="2" t="s">
        <v>2216</v>
      </c>
      <c r="E187" s="2">
        <v>0</v>
      </c>
      <c r="F187" s="2">
        <v>0</v>
      </c>
      <c r="G187" s="2" t="s">
        <v>2216</v>
      </c>
      <c r="H187" s="2">
        <v>0</v>
      </c>
      <c r="I187" s="2">
        <v>6.5573770491803296E-2</v>
      </c>
      <c r="J187" s="2">
        <v>0.17857142857142899</v>
      </c>
      <c r="K187" s="2">
        <v>0.625</v>
      </c>
      <c r="L187" s="3">
        <v>0.13636363636363599</v>
      </c>
      <c r="M187" s="3">
        <v>4.5996592844974399E-2</v>
      </c>
    </row>
    <row r="188" spans="1:13" x14ac:dyDescent="0.25">
      <c r="A188" s="8" t="s">
        <v>1055</v>
      </c>
      <c r="B188" s="2">
        <v>0</v>
      </c>
      <c r="C188" s="2" t="s">
        <v>2216</v>
      </c>
      <c r="D188" s="2">
        <v>0</v>
      </c>
      <c r="E188" s="2">
        <v>0</v>
      </c>
      <c r="F188" s="2">
        <v>0</v>
      </c>
      <c r="G188" s="2">
        <v>0</v>
      </c>
      <c r="H188" s="2" t="s">
        <v>2216</v>
      </c>
      <c r="I188" s="2">
        <v>0</v>
      </c>
      <c r="J188" s="2">
        <v>0</v>
      </c>
      <c r="K188" s="2" t="s">
        <v>2216</v>
      </c>
      <c r="L188" s="3">
        <v>0</v>
      </c>
      <c r="M188" s="3" t="s">
        <v>2216</v>
      </c>
    </row>
    <row r="189" spans="1:13" x14ac:dyDescent="0.25">
      <c r="A189" s="8" t="s">
        <v>1056</v>
      </c>
      <c r="B189" s="2">
        <v>0</v>
      </c>
      <c r="C189" s="2">
        <v>0</v>
      </c>
      <c r="D189" s="2">
        <v>0</v>
      </c>
      <c r="E189" s="2">
        <v>0</v>
      </c>
      <c r="F189" s="2">
        <v>0</v>
      </c>
      <c r="G189" s="2">
        <v>0</v>
      </c>
      <c r="H189" s="2" t="s">
        <v>2216</v>
      </c>
      <c r="I189" s="2">
        <v>0</v>
      </c>
      <c r="J189" s="2">
        <v>0</v>
      </c>
      <c r="K189" s="2" t="s">
        <v>2216</v>
      </c>
      <c r="L189" s="3">
        <v>0</v>
      </c>
      <c r="M189" s="3">
        <v>0</v>
      </c>
    </row>
    <row r="190" spans="1:13" x14ac:dyDescent="0.25">
      <c r="A190" s="8" t="s">
        <v>1057</v>
      </c>
      <c r="B190" s="2">
        <v>0</v>
      </c>
      <c r="C190" s="2">
        <v>0</v>
      </c>
      <c r="D190" s="2" t="s">
        <v>2216</v>
      </c>
      <c r="E190" s="2">
        <v>0</v>
      </c>
      <c r="F190" s="2">
        <v>0</v>
      </c>
      <c r="G190" s="2">
        <v>0</v>
      </c>
      <c r="H190" s="2" t="s">
        <v>2216</v>
      </c>
      <c r="I190" s="2">
        <v>0</v>
      </c>
      <c r="J190" s="2">
        <v>0</v>
      </c>
      <c r="K190" s="2" t="s">
        <v>2216</v>
      </c>
      <c r="L190" s="3" t="s">
        <v>2216</v>
      </c>
      <c r="M190" s="3">
        <v>0.10344827586206901</v>
      </c>
    </row>
    <row r="191" spans="1:13" x14ac:dyDescent="0.25">
      <c r="A191" s="8" t="s">
        <v>1058</v>
      </c>
      <c r="B191" s="2" t="s">
        <v>2216</v>
      </c>
      <c r="C191" s="2">
        <v>0</v>
      </c>
      <c r="D191" s="2" t="s">
        <v>2216</v>
      </c>
      <c r="E191" s="2">
        <v>0</v>
      </c>
      <c r="F191" s="2">
        <v>0</v>
      </c>
      <c r="G191" s="2">
        <v>0</v>
      </c>
      <c r="H191" s="2" t="s">
        <v>2216</v>
      </c>
      <c r="I191" s="2">
        <v>0</v>
      </c>
      <c r="J191" s="2">
        <v>0</v>
      </c>
      <c r="K191" s="2" t="s">
        <v>2216</v>
      </c>
      <c r="L191" s="3">
        <v>0</v>
      </c>
      <c r="M191" s="3">
        <v>0.13793103448275901</v>
      </c>
    </row>
    <row r="192" spans="1:13" x14ac:dyDescent="0.25">
      <c r="A192" s="8" t="s">
        <v>1059</v>
      </c>
      <c r="B192" s="2">
        <v>0</v>
      </c>
      <c r="C192" s="2">
        <v>0</v>
      </c>
      <c r="D192" s="2">
        <v>0</v>
      </c>
      <c r="E192" s="2" t="s">
        <v>2216</v>
      </c>
      <c r="F192" s="2">
        <v>0</v>
      </c>
      <c r="G192" s="2">
        <v>0</v>
      </c>
      <c r="H192" s="2" t="s">
        <v>2216</v>
      </c>
      <c r="I192" s="2">
        <v>0</v>
      </c>
      <c r="J192" s="2">
        <v>0</v>
      </c>
      <c r="K192" s="2" t="s">
        <v>2216</v>
      </c>
      <c r="L192" s="3">
        <v>0</v>
      </c>
      <c r="M192" s="3" t="s">
        <v>2216</v>
      </c>
    </row>
    <row r="193" spans="1:13" x14ac:dyDescent="0.25">
      <c r="A193" s="8" t="s">
        <v>1060</v>
      </c>
      <c r="B193" s="2">
        <v>0.6</v>
      </c>
      <c r="C193" s="2">
        <v>0.8</v>
      </c>
      <c r="D193" s="2" t="s">
        <v>2216</v>
      </c>
      <c r="E193" s="2">
        <v>0.8</v>
      </c>
      <c r="F193" s="2">
        <v>1</v>
      </c>
      <c r="G193" s="2">
        <v>1</v>
      </c>
      <c r="H193" s="2" t="s">
        <v>2216</v>
      </c>
      <c r="I193" s="2">
        <v>1</v>
      </c>
      <c r="J193" s="2">
        <v>0.75</v>
      </c>
      <c r="K193" s="2" t="s">
        <v>2216</v>
      </c>
      <c r="L193" s="3">
        <v>0.72727272727272696</v>
      </c>
      <c r="M193" s="3">
        <v>0.62068965517241403</v>
      </c>
    </row>
    <row r="194" spans="1:13" x14ac:dyDescent="0.25">
      <c r="A194" s="8" t="s">
        <v>1061</v>
      </c>
      <c r="B194" s="2">
        <v>0</v>
      </c>
      <c r="C194" s="2">
        <v>0</v>
      </c>
      <c r="D194" s="2">
        <v>0</v>
      </c>
      <c r="E194" s="2">
        <v>0</v>
      </c>
      <c r="F194" s="2">
        <v>0</v>
      </c>
      <c r="G194" s="2">
        <v>0</v>
      </c>
      <c r="H194" s="2" t="s">
        <v>2216</v>
      </c>
      <c r="I194" s="2">
        <v>0</v>
      </c>
      <c r="J194" s="2" t="s">
        <v>2216</v>
      </c>
      <c r="K194" s="2" t="s">
        <v>2216</v>
      </c>
      <c r="L194" s="3" t="s">
        <v>2216</v>
      </c>
      <c r="M194" s="3" t="s">
        <v>2216</v>
      </c>
    </row>
    <row r="195" spans="1:13" x14ac:dyDescent="0.25">
      <c r="A195" s="8" t="s">
        <v>1062</v>
      </c>
      <c r="B195" s="2">
        <v>0</v>
      </c>
      <c r="C195" s="2">
        <v>0</v>
      </c>
      <c r="D195" s="2">
        <v>0</v>
      </c>
      <c r="E195" s="2" t="s">
        <v>2216</v>
      </c>
      <c r="F195" s="2">
        <v>0</v>
      </c>
      <c r="G195" s="2">
        <v>0</v>
      </c>
      <c r="H195" s="2">
        <v>7.8947368421052599E-2</v>
      </c>
      <c r="I195" s="2" t="s">
        <v>2216</v>
      </c>
      <c r="J195" s="2">
        <v>0</v>
      </c>
      <c r="K195" s="2">
        <v>0</v>
      </c>
      <c r="L195" s="3">
        <v>3.9603960396039598E-2</v>
      </c>
      <c r="M195" s="3">
        <v>2.04081632653061E-2</v>
      </c>
    </row>
    <row r="196" spans="1:13" x14ac:dyDescent="0.25">
      <c r="A196" s="8" t="s">
        <v>1063</v>
      </c>
      <c r="B196" s="2">
        <v>9.375E-2</v>
      </c>
      <c r="C196" s="2" t="s">
        <v>2216</v>
      </c>
      <c r="D196" s="2">
        <v>8.1081081081081099E-2</v>
      </c>
      <c r="E196" s="2" t="s">
        <v>2216</v>
      </c>
      <c r="F196" s="2">
        <v>0</v>
      </c>
      <c r="G196" s="2" t="s">
        <v>2216</v>
      </c>
      <c r="H196" s="2" t="s">
        <v>2216</v>
      </c>
      <c r="I196" s="2" t="s">
        <v>2216</v>
      </c>
      <c r="J196" s="2">
        <v>0</v>
      </c>
      <c r="K196" s="2">
        <v>0</v>
      </c>
      <c r="L196" s="3">
        <v>3.9603960396039598E-2</v>
      </c>
      <c r="M196" s="3">
        <v>5.3061224489795902E-2</v>
      </c>
    </row>
    <row r="197" spans="1:13" x14ac:dyDescent="0.25">
      <c r="A197" s="8" t="s">
        <v>1064</v>
      </c>
      <c r="B197" s="2">
        <v>9.375E-2</v>
      </c>
      <c r="C197" s="2" t="s">
        <v>2216</v>
      </c>
      <c r="D197" s="2" t="s">
        <v>2216</v>
      </c>
      <c r="E197" s="2" t="s">
        <v>2216</v>
      </c>
      <c r="F197" s="2" t="s">
        <v>2216</v>
      </c>
      <c r="G197" s="2">
        <v>0.1875</v>
      </c>
      <c r="H197" s="2">
        <v>0</v>
      </c>
      <c r="I197" s="2" t="s">
        <v>2216</v>
      </c>
      <c r="J197" s="2" t="s">
        <v>2216</v>
      </c>
      <c r="K197" s="2">
        <v>0</v>
      </c>
      <c r="L197" s="3">
        <v>4.95049504950495E-2</v>
      </c>
      <c r="M197" s="3">
        <v>5.3061224489795902E-2</v>
      </c>
    </row>
    <row r="198" spans="1:13" x14ac:dyDescent="0.25">
      <c r="A198" s="8" t="s">
        <v>1065</v>
      </c>
      <c r="B198" s="2" t="s">
        <v>2216</v>
      </c>
      <c r="C198" s="2" t="s">
        <v>2216</v>
      </c>
      <c r="D198" s="2">
        <v>8.1081081081081099E-2</v>
      </c>
      <c r="E198" s="2">
        <v>0.10344827586206901</v>
      </c>
      <c r="F198" s="2" t="s">
        <v>2216</v>
      </c>
      <c r="G198" s="2" t="s">
        <v>2216</v>
      </c>
      <c r="H198" s="2" t="s">
        <v>2216</v>
      </c>
      <c r="I198" s="2">
        <v>0.15</v>
      </c>
      <c r="J198" s="2" t="s">
        <v>2216</v>
      </c>
      <c r="K198" s="2">
        <v>0.16666666666666699</v>
      </c>
      <c r="L198" s="3">
        <v>0.10891089108910899</v>
      </c>
      <c r="M198" s="3">
        <v>7.7551020408163293E-2</v>
      </c>
    </row>
    <row r="199" spans="1:13" x14ac:dyDescent="0.25">
      <c r="A199" s="8" t="s">
        <v>1066</v>
      </c>
      <c r="B199" s="2">
        <v>0.21875</v>
      </c>
      <c r="C199" s="2">
        <v>7.69230769230769E-2</v>
      </c>
      <c r="D199" s="2">
        <v>8.1081081081081099E-2</v>
      </c>
      <c r="E199" s="2">
        <v>0.10344827586206901</v>
      </c>
      <c r="F199" s="2">
        <v>0.13793103448275901</v>
      </c>
      <c r="G199" s="2" t="s">
        <v>2216</v>
      </c>
      <c r="H199" s="2" t="s">
        <v>2216</v>
      </c>
      <c r="I199" s="2">
        <v>0</v>
      </c>
      <c r="J199" s="2">
        <v>0</v>
      </c>
      <c r="K199" s="2" t="s">
        <v>2216</v>
      </c>
      <c r="L199" s="3">
        <v>2.9702970297029702E-2</v>
      </c>
      <c r="M199" s="3">
        <v>7.7551020408163293E-2</v>
      </c>
    </row>
    <row r="200" spans="1:13" x14ac:dyDescent="0.25">
      <c r="A200" s="8" t="s">
        <v>1067</v>
      </c>
      <c r="B200" s="2">
        <v>0.5625</v>
      </c>
      <c r="C200" s="2">
        <v>0.84615384615384603</v>
      </c>
      <c r="D200" s="2">
        <v>0.72972972972973005</v>
      </c>
      <c r="E200" s="2">
        <v>0.65517241379310298</v>
      </c>
      <c r="F200" s="2">
        <v>0.75862068965517204</v>
      </c>
      <c r="G200" s="2">
        <v>0.5</v>
      </c>
      <c r="H200" s="2">
        <v>0.81578947368421095</v>
      </c>
      <c r="I200" s="2">
        <v>0.5</v>
      </c>
      <c r="J200" s="2">
        <v>0.266666666666667</v>
      </c>
      <c r="K200" s="2">
        <v>0.27777777777777801</v>
      </c>
      <c r="L200" s="3">
        <v>0.53465346534653502</v>
      </c>
      <c r="M200" s="3">
        <v>0.64897959183673504</v>
      </c>
    </row>
    <row r="201" spans="1:13" x14ac:dyDescent="0.25">
      <c r="A201" s="8" t="s">
        <v>1068</v>
      </c>
      <c r="B201" s="2">
        <v>0</v>
      </c>
      <c r="C201" s="2">
        <v>0</v>
      </c>
      <c r="D201" s="2">
        <v>0</v>
      </c>
      <c r="E201" s="2">
        <v>0</v>
      </c>
      <c r="F201" s="2">
        <v>0</v>
      </c>
      <c r="G201" s="2" t="s">
        <v>2216</v>
      </c>
      <c r="H201" s="2">
        <v>0</v>
      </c>
      <c r="I201" s="2" t="s">
        <v>2216</v>
      </c>
      <c r="J201" s="2">
        <v>0.6</v>
      </c>
      <c r="K201" s="2">
        <v>0.5</v>
      </c>
      <c r="L201" s="3">
        <v>0.198019801980198</v>
      </c>
      <c r="M201" s="3">
        <v>6.9387755102040802E-2</v>
      </c>
    </row>
    <row r="202" spans="1:13" x14ac:dyDescent="0.25">
      <c r="A202" s="8" t="s">
        <v>1069</v>
      </c>
      <c r="B202" s="2">
        <v>2.2421524663677101E-2</v>
      </c>
      <c r="C202" s="2">
        <v>4.6263345195729499E-2</v>
      </c>
      <c r="D202" s="2">
        <v>3.2727272727272702E-2</v>
      </c>
      <c r="E202" s="2">
        <v>2.2831050228310501E-2</v>
      </c>
      <c r="F202" s="2">
        <v>4.5871559633027498E-2</v>
      </c>
      <c r="G202" s="2">
        <v>5.0724637681159403E-2</v>
      </c>
      <c r="H202" s="2">
        <v>2.9850746268656699E-2</v>
      </c>
      <c r="I202" s="2" t="s">
        <v>2216</v>
      </c>
      <c r="J202" s="2">
        <v>0</v>
      </c>
      <c r="K202" s="2">
        <v>0</v>
      </c>
      <c r="L202" s="3">
        <v>2.2514071294559099E-2</v>
      </c>
      <c r="M202" s="3">
        <v>2.7659574468085101E-2</v>
      </c>
    </row>
    <row r="203" spans="1:13" x14ac:dyDescent="0.25">
      <c r="A203" s="8" t="s">
        <v>1070</v>
      </c>
      <c r="B203" s="2" t="s">
        <v>2216</v>
      </c>
      <c r="C203" s="2">
        <v>1.7793594306049799E-2</v>
      </c>
      <c r="D203" s="2">
        <v>3.6363636363636397E-2</v>
      </c>
      <c r="E203" s="2">
        <v>3.1963470319634701E-2</v>
      </c>
      <c r="F203" s="2">
        <v>7.3394495412843999E-2</v>
      </c>
      <c r="G203" s="2">
        <v>2.8985507246376802E-2</v>
      </c>
      <c r="H203" s="2">
        <v>7.4626865671641798E-2</v>
      </c>
      <c r="I203" s="2">
        <v>4.92957746478873E-2</v>
      </c>
      <c r="J203" s="2" t="s">
        <v>2216</v>
      </c>
      <c r="K203" s="2">
        <v>0</v>
      </c>
      <c r="L203" s="3">
        <v>4.1275797373358299E-2</v>
      </c>
      <c r="M203" s="3">
        <v>3.6170212765957402E-2</v>
      </c>
    </row>
    <row r="204" spans="1:13" x14ac:dyDescent="0.25">
      <c r="A204" s="8" t="s">
        <v>1071</v>
      </c>
      <c r="B204" s="2">
        <v>4.0358744394618798E-2</v>
      </c>
      <c r="C204" s="2">
        <v>5.3380782918149502E-2</v>
      </c>
      <c r="D204" s="2">
        <v>3.6363636363636397E-2</v>
      </c>
      <c r="E204" s="2">
        <v>4.1095890410958902E-2</v>
      </c>
      <c r="F204" s="2">
        <v>5.5045871559633003E-2</v>
      </c>
      <c r="G204" s="2">
        <v>5.0724637681159403E-2</v>
      </c>
      <c r="H204" s="2">
        <v>5.9701492537313397E-2</v>
      </c>
      <c r="I204" s="2">
        <v>2.1126760563380299E-2</v>
      </c>
      <c r="J204" s="2" t="s">
        <v>2216</v>
      </c>
      <c r="K204" s="2" t="s">
        <v>2216</v>
      </c>
      <c r="L204" s="3">
        <v>3.5647279549718601E-2</v>
      </c>
      <c r="M204" s="3">
        <v>4.0425531914893599E-2</v>
      </c>
    </row>
    <row r="205" spans="1:13" x14ac:dyDescent="0.25">
      <c r="A205" s="8" t="s">
        <v>1072</v>
      </c>
      <c r="B205" s="2">
        <v>3.5874439461883401E-2</v>
      </c>
      <c r="C205" s="2">
        <v>5.3380782918149502E-2</v>
      </c>
      <c r="D205" s="2">
        <v>3.6363636363636397E-2</v>
      </c>
      <c r="E205" s="2">
        <v>2.7397260273972601E-2</v>
      </c>
      <c r="F205" s="2">
        <v>5.5045871559633003E-2</v>
      </c>
      <c r="G205" s="2">
        <v>3.6231884057971002E-2</v>
      </c>
      <c r="H205" s="2">
        <v>7.4626865671641798E-2</v>
      </c>
      <c r="I205" s="2">
        <v>7.0422535211267595E-2</v>
      </c>
      <c r="J205" s="2">
        <v>2.6785714285714302E-2</v>
      </c>
      <c r="K205" s="2">
        <v>7.69230769230769E-2</v>
      </c>
      <c r="L205" s="3">
        <v>6.0037523452157598E-2</v>
      </c>
      <c r="M205" s="3">
        <v>5.0354609929077997E-2</v>
      </c>
    </row>
    <row r="206" spans="1:13" x14ac:dyDescent="0.25">
      <c r="A206" s="8" t="s">
        <v>1073</v>
      </c>
      <c r="B206" s="2">
        <v>0.24215246636771301</v>
      </c>
      <c r="C206" s="2">
        <v>0.117437722419929</v>
      </c>
      <c r="D206" s="2">
        <v>0.105454545454545</v>
      </c>
      <c r="E206" s="2">
        <v>0.123287671232877</v>
      </c>
      <c r="F206" s="2">
        <v>0.119266055045872</v>
      </c>
      <c r="G206" s="2">
        <v>4.3478260869565202E-2</v>
      </c>
      <c r="H206" s="2">
        <v>3.7313432835820899E-2</v>
      </c>
      <c r="I206" s="2">
        <v>6.3380281690140802E-2</v>
      </c>
      <c r="J206" s="2">
        <v>3.5714285714285698E-2</v>
      </c>
      <c r="K206" s="2" t="s">
        <v>2216</v>
      </c>
      <c r="L206" s="3">
        <v>4.69043151969981E-2</v>
      </c>
      <c r="M206" s="3">
        <v>0.121276595744681</v>
      </c>
    </row>
    <row r="207" spans="1:13" x14ac:dyDescent="0.25">
      <c r="A207" s="8" t="s">
        <v>1074</v>
      </c>
      <c r="B207" s="2">
        <v>0.65022421524663698</v>
      </c>
      <c r="C207" s="2">
        <v>0.70818505338078297</v>
      </c>
      <c r="D207" s="2">
        <v>0.75272727272727302</v>
      </c>
      <c r="E207" s="2">
        <v>0.74429223744292194</v>
      </c>
      <c r="F207" s="2">
        <v>0.65137614678899103</v>
      </c>
      <c r="G207" s="2">
        <v>0.76811594202898503</v>
      </c>
      <c r="H207" s="2">
        <v>0.67164179104477595</v>
      </c>
      <c r="I207" s="2">
        <v>0.59154929577464799</v>
      </c>
      <c r="J207" s="2">
        <v>0.57142857142857095</v>
      </c>
      <c r="K207" s="2">
        <v>0.33333333333333298</v>
      </c>
      <c r="L207" s="3">
        <v>0.62664165103189495</v>
      </c>
      <c r="M207" s="3">
        <v>0.66950354609929097</v>
      </c>
    </row>
    <row r="208" spans="1:13" x14ac:dyDescent="0.25">
      <c r="A208" s="8" t="s">
        <v>1075</v>
      </c>
      <c r="B208" s="2">
        <v>0</v>
      </c>
      <c r="C208" s="2" t="s">
        <v>2216</v>
      </c>
      <c r="D208" s="2">
        <v>0</v>
      </c>
      <c r="E208" s="2" t="s">
        <v>2216</v>
      </c>
      <c r="F208" s="2">
        <v>0</v>
      </c>
      <c r="G208" s="2">
        <v>2.1739130434782601E-2</v>
      </c>
      <c r="H208" s="2">
        <v>5.22388059701493E-2</v>
      </c>
      <c r="I208" s="2">
        <v>0.190140845070423</v>
      </c>
      <c r="J208" s="2">
        <v>0.33035714285714302</v>
      </c>
      <c r="K208" s="2">
        <v>0.56410256410256399</v>
      </c>
      <c r="L208" s="3">
        <v>0.16697936210131301</v>
      </c>
      <c r="M208" s="3">
        <v>5.4609929078014201E-2</v>
      </c>
    </row>
    <row r="209" spans="1:13" x14ac:dyDescent="0.25">
      <c r="A209" s="8" t="s">
        <v>1076</v>
      </c>
      <c r="B209" s="2" t="s">
        <v>2216</v>
      </c>
      <c r="C209" s="2" t="s">
        <v>2216</v>
      </c>
      <c r="D209" s="2" t="s">
        <v>2216</v>
      </c>
      <c r="E209" s="2">
        <v>0</v>
      </c>
      <c r="F209" s="2" t="s">
        <v>2216</v>
      </c>
      <c r="G209" s="2">
        <v>0</v>
      </c>
      <c r="H209" s="2">
        <v>0</v>
      </c>
      <c r="I209" s="2" t="s">
        <v>2216</v>
      </c>
      <c r="J209" s="2" t="s">
        <v>2216</v>
      </c>
      <c r="K209" s="2" t="s">
        <v>2216</v>
      </c>
      <c r="L209" s="3">
        <v>0</v>
      </c>
      <c r="M209" s="3">
        <v>0</v>
      </c>
    </row>
    <row r="210" spans="1:13" x14ac:dyDescent="0.25">
      <c r="A210" s="8" t="s">
        <v>1077</v>
      </c>
      <c r="B210" s="2" t="s">
        <v>2216</v>
      </c>
      <c r="C210" s="2" t="s">
        <v>2216</v>
      </c>
      <c r="D210" s="2" t="s">
        <v>2216</v>
      </c>
      <c r="E210" s="2">
        <v>0</v>
      </c>
      <c r="F210" s="2" t="s">
        <v>2216</v>
      </c>
      <c r="G210" s="2" t="s">
        <v>2216</v>
      </c>
      <c r="H210" s="2">
        <v>0</v>
      </c>
      <c r="I210" s="2" t="s">
        <v>2216</v>
      </c>
      <c r="J210" s="2" t="s">
        <v>2216</v>
      </c>
      <c r="K210" s="2" t="s">
        <v>2216</v>
      </c>
      <c r="L210" s="3" t="s">
        <v>2216</v>
      </c>
      <c r="M210" s="3" t="s">
        <v>2216</v>
      </c>
    </row>
    <row r="211" spans="1:13" x14ac:dyDescent="0.25">
      <c r="A211" s="8" t="s">
        <v>1078</v>
      </c>
      <c r="B211" s="2" t="s">
        <v>2216</v>
      </c>
      <c r="C211" s="2" t="s">
        <v>2216</v>
      </c>
      <c r="D211" s="2" t="s">
        <v>2216</v>
      </c>
      <c r="E211" s="2">
        <v>0</v>
      </c>
      <c r="F211" s="2" t="s">
        <v>2216</v>
      </c>
      <c r="G211" s="2">
        <v>0</v>
      </c>
      <c r="H211" s="2">
        <v>0</v>
      </c>
      <c r="I211" s="2" t="s">
        <v>2216</v>
      </c>
      <c r="J211" s="2" t="s">
        <v>2216</v>
      </c>
      <c r="K211" s="2" t="s">
        <v>2216</v>
      </c>
      <c r="L211" s="3">
        <v>0</v>
      </c>
      <c r="M211" s="3" t="s">
        <v>2216</v>
      </c>
    </row>
    <row r="212" spans="1:13" x14ac:dyDescent="0.25">
      <c r="A212" s="8" t="s">
        <v>1079</v>
      </c>
      <c r="B212" s="2" t="s">
        <v>2216</v>
      </c>
      <c r="C212" s="2" t="s">
        <v>2216</v>
      </c>
      <c r="D212" s="2" t="s">
        <v>2216</v>
      </c>
      <c r="E212" s="2">
        <v>0</v>
      </c>
      <c r="F212" s="2" t="s">
        <v>2216</v>
      </c>
      <c r="G212" s="2">
        <v>0</v>
      </c>
      <c r="H212" s="2">
        <v>0</v>
      </c>
      <c r="I212" s="2" t="s">
        <v>2216</v>
      </c>
      <c r="J212" s="2" t="s">
        <v>2216</v>
      </c>
      <c r="K212" s="2" t="s">
        <v>2216</v>
      </c>
      <c r="L212" s="3" t="s">
        <v>2216</v>
      </c>
      <c r="M212" s="3" t="s">
        <v>2216</v>
      </c>
    </row>
    <row r="213" spans="1:13" x14ac:dyDescent="0.25">
      <c r="A213" s="8" t="s">
        <v>1080</v>
      </c>
      <c r="B213" s="2" t="s">
        <v>2216</v>
      </c>
      <c r="C213" s="2" t="s">
        <v>2216</v>
      </c>
      <c r="D213" s="2" t="s">
        <v>2216</v>
      </c>
      <c r="E213" s="2" t="s">
        <v>2216</v>
      </c>
      <c r="F213" s="2" t="s">
        <v>2216</v>
      </c>
      <c r="G213" s="2">
        <v>0</v>
      </c>
      <c r="H213" s="2">
        <v>0</v>
      </c>
      <c r="I213" s="2" t="s">
        <v>2216</v>
      </c>
      <c r="J213" s="2" t="s">
        <v>2216</v>
      </c>
      <c r="K213" s="2" t="s">
        <v>2216</v>
      </c>
      <c r="L213" s="3">
        <v>0</v>
      </c>
      <c r="M213" s="3">
        <v>0.28571428571428598</v>
      </c>
    </row>
    <row r="214" spans="1:13" x14ac:dyDescent="0.25">
      <c r="A214" s="8" t="s">
        <v>1081</v>
      </c>
      <c r="B214" s="2" t="s">
        <v>2216</v>
      </c>
      <c r="C214" s="2" t="s">
        <v>2216</v>
      </c>
      <c r="D214" s="2" t="s">
        <v>2216</v>
      </c>
      <c r="E214" s="2">
        <v>0.75</v>
      </c>
      <c r="F214" s="2" t="s">
        <v>2216</v>
      </c>
      <c r="G214" s="2" t="s">
        <v>2216</v>
      </c>
      <c r="H214" s="2">
        <v>0</v>
      </c>
      <c r="I214" s="2" t="s">
        <v>2216</v>
      </c>
      <c r="J214" s="2" t="s">
        <v>2216</v>
      </c>
      <c r="K214" s="2" t="s">
        <v>2216</v>
      </c>
      <c r="L214" s="3">
        <v>0.57142857142857095</v>
      </c>
      <c r="M214" s="3">
        <v>0.42857142857142899</v>
      </c>
    </row>
    <row r="215" spans="1:13" x14ac:dyDescent="0.25">
      <c r="A215" s="8" t="s">
        <v>1082</v>
      </c>
      <c r="B215" s="2" t="s">
        <v>2216</v>
      </c>
      <c r="C215" s="2" t="s">
        <v>2216</v>
      </c>
      <c r="D215" s="2" t="s">
        <v>2216</v>
      </c>
      <c r="E215" s="2">
        <v>0</v>
      </c>
      <c r="F215" s="2" t="s">
        <v>2216</v>
      </c>
      <c r="G215" s="2">
        <v>0</v>
      </c>
      <c r="H215" s="2">
        <v>0</v>
      </c>
      <c r="I215" s="2" t="s">
        <v>2216</v>
      </c>
      <c r="J215" s="2" t="s">
        <v>2216</v>
      </c>
      <c r="K215" s="2" t="s">
        <v>2216</v>
      </c>
      <c r="L215" s="3">
        <v>0</v>
      </c>
      <c r="M215" s="3">
        <v>0</v>
      </c>
    </row>
    <row r="216" spans="1:13" x14ac:dyDescent="0.25">
      <c r="A216" s="8" t="s">
        <v>1083</v>
      </c>
      <c r="B216" s="2">
        <v>3.6386449184441699E-2</v>
      </c>
      <c r="C216" s="2">
        <v>4.82509047044632E-2</v>
      </c>
      <c r="D216" s="2">
        <v>4.0277777777777801E-2</v>
      </c>
      <c r="E216" s="2">
        <v>3.9049235993208802E-2</v>
      </c>
      <c r="F216" s="2">
        <v>5.22565320665083E-2</v>
      </c>
      <c r="G216" s="2">
        <v>6.7961165048543701E-2</v>
      </c>
      <c r="H216" s="2">
        <v>5.6650246305418699E-2</v>
      </c>
      <c r="I216" s="2">
        <v>2.1786492374727701E-2</v>
      </c>
      <c r="J216" s="2">
        <v>1.1527377521613799E-2</v>
      </c>
      <c r="K216" s="2">
        <v>0</v>
      </c>
      <c r="L216" s="3">
        <v>3.44450519409513E-2</v>
      </c>
      <c r="M216" s="3">
        <v>4.1464954746369201E-2</v>
      </c>
    </row>
    <row r="217" spans="1:13" x14ac:dyDescent="0.25">
      <c r="A217" s="8" t="s">
        <v>1084</v>
      </c>
      <c r="B217" s="2">
        <v>5.7716436637390199E-2</v>
      </c>
      <c r="C217" s="2">
        <v>6.5138721351025303E-2</v>
      </c>
      <c r="D217" s="2">
        <v>4.4444444444444398E-2</v>
      </c>
      <c r="E217" s="2">
        <v>6.4516129032258104E-2</v>
      </c>
      <c r="F217" s="2">
        <v>0.12589073634204301</v>
      </c>
      <c r="G217" s="2">
        <v>0.121359223300971</v>
      </c>
      <c r="H217" s="2">
        <v>0.123152709359606</v>
      </c>
      <c r="I217" s="2">
        <v>9.1503267973856203E-2</v>
      </c>
      <c r="J217" s="2">
        <v>2.8818443804034598E-2</v>
      </c>
      <c r="K217" s="2" t="s">
        <v>2216</v>
      </c>
      <c r="L217" s="3">
        <v>8.2558775287042099E-2</v>
      </c>
      <c r="M217" s="3">
        <v>7.6194485371500698E-2</v>
      </c>
    </row>
    <row r="218" spans="1:13" x14ac:dyDescent="0.25">
      <c r="A218" s="8" t="s">
        <v>1085</v>
      </c>
      <c r="B218" s="2">
        <v>9.6612296110414095E-2</v>
      </c>
      <c r="C218" s="2">
        <v>9.0470446320868494E-2</v>
      </c>
      <c r="D218" s="2">
        <v>9.44444444444444E-2</v>
      </c>
      <c r="E218" s="2">
        <v>9.5076400679117101E-2</v>
      </c>
      <c r="F218" s="2">
        <v>0.104513064133017</v>
      </c>
      <c r="G218" s="2">
        <v>8.7378640776699004E-2</v>
      </c>
      <c r="H218" s="2">
        <v>8.3743842364532001E-2</v>
      </c>
      <c r="I218" s="2">
        <v>5.0108932461873597E-2</v>
      </c>
      <c r="J218" s="2">
        <v>9.7982708933717605E-2</v>
      </c>
      <c r="K218" s="2">
        <v>3.0211480362537801E-2</v>
      </c>
      <c r="L218" s="3">
        <v>7.3810825587752898E-2</v>
      </c>
      <c r="M218" s="3">
        <v>8.9665333613975995E-2</v>
      </c>
    </row>
    <row r="219" spans="1:13" x14ac:dyDescent="0.25">
      <c r="A219" s="8" t="s">
        <v>1086</v>
      </c>
      <c r="B219" s="2">
        <v>7.4027603513174403E-2</v>
      </c>
      <c r="C219" s="2">
        <v>8.4439083232810602E-2</v>
      </c>
      <c r="D219" s="2">
        <v>7.4999999999999997E-2</v>
      </c>
      <c r="E219" s="2">
        <v>7.80984719864177E-2</v>
      </c>
      <c r="F219" s="2">
        <v>0.123515439429929</v>
      </c>
      <c r="G219" s="2">
        <v>9.7087378640776698E-2</v>
      </c>
      <c r="H219" s="2">
        <v>0.118226600985222</v>
      </c>
      <c r="I219" s="2">
        <v>9.5860566448801698E-2</v>
      </c>
      <c r="J219" s="2">
        <v>0.11527377521613801</v>
      </c>
      <c r="K219" s="2">
        <v>6.0422960725075497E-2</v>
      </c>
      <c r="L219" s="3">
        <v>0.10388190267906</v>
      </c>
      <c r="M219" s="3">
        <v>9.5137865712481604E-2</v>
      </c>
    </row>
    <row r="220" spans="1:13" x14ac:dyDescent="0.25">
      <c r="A220" s="8" t="s">
        <v>1087</v>
      </c>
      <c r="B220" s="2">
        <v>0.21831869510665</v>
      </c>
      <c r="C220" s="2">
        <v>0.109770808202654</v>
      </c>
      <c r="D220" s="2">
        <v>0.165277777777778</v>
      </c>
      <c r="E220" s="2">
        <v>0.18336162988115501</v>
      </c>
      <c r="F220" s="2">
        <v>0.140142517814727</v>
      </c>
      <c r="G220" s="2">
        <v>6.3106796116504896E-2</v>
      </c>
      <c r="H220" s="2">
        <v>3.4482758620689703E-2</v>
      </c>
      <c r="I220" s="2">
        <v>4.5751633986928102E-2</v>
      </c>
      <c r="J220" s="2">
        <v>3.7463976945245003E-2</v>
      </c>
      <c r="K220" s="2">
        <v>3.0211480362537801E-2</v>
      </c>
      <c r="L220" s="3">
        <v>4.5379989065062902E-2</v>
      </c>
      <c r="M220" s="3">
        <v>0.124605346242896</v>
      </c>
    </row>
    <row r="221" spans="1:13" x14ac:dyDescent="0.25">
      <c r="A221" s="8" t="s">
        <v>1088</v>
      </c>
      <c r="B221" s="2">
        <v>0.51693851944793001</v>
      </c>
      <c r="C221" s="2">
        <v>0.600723763570567</v>
      </c>
      <c r="D221" s="2">
        <v>0.57916666666666705</v>
      </c>
      <c r="E221" s="2">
        <v>0.53310696095076404</v>
      </c>
      <c r="F221" s="2">
        <v>0.43705463182897902</v>
      </c>
      <c r="G221" s="2">
        <v>0.54368932038834905</v>
      </c>
      <c r="H221" s="2">
        <v>0.52463054187192104</v>
      </c>
      <c r="I221" s="2">
        <v>0.54030501089324601</v>
      </c>
      <c r="J221" s="2">
        <v>0.35158501440922202</v>
      </c>
      <c r="K221" s="2">
        <v>0.21148036253776401</v>
      </c>
      <c r="L221" s="3">
        <v>0.444505194095134</v>
      </c>
      <c r="M221" s="3">
        <v>0.49673752894127599</v>
      </c>
    </row>
    <row r="222" spans="1:13" x14ac:dyDescent="0.25">
      <c r="A222" s="8" t="s">
        <v>1089</v>
      </c>
      <c r="B222" s="2">
        <v>0</v>
      </c>
      <c r="C222" s="2" t="s">
        <v>2216</v>
      </c>
      <c r="D222" s="2" t="s">
        <v>2216</v>
      </c>
      <c r="E222" s="2">
        <v>6.7911714770797996E-3</v>
      </c>
      <c r="F222" s="2">
        <v>1.66270783847981E-2</v>
      </c>
      <c r="G222" s="2">
        <v>1.94174757281553E-2</v>
      </c>
      <c r="H222" s="2">
        <v>5.91133004926108E-2</v>
      </c>
      <c r="I222" s="2">
        <v>0.154684095860566</v>
      </c>
      <c r="J222" s="2">
        <v>0.35734870317002898</v>
      </c>
      <c r="K222" s="2">
        <v>0.66163141993957697</v>
      </c>
      <c r="L222" s="3">
        <v>0.215418261344997</v>
      </c>
      <c r="M222" s="3">
        <v>7.6194485371500698E-2</v>
      </c>
    </row>
    <row r="223" spans="1:13" x14ac:dyDescent="0.25">
      <c r="A223" s="15"/>
    </row>
    <row r="224" spans="1:13" x14ac:dyDescent="0.25">
      <c r="A224" s="15"/>
    </row>
    <row r="225" spans="1:12" x14ac:dyDescent="0.25">
      <c r="A225" s="15"/>
      <c r="B225" s="23" t="s">
        <v>31</v>
      </c>
      <c r="C225" s="23"/>
      <c r="D225" s="23"/>
      <c r="E225" s="23"/>
      <c r="F225" s="23"/>
      <c r="G225" s="23"/>
      <c r="H225" s="23"/>
      <c r="I225" s="23"/>
      <c r="J225" s="23"/>
      <c r="K225" s="6" t="s">
        <v>10</v>
      </c>
      <c r="L225" s="6" t="s">
        <v>11</v>
      </c>
    </row>
    <row r="226" spans="1:12" x14ac:dyDescent="0.25">
      <c r="A226" s="9" t="s">
        <v>34</v>
      </c>
      <c r="B226" s="5" t="s">
        <v>15</v>
      </c>
      <c r="C226" s="5" t="s">
        <v>16</v>
      </c>
      <c r="D226" s="5" t="s">
        <v>17</v>
      </c>
      <c r="E226" s="5" t="s">
        <v>18</v>
      </c>
      <c r="F226" s="5" t="s">
        <v>19</v>
      </c>
      <c r="G226" s="5" t="s">
        <v>20</v>
      </c>
      <c r="H226" s="5" t="s">
        <v>21</v>
      </c>
      <c r="I226" s="5" t="s">
        <v>22</v>
      </c>
      <c r="J226" s="5" t="s">
        <v>23</v>
      </c>
      <c r="K226" s="5" t="s">
        <v>24</v>
      </c>
      <c r="L226" s="5" t="s">
        <v>25</v>
      </c>
    </row>
    <row r="227" spans="1:12" x14ac:dyDescent="0.25">
      <c r="A227" s="8" t="s">
        <v>875</v>
      </c>
      <c r="B227" s="2">
        <v>0.28571428571428598</v>
      </c>
      <c r="C227" s="2">
        <v>5.5555555555555601E-2</v>
      </c>
      <c r="D227" s="2">
        <v>-0.36842105263157898</v>
      </c>
      <c r="E227" s="2">
        <v>0.16666666666666699</v>
      </c>
      <c r="F227" s="2">
        <v>0.214285714285714</v>
      </c>
      <c r="G227" s="2">
        <v>-0.41176470588235298</v>
      </c>
      <c r="H227" s="2">
        <v>-0.5</v>
      </c>
      <c r="I227" s="2">
        <v>-0.4</v>
      </c>
      <c r="J227" s="2" t="s">
        <v>2216</v>
      </c>
      <c r="K227" s="3">
        <v>-1</v>
      </c>
      <c r="L227" s="3">
        <v>-1</v>
      </c>
    </row>
    <row r="228" spans="1:12" x14ac:dyDescent="0.25">
      <c r="A228" s="8" t="s">
        <v>876</v>
      </c>
      <c r="B228" s="2">
        <v>-0.107142857142857</v>
      </c>
      <c r="C228" s="2">
        <v>-0.28000000000000003</v>
      </c>
      <c r="D228" s="2">
        <v>-0.11111111111111099</v>
      </c>
      <c r="E228" s="2">
        <v>0.4375</v>
      </c>
      <c r="F228" s="2">
        <v>0.173913043478261</v>
      </c>
      <c r="G228" s="2">
        <v>-0.37037037037037002</v>
      </c>
      <c r="H228" s="2">
        <v>5.8823529411764698E-2</v>
      </c>
      <c r="I228" s="2">
        <v>-0.72222222222222199</v>
      </c>
      <c r="J228" s="2" t="s">
        <v>2216</v>
      </c>
      <c r="K228" s="3">
        <v>-1</v>
      </c>
      <c r="L228" s="3">
        <v>-1</v>
      </c>
    </row>
    <row r="229" spans="1:12" x14ac:dyDescent="0.25">
      <c r="A229" s="8" t="s">
        <v>877</v>
      </c>
      <c r="B229" s="2">
        <v>-0.21538461538461501</v>
      </c>
      <c r="C229" s="2">
        <v>-0.17647058823529399</v>
      </c>
      <c r="D229" s="2">
        <v>2.3809523809523801E-2</v>
      </c>
      <c r="E229" s="2">
        <v>-0.34883720930232598</v>
      </c>
      <c r="F229" s="2">
        <v>-0.107142857142857</v>
      </c>
      <c r="G229" s="2">
        <v>0.12</v>
      </c>
      <c r="H229" s="2">
        <v>-7.1428571428571397E-2</v>
      </c>
      <c r="I229" s="2">
        <v>-0.69230769230769196</v>
      </c>
      <c r="J229" s="2">
        <v>-0.625</v>
      </c>
      <c r="K229" s="3">
        <v>-0.88</v>
      </c>
      <c r="L229" s="3">
        <v>-0.95384615384615401</v>
      </c>
    </row>
    <row r="230" spans="1:12" x14ac:dyDescent="0.25">
      <c r="A230" s="8" t="s">
        <v>878</v>
      </c>
      <c r="B230" s="2">
        <v>0.19047619047618999</v>
      </c>
      <c r="C230" s="2">
        <v>-0.24</v>
      </c>
      <c r="D230" s="2">
        <v>-5.2631578947368397E-2</v>
      </c>
      <c r="E230" s="2">
        <v>-0.27777777777777801</v>
      </c>
      <c r="F230" s="2">
        <v>-3.8461538461538498E-2</v>
      </c>
      <c r="G230" s="2">
        <v>-0.2</v>
      </c>
      <c r="H230" s="2">
        <v>0.35</v>
      </c>
      <c r="I230" s="2">
        <v>-0.70370370370370405</v>
      </c>
      <c r="J230" s="2">
        <v>-0.5</v>
      </c>
      <c r="K230" s="3">
        <v>-0.84</v>
      </c>
      <c r="L230" s="3">
        <v>-0.90476190476190499</v>
      </c>
    </row>
    <row r="231" spans="1:12" x14ac:dyDescent="0.25">
      <c r="A231" s="8" t="s">
        <v>879</v>
      </c>
      <c r="B231" s="2">
        <v>-0.60294117647058798</v>
      </c>
      <c r="C231" s="2">
        <v>0.28395061728395099</v>
      </c>
      <c r="D231" s="2">
        <v>0.134615384615385</v>
      </c>
      <c r="E231" s="2">
        <v>-0.305084745762712</v>
      </c>
      <c r="F231" s="2">
        <v>-0.59756097560975596</v>
      </c>
      <c r="G231" s="2">
        <v>-0.39393939393939398</v>
      </c>
      <c r="H231" s="2">
        <v>-0.3</v>
      </c>
      <c r="I231" s="2">
        <v>-0.214285714285714</v>
      </c>
      <c r="J231" s="2">
        <v>-0.45454545454545497</v>
      </c>
      <c r="K231" s="3">
        <v>-0.81818181818181801</v>
      </c>
      <c r="L231" s="3">
        <v>-0.97058823529411797</v>
      </c>
    </row>
    <row r="232" spans="1:12" x14ac:dyDescent="0.25">
      <c r="A232" s="8" t="s">
        <v>880</v>
      </c>
      <c r="B232" s="2">
        <v>0.34538878842676302</v>
      </c>
      <c r="C232" s="2">
        <v>-2.5537634408602201E-2</v>
      </c>
      <c r="D232" s="2">
        <v>-0.28137931034482799</v>
      </c>
      <c r="E232" s="2">
        <v>-0.42802303262955899</v>
      </c>
      <c r="F232" s="2">
        <v>-8.3892617449664406E-2</v>
      </c>
      <c r="G232" s="2">
        <v>6.5934065934065894E-2</v>
      </c>
      <c r="H232" s="2">
        <v>-8.5910652920962199E-2</v>
      </c>
      <c r="I232" s="2">
        <v>-0.43984962406014999</v>
      </c>
      <c r="J232" s="2">
        <v>-0.577181208053691</v>
      </c>
      <c r="K232" s="3">
        <v>-0.76923076923076905</v>
      </c>
      <c r="L232" s="3">
        <v>-0.886075949367089</v>
      </c>
    </row>
    <row r="233" spans="1:12" x14ac:dyDescent="0.25">
      <c r="A233" s="8" t="s">
        <v>881</v>
      </c>
      <c r="B233" s="2" t="s">
        <v>2216</v>
      </c>
      <c r="C233" s="2" t="s">
        <v>2216</v>
      </c>
      <c r="D233" s="2">
        <v>0</v>
      </c>
      <c r="E233" s="2">
        <v>0.2</v>
      </c>
      <c r="F233" s="2">
        <v>-0.33333333333333298</v>
      </c>
      <c r="G233" s="2">
        <v>4.75</v>
      </c>
      <c r="H233" s="2">
        <v>0.95652173913043503</v>
      </c>
      <c r="I233" s="2">
        <v>0.68888888888888899</v>
      </c>
      <c r="J233" s="2">
        <v>1.1184210526315801</v>
      </c>
      <c r="K233" s="3">
        <v>39.25</v>
      </c>
      <c r="L233" s="3">
        <v>160</v>
      </c>
    </row>
    <row r="234" spans="1:12" x14ac:dyDescent="0.25">
      <c r="A234" s="8" t="s">
        <v>992</v>
      </c>
      <c r="B234" s="2">
        <v>4</v>
      </c>
      <c r="C234" s="2">
        <v>0.2</v>
      </c>
      <c r="D234" s="2" t="s">
        <v>2216</v>
      </c>
      <c r="E234" s="2">
        <v>2</v>
      </c>
      <c r="F234" s="2">
        <v>0.66666666666666696</v>
      </c>
      <c r="G234" s="2" t="s">
        <v>2216</v>
      </c>
      <c r="H234" s="2" t="s">
        <v>2216</v>
      </c>
      <c r="I234" s="2" t="s">
        <v>2216</v>
      </c>
      <c r="J234" s="2" t="s">
        <v>2216</v>
      </c>
      <c r="K234" s="3">
        <v>-1</v>
      </c>
      <c r="L234" s="3">
        <v>-1</v>
      </c>
    </row>
    <row r="235" spans="1:12" x14ac:dyDescent="0.25">
      <c r="A235" s="8" t="s">
        <v>993</v>
      </c>
      <c r="B235" s="2">
        <v>1</v>
      </c>
      <c r="C235" s="2" t="s">
        <v>2216</v>
      </c>
      <c r="D235" s="2">
        <v>1.5</v>
      </c>
      <c r="E235" s="2">
        <v>-0.2</v>
      </c>
      <c r="F235" s="2">
        <v>1.25</v>
      </c>
      <c r="G235" s="2">
        <v>-0.11111111111111099</v>
      </c>
      <c r="H235" s="2">
        <v>-0.5</v>
      </c>
      <c r="I235" s="2" t="s">
        <v>2216</v>
      </c>
      <c r="J235" s="2" t="s">
        <v>2216</v>
      </c>
      <c r="K235" s="3">
        <v>-1</v>
      </c>
      <c r="L235" s="3">
        <v>-1</v>
      </c>
    </row>
    <row r="236" spans="1:12" x14ac:dyDescent="0.25">
      <c r="A236" s="8" t="s">
        <v>994</v>
      </c>
      <c r="B236" s="2">
        <v>-0.11111111111111099</v>
      </c>
      <c r="C236" s="2">
        <v>-0.375</v>
      </c>
      <c r="D236" s="2">
        <v>0.6</v>
      </c>
      <c r="E236" s="2" t="s">
        <v>2216</v>
      </c>
      <c r="F236" s="2" t="s">
        <v>2216</v>
      </c>
      <c r="G236" s="2">
        <v>2</v>
      </c>
      <c r="H236" s="2" t="s">
        <v>2216</v>
      </c>
      <c r="I236" s="2">
        <v>2</v>
      </c>
      <c r="J236" s="2" t="s">
        <v>2216</v>
      </c>
      <c r="K236" s="3">
        <v>-1</v>
      </c>
      <c r="L236" s="3">
        <v>-1</v>
      </c>
    </row>
    <row r="237" spans="1:12" x14ac:dyDescent="0.25">
      <c r="A237" s="8" t="s">
        <v>995</v>
      </c>
      <c r="B237" s="2">
        <v>0.5</v>
      </c>
      <c r="C237" s="2">
        <v>0.66666666666666696</v>
      </c>
      <c r="D237" s="2">
        <v>0.2</v>
      </c>
      <c r="E237" s="2">
        <v>0.5</v>
      </c>
      <c r="F237" s="2" t="s">
        <v>2216</v>
      </c>
      <c r="G237" s="2" t="s">
        <v>2216</v>
      </c>
      <c r="H237" s="2">
        <v>2</v>
      </c>
      <c r="I237" s="2">
        <v>-0.33333333333333298</v>
      </c>
      <c r="J237" s="2" t="s">
        <v>2216</v>
      </c>
      <c r="K237" s="3">
        <v>0</v>
      </c>
      <c r="L237" s="3">
        <v>-0.5</v>
      </c>
    </row>
    <row r="238" spans="1:12" x14ac:dyDescent="0.25">
      <c r="A238" s="8" t="s">
        <v>996</v>
      </c>
      <c r="B238" s="2">
        <v>-0.40909090909090901</v>
      </c>
      <c r="C238" s="2">
        <v>0.76923076923076905</v>
      </c>
      <c r="D238" s="2">
        <v>-0.173913043478261</v>
      </c>
      <c r="E238" s="2">
        <v>-0.26315789473684198</v>
      </c>
      <c r="F238" s="2" t="s">
        <v>2216</v>
      </c>
      <c r="G238" s="2">
        <v>0.5</v>
      </c>
      <c r="H238" s="2" t="s">
        <v>2216</v>
      </c>
      <c r="I238" s="2" t="s">
        <v>2216</v>
      </c>
      <c r="J238" s="2" t="s">
        <v>2216</v>
      </c>
      <c r="K238" s="3">
        <v>-1</v>
      </c>
      <c r="L238" s="3">
        <v>-1</v>
      </c>
    </row>
    <row r="239" spans="1:12" x14ac:dyDescent="0.25">
      <c r="A239" s="8" t="s">
        <v>997</v>
      </c>
      <c r="B239" s="2">
        <v>0.43298969072165</v>
      </c>
      <c r="C239" s="2">
        <v>-5.0359712230215799E-2</v>
      </c>
      <c r="D239" s="2">
        <v>-0.29545454545454503</v>
      </c>
      <c r="E239" s="2">
        <v>-0.40860215053763399</v>
      </c>
      <c r="F239" s="2">
        <v>-7.2727272727272696E-2</v>
      </c>
      <c r="G239" s="2">
        <v>0.37254901960784298</v>
      </c>
      <c r="H239" s="2">
        <v>-0.185714285714286</v>
      </c>
      <c r="I239" s="2">
        <v>-0.36842105263157898</v>
      </c>
      <c r="J239" s="2">
        <v>-0.36111111111111099</v>
      </c>
      <c r="K239" s="3">
        <v>-0.54901960784313697</v>
      </c>
      <c r="L239" s="3">
        <v>-0.76288659793814395</v>
      </c>
    </row>
    <row r="240" spans="1:12" x14ac:dyDescent="0.25">
      <c r="A240" s="8" t="s">
        <v>998</v>
      </c>
      <c r="B240" s="2" t="s">
        <v>2216</v>
      </c>
      <c r="C240" s="2" t="s">
        <v>2216</v>
      </c>
      <c r="D240" s="2" t="s">
        <v>2216</v>
      </c>
      <c r="E240" s="2" t="s">
        <v>2216</v>
      </c>
      <c r="F240" s="2" t="s">
        <v>2216</v>
      </c>
      <c r="G240" s="2">
        <v>5</v>
      </c>
      <c r="H240" s="2">
        <v>0.66666666666666696</v>
      </c>
      <c r="I240" s="2">
        <v>0.3</v>
      </c>
      <c r="J240" s="2">
        <v>1.5384615384615401</v>
      </c>
      <c r="K240" s="3">
        <v>32</v>
      </c>
      <c r="L240" s="3">
        <v>32</v>
      </c>
    </row>
    <row r="241" spans="1:12" x14ac:dyDescent="0.25">
      <c r="A241" s="8" t="s">
        <v>999</v>
      </c>
      <c r="B241" s="2" t="s">
        <v>2216</v>
      </c>
      <c r="C241" s="2">
        <v>4</v>
      </c>
      <c r="D241" s="2" t="s">
        <v>2216</v>
      </c>
      <c r="E241" s="2" t="s">
        <v>2216</v>
      </c>
      <c r="F241" s="2" t="s">
        <v>2216</v>
      </c>
      <c r="G241" s="2" t="s">
        <v>2216</v>
      </c>
      <c r="H241" s="2" t="s">
        <v>2216</v>
      </c>
      <c r="I241" s="2" t="s">
        <v>2216</v>
      </c>
      <c r="J241" s="2" t="s">
        <v>2216</v>
      </c>
      <c r="K241" s="3">
        <v>-1</v>
      </c>
      <c r="L241" s="3">
        <v>-1</v>
      </c>
    </row>
    <row r="242" spans="1:12" x14ac:dyDescent="0.25">
      <c r="A242" s="8" t="s">
        <v>1000</v>
      </c>
      <c r="B242" s="2">
        <v>0</v>
      </c>
      <c r="C242" s="2" t="s">
        <v>2216</v>
      </c>
      <c r="D242" s="2" t="s">
        <v>2216</v>
      </c>
      <c r="E242" s="2" t="s">
        <v>2216</v>
      </c>
      <c r="F242" s="2" t="s">
        <v>2216</v>
      </c>
      <c r="G242" s="2">
        <v>0</v>
      </c>
      <c r="H242" s="2" t="s">
        <v>2216</v>
      </c>
      <c r="I242" s="2" t="s">
        <v>2216</v>
      </c>
      <c r="J242" s="2" t="s">
        <v>2216</v>
      </c>
      <c r="K242" s="3">
        <v>0</v>
      </c>
      <c r="L242" s="3">
        <v>0</v>
      </c>
    </row>
    <row r="243" spans="1:12" x14ac:dyDescent="0.25">
      <c r="A243" s="8" t="s">
        <v>1001</v>
      </c>
      <c r="B243" s="2">
        <v>0</v>
      </c>
      <c r="C243" s="2">
        <v>0</v>
      </c>
      <c r="D243" s="2">
        <v>-0.4</v>
      </c>
      <c r="E243" s="2">
        <v>0</v>
      </c>
      <c r="F243" s="2">
        <v>0.66666666666666696</v>
      </c>
      <c r="G243" s="2">
        <v>0</v>
      </c>
      <c r="H243" s="2" t="s">
        <v>2216</v>
      </c>
      <c r="I243" s="2">
        <v>4</v>
      </c>
      <c r="J243" s="2" t="s">
        <v>2216</v>
      </c>
      <c r="K243" s="3">
        <v>-1</v>
      </c>
      <c r="L243" s="3">
        <v>-1</v>
      </c>
    </row>
    <row r="244" spans="1:12" x14ac:dyDescent="0.25">
      <c r="A244" s="8" t="s">
        <v>1002</v>
      </c>
      <c r="B244" s="2">
        <v>0.25</v>
      </c>
      <c r="C244" s="2">
        <v>0.4</v>
      </c>
      <c r="D244" s="2">
        <v>-0.28571428571428598</v>
      </c>
      <c r="E244" s="2">
        <v>-0.4</v>
      </c>
      <c r="F244" s="2" t="s">
        <v>2216</v>
      </c>
      <c r="G244" s="2">
        <v>2.5</v>
      </c>
      <c r="H244" s="2">
        <v>-0.42857142857142899</v>
      </c>
      <c r="I244" s="2">
        <v>-0.25</v>
      </c>
      <c r="J244" s="2" t="s">
        <v>2216</v>
      </c>
      <c r="K244" s="3">
        <v>-0.5</v>
      </c>
      <c r="L244" s="3">
        <v>-0.75</v>
      </c>
    </row>
    <row r="245" spans="1:12" x14ac:dyDescent="0.25">
      <c r="A245" s="8" t="s">
        <v>1003</v>
      </c>
      <c r="B245" s="2">
        <v>0</v>
      </c>
      <c r="C245" s="2">
        <v>-0.1</v>
      </c>
      <c r="D245" s="2">
        <v>-0.66666666666666696</v>
      </c>
      <c r="E245" s="2">
        <v>0.66666666666666696</v>
      </c>
      <c r="F245" s="2">
        <v>-0.4</v>
      </c>
      <c r="G245" s="2" t="s">
        <v>2216</v>
      </c>
      <c r="H245" s="2" t="s">
        <v>2216</v>
      </c>
      <c r="I245" s="2" t="s">
        <v>2216</v>
      </c>
      <c r="J245" s="2" t="s">
        <v>2216</v>
      </c>
      <c r="K245" s="3">
        <v>-1</v>
      </c>
      <c r="L245" s="3">
        <v>-1</v>
      </c>
    </row>
    <row r="246" spans="1:12" x14ac:dyDescent="0.25">
      <c r="A246" s="8" t="s">
        <v>1004</v>
      </c>
      <c r="B246" s="2">
        <v>0.83333333333333304</v>
      </c>
      <c r="C246" s="2">
        <v>-0.27272727272727298</v>
      </c>
      <c r="D246" s="2">
        <v>0</v>
      </c>
      <c r="E246" s="2">
        <v>-0.47499999999999998</v>
      </c>
      <c r="F246" s="2">
        <v>9.5238095238095205E-2</v>
      </c>
      <c r="G246" s="2">
        <v>8.6956521739130405E-2</v>
      </c>
      <c r="H246" s="2">
        <v>-0.24</v>
      </c>
      <c r="I246" s="2">
        <v>-0.36842105263157898</v>
      </c>
      <c r="J246" s="2">
        <v>-0.41666666666666702</v>
      </c>
      <c r="K246" s="3">
        <v>-0.69565217391304301</v>
      </c>
      <c r="L246" s="3">
        <v>-0.76666666666666705</v>
      </c>
    </row>
    <row r="247" spans="1:12" x14ac:dyDescent="0.25">
      <c r="A247" s="8" t="s">
        <v>1005</v>
      </c>
      <c r="B247" s="2" t="s">
        <v>2216</v>
      </c>
      <c r="C247" s="2" t="s">
        <v>2216</v>
      </c>
      <c r="D247" s="2" t="s">
        <v>2216</v>
      </c>
      <c r="E247" s="2" t="s">
        <v>2216</v>
      </c>
      <c r="F247" s="2" t="s">
        <v>2216</v>
      </c>
      <c r="G247" s="2" t="s">
        <v>2216</v>
      </c>
      <c r="H247" s="2" t="s">
        <v>2216</v>
      </c>
      <c r="I247" s="2">
        <v>7</v>
      </c>
      <c r="J247" s="2">
        <v>1.125</v>
      </c>
      <c r="K247" s="3">
        <v>0</v>
      </c>
      <c r="L247" s="3">
        <v>0</v>
      </c>
    </row>
    <row r="248" spans="1:12" x14ac:dyDescent="0.25">
      <c r="A248" s="8" t="s">
        <v>1006</v>
      </c>
      <c r="B248" s="2" t="s">
        <v>2216</v>
      </c>
      <c r="C248" s="2" t="s">
        <v>2216</v>
      </c>
      <c r="D248" s="2" t="s">
        <v>2216</v>
      </c>
      <c r="E248" s="2" t="s">
        <v>2216</v>
      </c>
      <c r="F248" s="2" t="s">
        <v>2216</v>
      </c>
      <c r="G248" s="2" t="s">
        <v>2216</v>
      </c>
      <c r="H248" s="2" t="s">
        <v>2216</v>
      </c>
      <c r="I248" s="2" t="s">
        <v>2216</v>
      </c>
      <c r="J248" s="2" t="s">
        <v>2216</v>
      </c>
      <c r="K248" s="3">
        <v>0</v>
      </c>
      <c r="L248" s="3">
        <v>0</v>
      </c>
    </row>
    <row r="249" spans="1:12" x14ac:dyDescent="0.25">
      <c r="A249" s="8" t="s">
        <v>1007</v>
      </c>
      <c r="B249" s="2" t="s">
        <v>2216</v>
      </c>
      <c r="C249" s="2" t="s">
        <v>2216</v>
      </c>
      <c r="D249" s="2">
        <v>2</v>
      </c>
      <c r="E249" s="2" t="s">
        <v>2216</v>
      </c>
      <c r="F249" s="2" t="s">
        <v>2216</v>
      </c>
      <c r="G249" s="2" t="s">
        <v>2216</v>
      </c>
      <c r="H249" s="2" t="s">
        <v>2216</v>
      </c>
      <c r="I249" s="2" t="s">
        <v>2216</v>
      </c>
      <c r="J249" s="2" t="s">
        <v>2216</v>
      </c>
      <c r="K249" s="3">
        <v>-1</v>
      </c>
      <c r="L249" s="3">
        <v>0</v>
      </c>
    </row>
    <row r="250" spans="1:12" x14ac:dyDescent="0.25">
      <c r="A250" s="8" t="s">
        <v>1008</v>
      </c>
      <c r="B250" s="2" t="s">
        <v>2216</v>
      </c>
      <c r="C250" s="2" t="s">
        <v>2216</v>
      </c>
      <c r="D250" s="2" t="s">
        <v>2216</v>
      </c>
      <c r="E250" s="2" t="s">
        <v>2216</v>
      </c>
      <c r="F250" s="2" t="s">
        <v>2216</v>
      </c>
      <c r="G250" s="2" t="s">
        <v>2216</v>
      </c>
      <c r="H250" s="2" t="s">
        <v>2216</v>
      </c>
      <c r="I250" s="2" t="s">
        <v>2216</v>
      </c>
      <c r="J250" s="2" t="s">
        <v>2216</v>
      </c>
      <c r="K250" s="3">
        <v>0</v>
      </c>
      <c r="L250" s="3">
        <v>0</v>
      </c>
    </row>
    <row r="251" spans="1:12" x14ac:dyDescent="0.25">
      <c r="A251" s="8" t="s">
        <v>1009</v>
      </c>
      <c r="B251" s="2" t="s">
        <v>2216</v>
      </c>
      <c r="C251" s="2" t="s">
        <v>2216</v>
      </c>
      <c r="D251" s="2" t="s">
        <v>2216</v>
      </c>
      <c r="E251" s="2" t="s">
        <v>2216</v>
      </c>
      <c r="F251" s="2" t="s">
        <v>2216</v>
      </c>
      <c r="G251" s="2">
        <v>2</v>
      </c>
      <c r="H251" s="2" t="s">
        <v>2216</v>
      </c>
      <c r="I251" s="2" t="s">
        <v>2216</v>
      </c>
      <c r="J251" s="2" t="s">
        <v>2216</v>
      </c>
      <c r="K251" s="3">
        <v>-1</v>
      </c>
      <c r="L251" s="3">
        <v>-1</v>
      </c>
    </row>
    <row r="252" spans="1:12" x14ac:dyDescent="0.25">
      <c r="A252" s="8" t="s">
        <v>1010</v>
      </c>
      <c r="B252" s="2" t="s">
        <v>2216</v>
      </c>
      <c r="C252" s="2" t="s">
        <v>2216</v>
      </c>
      <c r="D252" s="2" t="s">
        <v>2216</v>
      </c>
      <c r="E252" s="2">
        <v>0</v>
      </c>
      <c r="F252" s="2" t="s">
        <v>2216</v>
      </c>
      <c r="G252" s="2" t="s">
        <v>2216</v>
      </c>
      <c r="H252" s="2" t="s">
        <v>2216</v>
      </c>
      <c r="I252" s="2" t="s">
        <v>2216</v>
      </c>
      <c r="J252" s="2" t="s">
        <v>2216</v>
      </c>
      <c r="K252" s="3">
        <v>0</v>
      </c>
      <c r="L252" s="3">
        <v>-0.75</v>
      </c>
    </row>
    <row r="253" spans="1:12" x14ac:dyDescent="0.25">
      <c r="A253" s="8" t="s">
        <v>1011</v>
      </c>
      <c r="B253" s="2">
        <v>0.625</v>
      </c>
      <c r="C253" s="2">
        <v>-0.30769230769230799</v>
      </c>
      <c r="D253" s="2">
        <v>-0.33333333333333298</v>
      </c>
      <c r="E253" s="2">
        <v>0.16666666666666699</v>
      </c>
      <c r="F253" s="2">
        <v>0</v>
      </c>
      <c r="G253" s="2">
        <v>0.14285714285714299</v>
      </c>
      <c r="H253" s="2">
        <v>-0.375</v>
      </c>
      <c r="I253" s="2" t="s">
        <v>2216</v>
      </c>
      <c r="J253" s="2">
        <v>4</v>
      </c>
      <c r="K253" s="3">
        <v>-0.28571428571428598</v>
      </c>
      <c r="L253" s="3">
        <v>-0.375</v>
      </c>
    </row>
    <row r="254" spans="1:12" x14ac:dyDescent="0.25">
      <c r="A254" s="8" t="s">
        <v>1012</v>
      </c>
      <c r="B254" s="2" t="s">
        <v>2216</v>
      </c>
      <c r="C254" s="2" t="s">
        <v>2216</v>
      </c>
      <c r="D254" s="2" t="s">
        <v>2216</v>
      </c>
      <c r="E254" s="2" t="s">
        <v>2216</v>
      </c>
      <c r="F254" s="2" t="s">
        <v>2216</v>
      </c>
      <c r="G254" s="2" t="s">
        <v>2216</v>
      </c>
      <c r="H254" s="2" t="s">
        <v>2216</v>
      </c>
      <c r="I254" s="2">
        <v>0</v>
      </c>
      <c r="J254" s="2">
        <v>1</v>
      </c>
      <c r="K254" s="3">
        <v>0</v>
      </c>
      <c r="L254" s="3">
        <v>0</v>
      </c>
    </row>
    <row r="255" spans="1:12" x14ac:dyDescent="0.25">
      <c r="A255" s="8" t="s">
        <v>1013</v>
      </c>
      <c r="B255" s="2">
        <v>-0.5</v>
      </c>
      <c r="C255" s="2">
        <v>0</v>
      </c>
      <c r="D255" s="2">
        <v>0.33333333333333298</v>
      </c>
      <c r="E255" s="2" t="s">
        <v>2216</v>
      </c>
      <c r="F255" s="2" t="s">
        <v>2216</v>
      </c>
      <c r="G255" s="2" t="s">
        <v>2216</v>
      </c>
      <c r="H255" s="2" t="s">
        <v>2216</v>
      </c>
      <c r="I255" s="2" t="s">
        <v>2216</v>
      </c>
      <c r="J255" s="2" t="s">
        <v>2216</v>
      </c>
      <c r="K255" s="3">
        <v>-1</v>
      </c>
      <c r="L255" s="3">
        <v>-1</v>
      </c>
    </row>
    <row r="256" spans="1:12" x14ac:dyDescent="0.25">
      <c r="A256" s="8" t="s">
        <v>1014</v>
      </c>
      <c r="B256" s="2" t="s">
        <v>2216</v>
      </c>
      <c r="C256" s="2" t="s">
        <v>2216</v>
      </c>
      <c r="D256" s="2" t="s">
        <v>2216</v>
      </c>
      <c r="E256" s="2" t="s">
        <v>2216</v>
      </c>
      <c r="F256" s="2" t="s">
        <v>2216</v>
      </c>
      <c r="G256" s="2" t="s">
        <v>2216</v>
      </c>
      <c r="H256" s="2" t="s">
        <v>2216</v>
      </c>
      <c r="I256" s="2" t="s">
        <v>2216</v>
      </c>
      <c r="J256" s="2" t="s">
        <v>2216</v>
      </c>
      <c r="K256" s="3">
        <v>-1</v>
      </c>
      <c r="L256" s="3">
        <v>-1</v>
      </c>
    </row>
    <row r="257" spans="1:12" x14ac:dyDescent="0.25">
      <c r="A257" s="8" t="s">
        <v>1015</v>
      </c>
      <c r="B257" s="2">
        <v>-0.4</v>
      </c>
      <c r="C257" s="2">
        <v>0</v>
      </c>
      <c r="D257" s="2" t="s">
        <v>2216</v>
      </c>
      <c r="E257" s="2" t="s">
        <v>2216</v>
      </c>
      <c r="F257" s="2">
        <v>2</v>
      </c>
      <c r="G257" s="2" t="s">
        <v>2216</v>
      </c>
      <c r="H257" s="2" t="s">
        <v>2216</v>
      </c>
      <c r="I257" s="2" t="s">
        <v>2216</v>
      </c>
      <c r="J257" s="2" t="s">
        <v>2216</v>
      </c>
      <c r="K257" s="3">
        <v>-1</v>
      </c>
      <c r="L257" s="3">
        <v>-1</v>
      </c>
    </row>
    <row r="258" spans="1:12" x14ac:dyDescent="0.25">
      <c r="A258" s="8" t="s">
        <v>1016</v>
      </c>
      <c r="B258" s="2">
        <v>0.66666666666666696</v>
      </c>
      <c r="C258" s="2">
        <v>-0.4</v>
      </c>
      <c r="D258" s="2" t="s">
        <v>2216</v>
      </c>
      <c r="E258" s="2" t="s">
        <v>2216</v>
      </c>
      <c r="F258" s="2">
        <v>0</v>
      </c>
      <c r="G258" s="2" t="s">
        <v>2216</v>
      </c>
      <c r="H258" s="2">
        <v>0.5</v>
      </c>
      <c r="I258" s="2" t="s">
        <v>2216</v>
      </c>
      <c r="J258" s="2" t="s">
        <v>2216</v>
      </c>
      <c r="K258" s="3">
        <v>-1</v>
      </c>
      <c r="L258" s="3">
        <v>-1</v>
      </c>
    </row>
    <row r="259" spans="1:12" x14ac:dyDescent="0.25">
      <c r="A259" s="8" t="s">
        <v>1017</v>
      </c>
      <c r="B259" s="2">
        <v>-0.55000000000000004</v>
      </c>
      <c r="C259" s="2">
        <v>0.11111111111111099</v>
      </c>
      <c r="D259" s="2">
        <v>-0.1</v>
      </c>
      <c r="E259" s="2">
        <v>0.33333333333333298</v>
      </c>
      <c r="F259" s="2">
        <v>-0.75</v>
      </c>
      <c r="G259" s="2" t="s">
        <v>2216</v>
      </c>
      <c r="H259" s="2">
        <v>3</v>
      </c>
      <c r="I259" s="2">
        <v>-0.25</v>
      </c>
      <c r="J259" s="2" t="s">
        <v>2216</v>
      </c>
      <c r="K259" s="3">
        <v>-0.66666666666666696</v>
      </c>
      <c r="L259" s="3">
        <v>-0.95</v>
      </c>
    </row>
    <row r="260" spans="1:12" x14ac:dyDescent="0.25">
      <c r="A260" s="8" t="s">
        <v>1018</v>
      </c>
      <c r="B260" s="2">
        <v>-2.5641025641025599E-2</v>
      </c>
      <c r="C260" s="2">
        <v>-0.23684210526315799</v>
      </c>
      <c r="D260" s="2">
        <v>-3.4482758620689703E-2</v>
      </c>
      <c r="E260" s="2">
        <v>-0.28571428571428598</v>
      </c>
      <c r="F260" s="2">
        <v>-0.375</v>
      </c>
      <c r="G260" s="2">
        <v>0.68</v>
      </c>
      <c r="H260" s="2">
        <v>-0.238095238095238</v>
      </c>
      <c r="I260" s="2">
        <v>-0.5</v>
      </c>
      <c r="J260" s="2">
        <v>-0.3125</v>
      </c>
      <c r="K260" s="3">
        <v>-0.56000000000000005</v>
      </c>
      <c r="L260" s="3">
        <v>-0.85897435897435903</v>
      </c>
    </row>
    <row r="261" spans="1:12" x14ac:dyDescent="0.25">
      <c r="A261" s="8" t="s">
        <v>1019</v>
      </c>
      <c r="B261" s="2" t="s">
        <v>2216</v>
      </c>
      <c r="C261" s="2" t="s">
        <v>2216</v>
      </c>
      <c r="D261" s="2" t="s">
        <v>2216</v>
      </c>
      <c r="E261" s="2" t="s">
        <v>2216</v>
      </c>
      <c r="F261" s="2" t="s">
        <v>2216</v>
      </c>
      <c r="G261" s="2">
        <v>0</v>
      </c>
      <c r="H261" s="2">
        <v>1</v>
      </c>
      <c r="I261" s="2">
        <v>0.5</v>
      </c>
      <c r="J261" s="2">
        <v>0.4</v>
      </c>
      <c r="K261" s="3">
        <v>0</v>
      </c>
      <c r="L261" s="3">
        <v>0</v>
      </c>
    </row>
    <row r="262" spans="1:12" x14ac:dyDescent="0.25">
      <c r="A262" s="8" t="s">
        <v>1020</v>
      </c>
      <c r="B262" s="2" t="s">
        <v>2216</v>
      </c>
      <c r="C262" s="2" t="s">
        <v>2216</v>
      </c>
      <c r="D262" s="2" t="s">
        <v>2216</v>
      </c>
      <c r="E262" s="2" t="s">
        <v>2216</v>
      </c>
      <c r="F262" s="2" t="s">
        <v>2216</v>
      </c>
      <c r="G262" s="2" t="s">
        <v>2216</v>
      </c>
      <c r="H262" s="2" t="s">
        <v>2216</v>
      </c>
      <c r="I262" s="2" t="s">
        <v>2216</v>
      </c>
      <c r="J262" s="2" t="s">
        <v>2216</v>
      </c>
      <c r="K262" s="3">
        <v>-1</v>
      </c>
      <c r="L262" s="3">
        <v>0</v>
      </c>
    </row>
    <row r="263" spans="1:12" x14ac:dyDescent="0.25">
      <c r="A263" s="8" t="s">
        <v>1021</v>
      </c>
      <c r="B263" s="2" t="s">
        <v>2216</v>
      </c>
      <c r="C263" s="2" t="s">
        <v>2216</v>
      </c>
      <c r="D263" s="2" t="s">
        <v>2216</v>
      </c>
      <c r="E263" s="2" t="s">
        <v>2216</v>
      </c>
      <c r="F263" s="2" t="s">
        <v>2216</v>
      </c>
      <c r="G263" s="2" t="s">
        <v>2216</v>
      </c>
      <c r="H263" s="2" t="s">
        <v>2216</v>
      </c>
      <c r="I263" s="2" t="s">
        <v>2216</v>
      </c>
      <c r="J263" s="2" t="s">
        <v>2216</v>
      </c>
      <c r="K263" s="3">
        <v>-1</v>
      </c>
      <c r="L263" s="3">
        <v>-1</v>
      </c>
    </row>
    <row r="264" spans="1:12" x14ac:dyDescent="0.25">
      <c r="A264" s="8" t="s">
        <v>1022</v>
      </c>
      <c r="B264" s="2" t="s">
        <v>2216</v>
      </c>
      <c r="C264" s="2" t="s">
        <v>2216</v>
      </c>
      <c r="D264" s="2" t="s">
        <v>2216</v>
      </c>
      <c r="E264" s="2" t="s">
        <v>2216</v>
      </c>
      <c r="F264" s="2" t="s">
        <v>2216</v>
      </c>
      <c r="G264" s="2" t="s">
        <v>2216</v>
      </c>
      <c r="H264" s="2" t="s">
        <v>2216</v>
      </c>
      <c r="I264" s="2" t="s">
        <v>2216</v>
      </c>
      <c r="J264" s="2" t="s">
        <v>2216</v>
      </c>
      <c r="K264" s="3">
        <v>0</v>
      </c>
      <c r="L264" s="3">
        <v>0</v>
      </c>
    </row>
    <row r="265" spans="1:12" x14ac:dyDescent="0.25">
      <c r="A265" s="8" t="s">
        <v>1023</v>
      </c>
      <c r="B265" s="2" t="s">
        <v>2216</v>
      </c>
      <c r="C265" s="2" t="s">
        <v>2216</v>
      </c>
      <c r="D265" s="2" t="s">
        <v>2216</v>
      </c>
      <c r="E265" s="2" t="s">
        <v>2216</v>
      </c>
      <c r="F265" s="2" t="s">
        <v>2216</v>
      </c>
      <c r="G265" s="2" t="s">
        <v>2216</v>
      </c>
      <c r="H265" s="2" t="s">
        <v>2216</v>
      </c>
      <c r="I265" s="2" t="s">
        <v>2216</v>
      </c>
      <c r="J265" s="2" t="s">
        <v>2216</v>
      </c>
      <c r="K265" s="3">
        <v>-1</v>
      </c>
      <c r="L265" s="3">
        <v>0</v>
      </c>
    </row>
    <row r="266" spans="1:12" x14ac:dyDescent="0.25">
      <c r="A266" s="8" t="s">
        <v>1024</v>
      </c>
      <c r="B266" s="2" t="s">
        <v>2216</v>
      </c>
      <c r="C266" s="2" t="s">
        <v>2216</v>
      </c>
      <c r="D266" s="2" t="s">
        <v>2216</v>
      </c>
      <c r="E266" s="2" t="s">
        <v>2216</v>
      </c>
      <c r="F266" s="2" t="s">
        <v>2216</v>
      </c>
      <c r="G266" s="2" t="s">
        <v>2216</v>
      </c>
      <c r="H266" s="2" t="s">
        <v>2216</v>
      </c>
      <c r="I266" s="2" t="s">
        <v>2216</v>
      </c>
      <c r="J266" s="2" t="s">
        <v>2216</v>
      </c>
      <c r="K266" s="3">
        <v>0</v>
      </c>
      <c r="L266" s="3">
        <v>-1</v>
      </c>
    </row>
    <row r="267" spans="1:12" x14ac:dyDescent="0.25">
      <c r="A267" s="8" t="s">
        <v>1025</v>
      </c>
      <c r="B267" s="2">
        <v>-0.44444444444444398</v>
      </c>
      <c r="C267" s="2">
        <v>0.2</v>
      </c>
      <c r="D267" s="2">
        <v>-0.33333333333333298</v>
      </c>
      <c r="E267" s="2">
        <v>0.25</v>
      </c>
      <c r="F267" s="2">
        <v>-0.4</v>
      </c>
      <c r="G267" s="2">
        <v>0</v>
      </c>
      <c r="H267" s="2" t="s">
        <v>2216</v>
      </c>
      <c r="I267" s="2" t="s">
        <v>2216</v>
      </c>
      <c r="J267" s="2" t="s">
        <v>2216</v>
      </c>
      <c r="K267" s="3">
        <v>-0.66666666666666696</v>
      </c>
      <c r="L267" s="3">
        <v>-0.88888888888888895</v>
      </c>
    </row>
    <row r="268" spans="1:12" x14ac:dyDescent="0.25">
      <c r="A268" s="8" t="s">
        <v>1026</v>
      </c>
      <c r="B268" s="2" t="s">
        <v>2216</v>
      </c>
      <c r="C268" s="2" t="s">
        <v>2216</v>
      </c>
      <c r="D268" s="2" t="s">
        <v>2216</v>
      </c>
      <c r="E268" s="2" t="s">
        <v>2216</v>
      </c>
      <c r="F268" s="2" t="s">
        <v>2216</v>
      </c>
      <c r="G268" s="2" t="s">
        <v>2216</v>
      </c>
      <c r="H268" s="2" t="s">
        <v>2216</v>
      </c>
      <c r="I268" s="2" t="s">
        <v>2216</v>
      </c>
      <c r="J268" s="2" t="s">
        <v>2216</v>
      </c>
      <c r="K268" s="3">
        <v>0</v>
      </c>
      <c r="L268" s="3">
        <v>0</v>
      </c>
    </row>
    <row r="269" spans="1:12" x14ac:dyDescent="0.25">
      <c r="A269" s="8" t="s">
        <v>1027</v>
      </c>
      <c r="B269" s="2" t="s">
        <v>2216</v>
      </c>
      <c r="C269" s="2" t="s">
        <v>2216</v>
      </c>
      <c r="D269" s="2" t="s">
        <v>2216</v>
      </c>
      <c r="E269" s="2" t="s">
        <v>2216</v>
      </c>
      <c r="F269" s="2" t="s">
        <v>2216</v>
      </c>
      <c r="G269" s="2" t="s">
        <v>2216</v>
      </c>
      <c r="H269" s="2" t="s">
        <v>2216</v>
      </c>
      <c r="I269" s="2" t="s">
        <v>2216</v>
      </c>
      <c r="J269" s="2" t="s">
        <v>2216</v>
      </c>
      <c r="K269" s="3">
        <v>0</v>
      </c>
      <c r="L269" s="3">
        <v>0</v>
      </c>
    </row>
    <row r="270" spans="1:12" x14ac:dyDescent="0.25">
      <c r="A270" s="8" t="s">
        <v>1028</v>
      </c>
      <c r="B270" s="2" t="s">
        <v>2216</v>
      </c>
      <c r="C270" s="2" t="s">
        <v>2216</v>
      </c>
      <c r="D270" s="2" t="s">
        <v>2216</v>
      </c>
      <c r="E270" s="2" t="s">
        <v>2216</v>
      </c>
      <c r="F270" s="2" t="s">
        <v>2216</v>
      </c>
      <c r="G270" s="2" t="s">
        <v>2216</v>
      </c>
      <c r="H270" s="2" t="s">
        <v>2216</v>
      </c>
      <c r="I270" s="2" t="s">
        <v>2216</v>
      </c>
      <c r="J270" s="2" t="s">
        <v>2216</v>
      </c>
      <c r="K270" s="3">
        <v>-1</v>
      </c>
      <c r="L270" s="3">
        <v>-1</v>
      </c>
    </row>
    <row r="271" spans="1:12" x14ac:dyDescent="0.25">
      <c r="A271" s="8" t="s">
        <v>1029</v>
      </c>
      <c r="B271" s="2" t="s">
        <v>2216</v>
      </c>
      <c r="C271" s="2" t="s">
        <v>2216</v>
      </c>
      <c r="D271" s="2" t="s">
        <v>2216</v>
      </c>
      <c r="E271" s="2" t="s">
        <v>2216</v>
      </c>
      <c r="F271" s="2" t="s">
        <v>2216</v>
      </c>
      <c r="G271" s="2" t="s">
        <v>2216</v>
      </c>
      <c r="H271" s="2" t="s">
        <v>2216</v>
      </c>
      <c r="I271" s="2" t="s">
        <v>2216</v>
      </c>
      <c r="J271" s="2" t="s">
        <v>2216</v>
      </c>
      <c r="K271" s="3">
        <v>-1</v>
      </c>
      <c r="L271" s="3">
        <v>0</v>
      </c>
    </row>
    <row r="272" spans="1:12" x14ac:dyDescent="0.25">
      <c r="A272" s="8" t="s">
        <v>1030</v>
      </c>
      <c r="B272" s="2" t="s">
        <v>2216</v>
      </c>
      <c r="C272" s="2" t="s">
        <v>2216</v>
      </c>
      <c r="D272" s="2" t="s">
        <v>2216</v>
      </c>
      <c r="E272" s="2" t="s">
        <v>2216</v>
      </c>
      <c r="F272" s="2" t="s">
        <v>2216</v>
      </c>
      <c r="G272" s="2">
        <v>0</v>
      </c>
      <c r="H272" s="2" t="s">
        <v>2216</v>
      </c>
      <c r="I272" s="2" t="s">
        <v>2216</v>
      </c>
      <c r="J272" s="2" t="s">
        <v>2216</v>
      </c>
      <c r="K272" s="3">
        <v>0</v>
      </c>
      <c r="L272" s="3">
        <v>0</v>
      </c>
    </row>
    <row r="273" spans="1:12" x14ac:dyDescent="0.25">
      <c r="A273" s="8" t="s">
        <v>1031</v>
      </c>
      <c r="B273" s="2" t="s">
        <v>2216</v>
      </c>
      <c r="C273" s="2">
        <v>0.5</v>
      </c>
      <c r="D273" s="2">
        <v>0.66666666666666696</v>
      </c>
      <c r="E273" s="2" t="s">
        <v>2216</v>
      </c>
      <c r="F273" s="2" t="s">
        <v>2216</v>
      </c>
      <c r="G273" s="2" t="s">
        <v>2216</v>
      </c>
      <c r="H273" s="2" t="s">
        <v>2216</v>
      </c>
      <c r="I273" s="2" t="s">
        <v>2216</v>
      </c>
      <c r="J273" s="2" t="s">
        <v>2216</v>
      </c>
      <c r="K273" s="3">
        <v>0</v>
      </c>
      <c r="L273" s="3">
        <v>-1</v>
      </c>
    </row>
    <row r="274" spans="1:12" x14ac:dyDescent="0.25">
      <c r="A274" s="8" t="s">
        <v>1032</v>
      </c>
      <c r="B274" s="2">
        <v>1.3</v>
      </c>
      <c r="C274" s="2">
        <v>-0.217391304347826</v>
      </c>
      <c r="D274" s="2">
        <v>5.5555555555555601E-2</v>
      </c>
      <c r="E274" s="2">
        <v>-0.42105263157894701</v>
      </c>
      <c r="F274" s="2">
        <v>0.72727272727272696</v>
      </c>
      <c r="G274" s="2">
        <v>-5.2631578947368397E-2</v>
      </c>
      <c r="H274" s="2">
        <v>-0.11111111111111099</v>
      </c>
      <c r="I274" s="2">
        <v>-0.375</v>
      </c>
      <c r="J274" s="2">
        <v>-0.5</v>
      </c>
      <c r="K274" s="3">
        <v>-0.73684210526315796</v>
      </c>
      <c r="L274" s="3">
        <v>-0.5</v>
      </c>
    </row>
    <row r="275" spans="1:12" x14ac:dyDescent="0.25">
      <c r="A275" s="8" t="s">
        <v>1033</v>
      </c>
      <c r="B275" s="2" t="s">
        <v>2216</v>
      </c>
      <c r="C275" s="2" t="s">
        <v>2216</v>
      </c>
      <c r="D275" s="2" t="s">
        <v>2216</v>
      </c>
      <c r="E275" s="2" t="s">
        <v>2216</v>
      </c>
      <c r="F275" s="2" t="s">
        <v>2216</v>
      </c>
      <c r="G275" s="2" t="s">
        <v>2216</v>
      </c>
      <c r="H275" s="2" t="s">
        <v>2216</v>
      </c>
      <c r="I275" s="2">
        <v>2</v>
      </c>
      <c r="J275" s="2" t="s">
        <v>2216</v>
      </c>
      <c r="K275" s="3">
        <v>0</v>
      </c>
      <c r="L275" s="3">
        <v>0</v>
      </c>
    </row>
    <row r="276" spans="1:12" x14ac:dyDescent="0.25">
      <c r="A276" s="8" t="s">
        <v>1034</v>
      </c>
      <c r="B276" s="2" t="s">
        <v>2216</v>
      </c>
      <c r="C276" s="2" t="s">
        <v>2216</v>
      </c>
      <c r="D276" s="2" t="s">
        <v>2216</v>
      </c>
      <c r="E276" s="2" t="s">
        <v>2216</v>
      </c>
      <c r="F276" s="2" t="s">
        <v>2216</v>
      </c>
      <c r="G276" s="2" t="s">
        <v>2216</v>
      </c>
      <c r="H276" s="2" t="s">
        <v>2216</v>
      </c>
      <c r="I276" s="2" t="s">
        <v>2216</v>
      </c>
      <c r="J276" s="2" t="s">
        <v>2216</v>
      </c>
      <c r="K276" s="3">
        <v>0</v>
      </c>
      <c r="L276" s="3">
        <v>-1</v>
      </c>
    </row>
    <row r="277" spans="1:12" x14ac:dyDescent="0.25">
      <c r="A277" s="8" t="s">
        <v>1035</v>
      </c>
      <c r="B277" s="2" t="s">
        <v>2216</v>
      </c>
      <c r="C277" s="2" t="s">
        <v>2216</v>
      </c>
      <c r="D277" s="2" t="s">
        <v>2216</v>
      </c>
      <c r="E277" s="2" t="s">
        <v>2216</v>
      </c>
      <c r="F277" s="2" t="s">
        <v>2216</v>
      </c>
      <c r="G277" s="2" t="s">
        <v>2216</v>
      </c>
      <c r="H277" s="2" t="s">
        <v>2216</v>
      </c>
      <c r="I277" s="2" t="s">
        <v>2216</v>
      </c>
      <c r="J277" s="2" t="s">
        <v>2216</v>
      </c>
      <c r="K277" s="3">
        <v>0</v>
      </c>
      <c r="L277" s="3">
        <v>0</v>
      </c>
    </row>
    <row r="278" spans="1:12" x14ac:dyDescent="0.25">
      <c r="A278" s="8" t="s">
        <v>1036</v>
      </c>
      <c r="B278" s="2">
        <v>-0.33333333333333298</v>
      </c>
      <c r="C278" s="2" t="s">
        <v>2216</v>
      </c>
      <c r="D278" s="2" t="s">
        <v>2216</v>
      </c>
      <c r="E278" s="2" t="s">
        <v>2216</v>
      </c>
      <c r="F278" s="2" t="s">
        <v>2216</v>
      </c>
      <c r="G278" s="2" t="s">
        <v>2216</v>
      </c>
      <c r="H278" s="2" t="s">
        <v>2216</v>
      </c>
      <c r="I278" s="2" t="s">
        <v>2216</v>
      </c>
      <c r="J278" s="2" t="s">
        <v>2216</v>
      </c>
      <c r="K278" s="3">
        <v>0</v>
      </c>
      <c r="L278" s="3">
        <v>-0.83333333333333304</v>
      </c>
    </row>
    <row r="279" spans="1:12" x14ac:dyDescent="0.25">
      <c r="A279" s="8" t="s">
        <v>1037</v>
      </c>
      <c r="B279" s="2" t="s">
        <v>2216</v>
      </c>
      <c r="C279" s="2" t="s">
        <v>2216</v>
      </c>
      <c r="D279" s="2" t="s">
        <v>2216</v>
      </c>
      <c r="E279" s="2" t="s">
        <v>2216</v>
      </c>
      <c r="F279" s="2" t="s">
        <v>2216</v>
      </c>
      <c r="G279" s="2">
        <v>2</v>
      </c>
      <c r="H279" s="2">
        <v>0</v>
      </c>
      <c r="I279" s="2" t="s">
        <v>2216</v>
      </c>
      <c r="J279" s="2" t="s">
        <v>2216</v>
      </c>
      <c r="K279" s="3">
        <v>-1</v>
      </c>
      <c r="L279" s="3">
        <v>-1</v>
      </c>
    </row>
    <row r="280" spans="1:12" x14ac:dyDescent="0.25">
      <c r="A280" s="8" t="s">
        <v>1038</v>
      </c>
      <c r="B280" s="2">
        <v>0.25</v>
      </c>
      <c r="C280" s="2">
        <v>0.4</v>
      </c>
      <c r="D280" s="2">
        <v>0</v>
      </c>
      <c r="E280" s="2" t="s">
        <v>2216</v>
      </c>
      <c r="F280" s="2" t="s">
        <v>2216</v>
      </c>
      <c r="G280" s="2" t="s">
        <v>2216</v>
      </c>
      <c r="H280" s="2" t="s">
        <v>2216</v>
      </c>
      <c r="I280" s="2" t="s">
        <v>2216</v>
      </c>
      <c r="J280" s="2" t="s">
        <v>2216</v>
      </c>
      <c r="K280" s="3">
        <v>0</v>
      </c>
      <c r="L280" s="3">
        <v>-1</v>
      </c>
    </row>
    <row r="281" spans="1:12" x14ac:dyDescent="0.25">
      <c r="A281" s="8" t="s">
        <v>1039</v>
      </c>
      <c r="B281" s="2">
        <v>0.43243243243243201</v>
      </c>
      <c r="C281" s="2">
        <v>-0.26415094339622602</v>
      </c>
      <c r="D281" s="2">
        <v>-0.20512820512820501</v>
      </c>
      <c r="E281" s="2">
        <v>-0.45161290322580599</v>
      </c>
      <c r="F281" s="2">
        <v>5.8823529411764698E-2</v>
      </c>
      <c r="G281" s="2">
        <v>-5.5555555555555601E-2</v>
      </c>
      <c r="H281" s="2">
        <v>0.76470588235294101</v>
      </c>
      <c r="I281" s="2">
        <v>-0.73333333333333295</v>
      </c>
      <c r="J281" s="2">
        <v>-0.5</v>
      </c>
      <c r="K281" s="3">
        <v>-0.77777777777777801</v>
      </c>
      <c r="L281" s="3">
        <v>-0.891891891891892</v>
      </c>
    </row>
    <row r="282" spans="1:12" x14ac:dyDescent="0.25">
      <c r="A282" s="8" t="s">
        <v>1040</v>
      </c>
      <c r="B282" s="2" t="s">
        <v>2216</v>
      </c>
      <c r="C282" s="2" t="s">
        <v>2216</v>
      </c>
      <c r="D282" s="2" t="s">
        <v>2216</v>
      </c>
      <c r="E282" s="2" t="s">
        <v>2216</v>
      </c>
      <c r="F282" s="2" t="s">
        <v>2216</v>
      </c>
      <c r="G282" s="2">
        <v>0.5</v>
      </c>
      <c r="H282" s="2" t="s">
        <v>2216</v>
      </c>
      <c r="I282" s="2">
        <v>1</v>
      </c>
      <c r="J282" s="2">
        <v>3</v>
      </c>
      <c r="K282" s="3">
        <v>7</v>
      </c>
      <c r="L282" s="3">
        <v>0</v>
      </c>
    </row>
    <row r="283" spans="1:12" x14ac:dyDescent="0.25">
      <c r="A283" s="8" t="s">
        <v>1041</v>
      </c>
      <c r="B283" s="2">
        <v>2</v>
      </c>
      <c r="C283" s="2" t="s">
        <v>2216</v>
      </c>
      <c r="D283" s="2" t="s">
        <v>2216</v>
      </c>
      <c r="E283" s="2" t="s">
        <v>2216</v>
      </c>
      <c r="F283" s="2" t="s">
        <v>2216</v>
      </c>
      <c r="G283" s="2" t="s">
        <v>2216</v>
      </c>
      <c r="H283" s="2" t="s">
        <v>2216</v>
      </c>
      <c r="I283" s="2" t="s">
        <v>2216</v>
      </c>
      <c r="J283" s="2" t="s">
        <v>2216</v>
      </c>
      <c r="K283" s="3">
        <v>0</v>
      </c>
      <c r="L283" s="3">
        <v>-1</v>
      </c>
    </row>
    <row r="284" spans="1:12" x14ac:dyDescent="0.25">
      <c r="A284" s="8" t="s">
        <v>1042</v>
      </c>
      <c r="B284" s="2" t="s">
        <v>2216</v>
      </c>
      <c r="C284" s="2" t="s">
        <v>2216</v>
      </c>
      <c r="D284" s="2" t="s">
        <v>2216</v>
      </c>
      <c r="E284" s="2" t="s">
        <v>2216</v>
      </c>
      <c r="F284" s="2" t="s">
        <v>2216</v>
      </c>
      <c r="G284" s="2" t="s">
        <v>2216</v>
      </c>
      <c r="H284" s="2" t="s">
        <v>2216</v>
      </c>
      <c r="I284" s="2" t="s">
        <v>2216</v>
      </c>
      <c r="J284" s="2" t="s">
        <v>2216</v>
      </c>
      <c r="K284" s="3">
        <v>0</v>
      </c>
      <c r="L284" s="3">
        <v>-1</v>
      </c>
    </row>
    <row r="285" spans="1:12" x14ac:dyDescent="0.25">
      <c r="A285" s="8" t="s">
        <v>1043</v>
      </c>
      <c r="B285" s="2" t="s">
        <v>2216</v>
      </c>
      <c r="C285" s="2" t="s">
        <v>2216</v>
      </c>
      <c r="D285" s="2" t="s">
        <v>2216</v>
      </c>
      <c r="E285" s="2" t="s">
        <v>2216</v>
      </c>
      <c r="F285" s="2" t="s">
        <v>2216</v>
      </c>
      <c r="G285" s="2" t="s">
        <v>2216</v>
      </c>
      <c r="H285" s="2" t="s">
        <v>2216</v>
      </c>
      <c r="I285" s="2" t="s">
        <v>2216</v>
      </c>
      <c r="J285" s="2" t="s">
        <v>2216</v>
      </c>
      <c r="K285" s="3">
        <v>-1</v>
      </c>
      <c r="L285" s="3">
        <v>-1</v>
      </c>
    </row>
    <row r="286" spans="1:12" x14ac:dyDescent="0.25">
      <c r="A286" s="8" t="s">
        <v>1044</v>
      </c>
      <c r="B286" s="2" t="s">
        <v>2216</v>
      </c>
      <c r="C286" s="2" t="s">
        <v>2216</v>
      </c>
      <c r="D286" s="2" t="s">
        <v>2216</v>
      </c>
      <c r="E286" s="2" t="s">
        <v>2216</v>
      </c>
      <c r="F286" s="2" t="s">
        <v>2216</v>
      </c>
      <c r="G286" s="2" t="s">
        <v>2216</v>
      </c>
      <c r="H286" s="2" t="s">
        <v>2216</v>
      </c>
      <c r="I286" s="2" t="s">
        <v>2216</v>
      </c>
      <c r="J286" s="2" t="s">
        <v>2216</v>
      </c>
      <c r="K286" s="3">
        <v>0</v>
      </c>
      <c r="L286" s="3">
        <v>-1</v>
      </c>
    </row>
    <row r="287" spans="1:12" x14ac:dyDescent="0.25">
      <c r="A287" s="8" t="s">
        <v>1045</v>
      </c>
      <c r="B287" s="2" t="s">
        <v>2216</v>
      </c>
      <c r="C287" s="2">
        <v>0.5</v>
      </c>
      <c r="D287" s="2" t="s">
        <v>2216</v>
      </c>
      <c r="E287" s="2" t="s">
        <v>2216</v>
      </c>
      <c r="F287" s="2" t="s">
        <v>2216</v>
      </c>
      <c r="G287" s="2" t="s">
        <v>2216</v>
      </c>
      <c r="H287" s="2" t="s">
        <v>2216</v>
      </c>
      <c r="I287" s="2" t="s">
        <v>2216</v>
      </c>
      <c r="J287" s="2" t="s">
        <v>2216</v>
      </c>
      <c r="K287" s="3">
        <v>-1</v>
      </c>
      <c r="L287" s="3">
        <v>-1</v>
      </c>
    </row>
    <row r="288" spans="1:12" x14ac:dyDescent="0.25">
      <c r="A288" s="8" t="s">
        <v>1046</v>
      </c>
      <c r="B288" s="2">
        <v>0.28571428571428598</v>
      </c>
      <c r="C288" s="2">
        <v>0.33333333333333298</v>
      </c>
      <c r="D288" s="2">
        <v>-0.58333333333333304</v>
      </c>
      <c r="E288" s="2">
        <v>-0.4</v>
      </c>
      <c r="F288" s="2">
        <v>0.66666666666666696</v>
      </c>
      <c r="G288" s="2">
        <v>0</v>
      </c>
      <c r="H288" s="2">
        <v>-0.4</v>
      </c>
      <c r="I288" s="2">
        <v>0</v>
      </c>
      <c r="J288" s="2" t="s">
        <v>2216</v>
      </c>
      <c r="K288" s="3">
        <v>-0.8</v>
      </c>
      <c r="L288" s="3">
        <v>-0.85714285714285698</v>
      </c>
    </row>
    <row r="289" spans="1:12" x14ac:dyDescent="0.25">
      <c r="A289" s="8" t="s">
        <v>1047</v>
      </c>
      <c r="B289" s="2" t="s">
        <v>2216</v>
      </c>
      <c r="C289" s="2" t="s">
        <v>2216</v>
      </c>
      <c r="D289" s="2" t="s">
        <v>2216</v>
      </c>
      <c r="E289" s="2" t="s">
        <v>2216</v>
      </c>
      <c r="F289" s="2" t="s">
        <v>2216</v>
      </c>
      <c r="G289" s="2" t="s">
        <v>2216</v>
      </c>
      <c r="H289" s="2" t="s">
        <v>2216</v>
      </c>
      <c r="I289" s="2" t="s">
        <v>2216</v>
      </c>
      <c r="J289" s="2" t="s">
        <v>2216</v>
      </c>
      <c r="K289" s="3">
        <v>1</v>
      </c>
      <c r="L289" s="3">
        <v>0</v>
      </c>
    </row>
    <row r="290" spans="1:12" x14ac:dyDescent="0.25">
      <c r="A290" s="8" t="s">
        <v>1048</v>
      </c>
      <c r="B290" s="2" t="s">
        <v>2216</v>
      </c>
      <c r="C290" s="2">
        <v>0</v>
      </c>
      <c r="D290" s="2" t="s">
        <v>2216</v>
      </c>
      <c r="E290" s="2" t="s">
        <v>2216</v>
      </c>
      <c r="F290" s="2" t="s">
        <v>2216</v>
      </c>
      <c r="G290" s="2" t="s">
        <v>2216</v>
      </c>
      <c r="H290" s="2" t="s">
        <v>2216</v>
      </c>
      <c r="I290" s="2" t="s">
        <v>2216</v>
      </c>
      <c r="J290" s="2" t="s">
        <v>2216</v>
      </c>
      <c r="K290" s="3">
        <v>-1</v>
      </c>
      <c r="L290" s="3">
        <v>-1</v>
      </c>
    </row>
    <row r="291" spans="1:12" x14ac:dyDescent="0.25">
      <c r="A291" s="8" t="s">
        <v>1049</v>
      </c>
      <c r="B291" s="2">
        <v>3</v>
      </c>
      <c r="C291" s="2" t="s">
        <v>2216</v>
      </c>
      <c r="D291" s="2" t="s">
        <v>2216</v>
      </c>
      <c r="E291" s="2" t="s">
        <v>2216</v>
      </c>
      <c r="F291" s="2">
        <v>1</v>
      </c>
      <c r="G291" s="2" t="s">
        <v>2216</v>
      </c>
      <c r="H291" s="2">
        <v>2</v>
      </c>
      <c r="I291" s="2" t="s">
        <v>2216</v>
      </c>
      <c r="J291" s="2" t="s">
        <v>2216</v>
      </c>
      <c r="K291" s="3">
        <v>-1</v>
      </c>
      <c r="L291" s="3">
        <v>-1</v>
      </c>
    </row>
    <row r="292" spans="1:12" x14ac:dyDescent="0.25">
      <c r="A292" s="8" t="s">
        <v>1050</v>
      </c>
      <c r="B292" s="2">
        <v>1.2</v>
      </c>
      <c r="C292" s="2">
        <v>-0.54545454545454497</v>
      </c>
      <c r="D292" s="2">
        <v>0.2</v>
      </c>
      <c r="E292" s="2">
        <v>-0.5</v>
      </c>
      <c r="F292" s="2">
        <v>0.66666666666666696</v>
      </c>
      <c r="G292" s="2">
        <v>0.4</v>
      </c>
      <c r="H292" s="2" t="s">
        <v>2216</v>
      </c>
      <c r="I292" s="2">
        <v>2.5</v>
      </c>
      <c r="J292" s="2" t="s">
        <v>2216</v>
      </c>
      <c r="K292" s="3">
        <v>-0.8</v>
      </c>
      <c r="L292" s="3">
        <v>-0.8</v>
      </c>
    </row>
    <row r="293" spans="1:12" x14ac:dyDescent="0.25">
      <c r="A293" s="8" t="s">
        <v>1051</v>
      </c>
      <c r="B293" s="2">
        <v>0.5</v>
      </c>
      <c r="C293" s="2" t="s">
        <v>2216</v>
      </c>
      <c r="D293" s="2" t="s">
        <v>2216</v>
      </c>
      <c r="E293" s="2">
        <v>1</v>
      </c>
      <c r="F293" s="2" t="s">
        <v>2216</v>
      </c>
      <c r="G293" s="2" t="s">
        <v>2216</v>
      </c>
      <c r="H293" s="2">
        <v>3</v>
      </c>
      <c r="I293" s="2" t="s">
        <v>2216</v>
      </c>
      <c r="J293" s="2" t="s">
        <v>2216</v>
      </c>
      <c r="K293" s="3">
        <v>0</v>
      </c>
      <c r="L293" s="3">
        <v>-0.75</v>
      </c>
    </row>
    <row r="294" spans="1:12" x14ac:dyDescent="0.25">
      <c r="A294" s="8" t="s">
        <v>1052</v>
      </c>
      <c r="B294" s="2">
        <v>-0.36363636363636398</v>
      </c>
      <c r="C294" s="2">
        <v>-0.42857142857142899</v>
      </c>
      <c r="D294" s="2">
        <v>3.5</v>
      </c>
      <c r="E294" s="2">
        <v>-0.66666666666666696</v>
      </c>
      <c r="F294" s="2">
        <v>-0.33333333333333298</v>
      </c>
      <c r="G294" s="2" t="s">
        <v>2216</v>
      </c>
      <c r="H294" s="2" t="s">
        <v>2216</v>
      </c>
      <c r="I294" s="2">
        <v>1.5</v>
      </c>
      <c r="J294" s="2" t="s">
        <v>2216</v>
      </c>
      <c r="K294" s="3">
        <v>-0.75</v>
      </c>
      <c r="L294" s="3">
        <v>-0.90909090909090895</v>
      </c>
    </row>
    <row r="295" spans="1:12" x14ac:dyDescent="0.25">
      <c r="A295" s="8" t="s">
        <v>1053</v>
      </c>
      <c r="B295" s="2">
        <v>0.40677966101694901</v>
      </c>
      <c r="C295" s="2">
        <v>-0.108433734939759</v>
      </c>
      <c r="D295" s="2">
        <v>-0.21621621621621601</v>
      </c>
      <c r="E295" s="2">
        <v>-0.36206896551724099</v>
      </c>
      <c r="F295" s="2">
        <v>0.135135135135135</v>
      </c>
      <c r="G295" s="2">
        <v>-0.16666666666666699</v>
      </c>
      <c r="H295" s="2">
        <v>0.14285714285714299</v>
      </c>
      <c r="I295" s="2">
        <v>-0.22500000000000001</v>
      </c>
      <c r="J295" s="2">
        <v>-0.61290322580645196</v>
      </c>
      <c r="K295" s="3">
        <v>-0.71428571428571397</v>
      </c>
      <c r="L295" s="3">
        <v>-0.79661016949152497</v>
      </c>
    </row>
    <row r="296" spans="1:12" x14ac:dyDescent="0.25">
      <c r="A296" s="8" t="s">
        <v>1054</v>
      </c>
      <c r="B296" s="2" t="s">
        <v>2216</v>
      </c>
      <c r="C296" s="2" t="s">
        <v>2216</v>
      </c>
      <c r="D296" s="2" t="s">
        <v>2216</v>
      </c>
      <c r="E296" s="2" t="s">
        <v>2216</v>
      </c>
      <c r="F296" s="2" t="s">
        <v>2216</v>
      </c>
      <c r="G296" s="2" t="s">
        <v>2216</v>
      </c>
      <c r="H296" s="2">
        <v>0</v>
      </c>
      <c r="I296" s="2">
        <v>1.5</v>
      </c>
      <c r="J296" s="2">
        <v>1.5</v>
      </c>
      <c r="K296" s="3">
        <v>24</v>
      </c>
      <c r="L296" s="3">
        <v>0</v>
      </c>
    </row>
    <row r="297" spans="1:12" x14ac:dyDescent="0.25">
      <c r="A297" s="8" t="s">
        <v>1055</v>
      </c>
      <c r="B297" s="2" t="s">
        <v>2216</v>
      </c>
      <c r="C297" s="2" t="s">
        <v>2216</v>
      </c>
      <c r="D297" s="2" t="s">
        <v>2216</v>
      </c>
      <c r="E297" s="2" t="s">
        <v>2216</v>
      </c>
      <c r="F297" s="2" t="s">
        <v>2216</v>
      </c>
      <c r="G297" s="2" t="s">
        <v>2216</v>
      </c>
      <c r="H297" s="2" t="s">
        <v>2216</v>
      </c>
      <c r="I297" s="2" t="s">
        <v>2216</v>
      </c>
      <c r="J297" s="2" t="s">
        <v>2216</v>
      </c>
      <c r="K297" s="3">
        <v>0</v>
      </c>
      <c r="L297" s="3">
        <v>0</v>
      </c>
    </row>
    <row r="298" spans="1:12" x14ac:dyDescent="0.25">
      <c r="A298" s="8" t="s">
        <v>1056</v>
      </c>
      <c r="B298" s="2" t="s">
        <v>2216</v>
      </c>
      <c r="C298" s="2" t="s">
        <v>2216</v>
      </c>
      <c r="D298" s="2" t="s">
        <v>2216</v>
      </c>
      <c r="E298" s="2" t="s">
        <v>2216</v>
      </c>
      <c r="F298" s="2" t="s">
        <v>2216</v>
      </c>
      <c r="G298" s="2" t="s">
        <v>2216</v>
      </c>
      <c r="H298" s="2" t="s">
        <v>2216</v>
      </c>
      <c r="I298" s="2" t="s">
        <v>2216</v>
      </c>
      <c r="J298" s="2" t="s">
        <v>2216</v>
      </c>
      <c r="K298" s="3">
        <v>0</v>
      </c>
      <c r="L298" s="3">
        <v>0</v>
      </c>
    </row>
    <row r="299" spans="1:12" x14ac:dyDescent="0.25">
      <c r="A299" s="8" t="s">
        <v>1057</v>
      </c>
      <c r="B299" s="2" t="s">
        <v>2216</v>
      </c>
      <c r="C299" s="2" t="s">
        <v>2216</v>
      </c>
      <c r="D299" s="2" t="s">
        <v>2216</v>
      </c>
      <c r="E299" s="2" t="s">
        <v>2216</v>
      </c>
      <c r="F299" s="2" t="s">
        <v>2216</v>
      </c>
      <c r="G299" s="2" t="s">
        <v>2216</v>
      </c>
      <c r="H299" s="2" t="s">
        <v>2216</v>
      </c>
      <c r="I299" s="2" t="s">
        <v>2216</v>
      </c>
      <c r="J299" s="2" t="s">
        <v>2216</v>
      </c>
      <c r="K299" s="3">
        <v>0</v>
      </c>
      <c r="L299" s="3">
        <v>0</v>
      </c>
    </row>
    <row r="300" spans="1:12" x14ac:dyDescent="0.25">
      <c r="A300" s="8" t="s">
        <v>1058</v>
      </c>
      <c r="B300" s="2" t="s">
        <v>2216</v>
      </c>
      <c r="C300" s="2" t="s">
        <v>2216</v>
      </c>
      <c r="D300" s="2" t="s">
        <v>2216</v>
      </c>
      <c r="E300" s="2" t="s">
        <v>2216</v>
      </c>
      <c r="F300" s="2" t="s">
        <v>2216</v>
      </c>
      <c r="G300" s="2" t="s">
        <v>2216</v>
      </c>
      <c r="H300" s="2" t="s">
        <v>2216</v>
      </c>
      <c r="I300" s="2" t="s">
        <v>2216</v>
      </c>
      <c r="J300" s="2" t="s">
        <v>2216</v>
      </c>
      <c r="K300" s="3">
        <v>0</v>
      </c>
      <c r="L300" s="3">
        <v>-1</v>
      </c>
    </row>
    <row r="301" spans="1:12" x14ac:dyDescent="0.25">
      <c r="A301" s="8" t="s">
        <v>1059</v>
      </c>
      <c r="B301" s="2" t="s">
        <v>2216</v>
      </c>
      <c r="C301" s="2" t="s">
        <v>2216</v>
      </c>
      <c r="D301" s="2" t="s">
        <v>2216</v>
      </c>
      <c r="E301" s="2" t="s">
        <v>2216</v>
      </c>
      <c r="F301" s="2" t="s">
        <v>2216</v>
      </c>
      <c r="G301" s="2" t="s">
        <v>2216</v>
      </c>
      <c r="H301" s="2" t="s">
        <v>2216</v>
      </c>
      <c r="I301" s="2" t="s">
        <v>2216</v>
      </c>
      <c r="J301" s="2" t="s">
        <v>2216</v>
      </c>
      <c r="K301" s="3">
        <v>0</v>
      </c>
      <c r="L301" s="3">
        <v>0</v>
      </c>
    </row>
    <row r="302" spans="1:12" x14ac:dyDescent="0.25">
      <c r="A302" s="8" t="s">
        <v>1060</v>
      </c>
      <c r="B302" s="2">
        <v>0.33333333333333298</v>
      </c>
      <c r="C302" s="2" t="s">
        <v>2216</v>
      </c>
      <c r="D302" s="2">
        <v>1</v>
      </c>
      <c r="E302" s="2">
        <v>-0.25</v>
      </c>
      <c r="F302" s="2">
        <v>0</v>
      </c>
      <c r="G302" s="2" t="s">
        <v>2216</v>
      </c>
      <c r="H302" s="2">
        <v>0</v>
      </c>
      <c r="I302" s="2">
        <v>0</v>
      </c>
      <c r="J302" s="2" t="s">
        <v>2216</v>
      </c>
      <c r="K302" s="3">
        <v>-1</v>
      </c>
      <c r="L302" s="3">
        <v>-1</v>
      </c>
    </row>
    <row r="303" spans="1:12" x14ac:dyDescent="0.25">
      <c r="A303" s="8" t="s">
        <v>1061</v>
      </c>
      <c r="B303" s="2" t="s">
        <v>2216</v>
      </c>
      <c r="C303" s="2" t="s">
        <v>2216</v>
      </c>
      <c r="D303" s="2" t="s">
        <v>2216</v>
      </c>
      <c r="E303" s="2" t="s">
        <v>2216</v>
      </c>
      <c r="F303" s="2" t="s">
        <v>2216</v>
      </c>
      <c r="G303" s="2" t="s">
        <v>2216</v>
      </c>
      <c r="H303" s="2" t="s">
        <v>2216</v>
      </c>
      <c r="I303" s="2" t="s">
        <v>2216</v>
      </c>
      <c r="J303" s="2" t="s">
        <v>2216</v>
      </c>
      <c r="K303" s="3">
        <v>0</v>
      </c>
      <c r="L303" s="3">
        <v>0</v>
      </c>
    </row>
    <row r="304" spans="1:12" x14ac:dyDescent="0.25">
      <c r="A304" s="8" t="s">
        <v>1062</v>
      </c>
      <c r="B304" s="2" t="s">
        <v>2216</v>
      </c>
      <c r="C304" s="2" t="s">
        <v>2216</v>
      </c>
      <c r="D304" s="2" t="s">
        <v>2216</v>
      </c>
      <c r="E304" s="2" t="s">
        <v>2216</v>
      </c>
      <c r="F304" s="2" t="s">
        <v>2216</v>
      </c>
      <c r="G304" s="2">
        <v>0</v>
      </c>
      <c r="H304" s="2" t="s">
        <v>2216</v>
      </c>
      <c r="I304" s="2" t="s">
        <v>2216</v>
      </c>
      <c r="J304" s="2" t="s">
        <v>2216</v>
      </c>
      <c r="K304" s="3">
        <v>0</v>
      </c>
      <c r="L304" s="3">
        <v>0</v>
      </c>
    </row>
    <row r="305" spans="1:12" x14ac:dyDescent="0.25">
      <c r="A305" s="8" t="s">
        <v>1063</v>
      </c>
      <c r="B305" s="2" t="s">
        <v>2216</v>
      </c>
      <c r="C305" s="2">
        <v>2</v>
      </c>
      <c r="D305" s="2" t="s">
        <v>2216</v>
      </c>
      <c r="E305" s="2" t="s">
        <v>2216</v>
      </c>
      <c r="F305" s="2" t="s">
        <v>2216</v>
      </c>
      <c r="G305" s="2" t="s">
        <v>2216</v>
      </c>
      <c r="H305" s="2" t="s">
        <v>2216</v>
      </c>
      <c r="I305" s="2" t="s">
        <v>2216</v>
      </c>
      <c r="J305" s="2" t="s">
        <v>2216</v>
      </c>
      <c r="K305" s="3">
        <v>-1</v>
      </c>
      <c r="L305" s="3">
        <v>-1</v>
      </c>
    </row>
    <row r="306" spans="1:12" x14ac:dyDescent="0.25">
      <c r="A306" s="8" t="s">
        <v>1064</v>
      </c>
      <c r="B306" s="2" t="s">
        <v>2216</v>
      </c>
      <c r="C306" s="2" t="s">
        <v>2216</v>
      </c>
      <c r="D306" s="2" t="s">
        <v>2216</v>
      </c>
      <c r="E306" s="2" t="s">
        <v>2216</v>
      </c>
      <c r="F306" s="2">
        <v>0.5</v>
      </c>
      <c r="G306" s="2" t="s">
        <v>2216</v>
      </c>
      <c r="H306" s="2" t="s">
        <v>2216</v>
      </c>
      <c r="I306" s="2" t="s">
        <v>2216</v>
      </c>
      <c r="J306" s="2" t="s">
        <v>2216</v>
      </c>
      <c r="K306" s="3">
        <v>-1</v>
      </c>
      <c r="L306" s="3">
        <v>-1</v>
      </c>
    </row>
    <row r="307" spans="1:12" x14ac:dyDescent="0.25">
      <c r="A307" s="8" t="s">
        <v>1065</v>
      </c>
      <c r="B307" s="2" t="s">
        <v>2216</v>
      </c>
      <c r="C307" s="2">
        <v>2</v>
      </c>
      <c r="D307" s="2">
        <v>0</v>
      </c>
      <c r="E307" s="2" t="s">
        <v>2216</v>
      </c>
      <c r="F307" s="2" t="s">
        <v>2216</v>
      </c>
      <c r="G307" s="2" t="s">
        <v>2216</v>
      </c>
      <c r="H307" s="2">
        <v>0.5</v>
      </c>
      <c r="I307" s="2" t="s">
        <v>2216</v>
      </c>
      <c r="J307" s="2">
        <v>2</v>
      </c>
      <c r="K307" s="3">
        <v>0.5</v>
      </c>
      <c r="L307" s="3">
        <v>2</v>
      </c>
    </row>
    <row r="308" spans="1:12" x14ac:dyDescent="0.25">
      <c r="A308" s="8" t="s">
        <v>1066</v>
      </c>
      <c r="B308" s="2">
        <v>-0.57142857142857095</v>
      </c>
      <c r="C308" s="2">
        <v>0</v>
      </c>
      <c r="D308" s="2">
        <v>0</v>
      </c>
      <c r="E308" s="2">
        <v>0.33333333333333298</v>
      </c>
      <c r="F308" s="2" t="s">
        <v>2216</v>
      </c>
      <c r="G308" s="2" t="s">
        <v>2216</v>
      </c>
      <c r="H308" s="2" t="s">
        <v>2216</v>
      </c>
      <c r="I308" s="2" t="s">
        <v>2216</v>
      </c>
      <c r="J308" s="2" t="s">
        <v>2216</v>
      </c>
      <c r="K308" s="3">
        <v>0</v>
      </c>
      <c r="L308" s="3">
        <v>-0.85714285714285698</v>
      </c>
    </row>
    <row r="309" spans="1:12" x14ac:dyDescent="0.25">
      <c r="A309" s="8" t="s">
        <v>1067</v>
      </c>
      <c r="B309" s="2">
        <v>0.83333333333333304</v>
      </c>
      <c r="C309" s="2">
        <v>-0.18181818181818199</v>
      </c>
      <c r="D309" s="2">
        <v>-0.296296296296296</v>
      </c>
      <c r="E309" s="2">
        <v>0.157894736842105</v>
      </c>
      <c r="F309" s="2">
        <v>-0.63636363636363602</v>
      </c>
      <c r="G309" s="2">
        <v>2.875</v>
      </c>
      <c r="H309" s="2">
        <v>-0.67741935483870996</v>
      </c>
      <c r="I309" s="2">
        <v>-0.6</v>
      </c>
      <c r="J309" s="2">
        <v>0.25</v>
      </c>
      <c r="K309" s="3">
        <v>-0.375</v>
      </c>
      <c r="L309" s="3">
        <v>-0.72222222222222199</v>
      </c>
    </row>
    <row r="310" spans="1:12" x14ac:dyDescent="0.25">
      <c r="A310" s="8" t="s">
        <v>1068</v>
      </c>
      <c r="B310" s="2" t="s">
        <v>2216</v>
      </c>
      <c r="C310" s="2" t="s">
        <v>2216</v>
      </c>
      <c r="D310" s="2" t="s">
        <v>2216</v>
      </c>
      <c r="E310" s="2" t="s">
        <v>2216</v>
      </c>
      <c r="F310" s="2" t="s">
        <v>2216</v>
      </c>
      <c r="G310" s="2" t="s">
        <v>2216</v>
      </c>
      <c r="H310" s="2" t="s">
        <v>2216</v>
      </c>
      <c r="I310" s="2">
        <v>3.5</v>
      </c>
      <c r="J310" s="2">
        <v>0</v>
      </c>
      <c r="K310" s="3">
        <v>8</v>
      </c>
      <c r="L310" s="3">
        <v>0</v>
      </c>
    </row>
    <row r="311" spans="1:12" x14ac:dyDescent="0.25">
      <c r="A311" s="8" t="s">
        <v>1069</v>
      </c>
      <c r="B311" s="2">
        <v>1.6</v>
      </c>
      <c r="C311" s="2">
        <v>-0.30769230769230799</v>
      </c>
      <c r="D311" s="2">
        <v>-0.44444444444444398</v>
      </c>
      <c r="E311" s="2">
        <v>0</v>
      </c>
      <c r="F311" s="2">
        <v>0.4</v>
      </c>
      <c r="G311" s="2">
        <v>-0.42857142857142899</v>
      </c>
      <c r="H311" s="2" t="s">
        <v>2216</v>
      </c>
      <c r="I311" s="2" t="s">
        <v>2216</v>
      </c>
      <c r="J311" s="2" t="s">
        <v>2216</v>
      </c>
      <c r="K311" s="3">
        <v>-1</v>
      </c>
      <c r="L311" s="3">
        <v>-1</v>
      </c>
    </row>
    <row r="312" spans="1:12" x14ac:dyDescent="0.25">
      <c r="A312" s="8" t="s">
        <v>1070</v>
      </c>
      <c r="B312" s="2">
        <v>1.5</v>
      </c>
      <c r="C312" s="2">
        <v>1</v>
      </c>
      <c r="D312" s="2">
        <v>-0.3</v>
      </c>
      <c r="E312" s="2">
        <v>0.14285714285714299</v>
      </c>
      <c r="F312" s="2">
        <v>-0.5</v>
      </c>
      <c r="G312" s="2">
        <v>1.5</v>
      </c>
      <c r="H312" s="2">
        <v>-0.3</v>
      </c>
      <c r="I312" s="2" t="s">
        <v>2216</v>
      </c>
      <c r="J312" s="2" t="s">
        <v>2216</v>
      </c>
      <c r="K312" s="3">
        <v>-1</v>
      </c>
      <c r="L312" s="3">
        <v>-1</v>
      </c>
    </row>
    <row r="313" spans="1:12" x14ac:dyDescent="0.25">
      <c r="A313" s="8" t="s">
        <v>1071</v>
      </c>
      <c r="B313" s="2">
        <v>0.66666666666666696</v>
      </c>
      <c r="C313" s="2">
        <v>-0.33333333333333298</v>
      </c>
      <c r="D313" s="2">
        <v>-0.1</v>
      </c>
      <c r="E313" s="2">
        <v>-0.33333333333333298</v>
      </c>
      <c r="F313" s="2">
        <v>0.16666666666666699</v>
      </c>
      <c r="G313" s="2">
        <v>0.14285714285714299</v>
      </c>
      <c r="H313" s="2">
        <v>-0.625</v>
      </c>
      <c r="I313" s="2" t="s">
        <v>2216</v>
      </c>
      <c r="J313" s="2" t="s">
        <v>2216</v>
      </c>
      <c r="K313" s="3">
        <v>-0.85714285714285698</v>
      </c>
      <c r="L313" s="3">
        <v>-0.88888888888888895</v>
      </c>
    </row>
    <row r="314" spans="1:12" x14ac:dyDescent="0.25">
      <c r="A314" s="8" t="s">
        <v>1072</v>
      </c>
      <c r="B314" s="2">
        <v>0.875</v>
      </c>
      <c r="C314" s="2">
        <v>-0.33333333333333298</v>
      </c>
      <c r="D314" s="2">
        <v>-0.4</v>
      </c>
      <c r="E314" s="2">
        <v>0</v>
      </c>
      <c r="F314" s="2">
        <v>-0.16666666666666699</v>
      </c>
      <c r="G314" s="2">
        <v>1</v>
      </c>
      <c r="H314" s="2">
        <v>0</v>
      </c>
      <c r="I314" s="2">
        <v>-0.7</v>
      </c>
      <c r="J314" s="2">
        <v>1</v>
      </c>
      <c r="K314" s="3">
        <v>0.2</v>
      </c>
      <c r="L314" s="3">
        <v>-0.25</v>
      </c>
    </row>
    <row r="315" spans="1:12" x14ac:dyDescent="0.25">
      <c r="A315" s="8" t="s">
        <v>1073</v>
      </c>
      <c r="B315" s="2">
        <v>-0.38888888888888901</v>
      </c>
      <c r="C315" s="2">
        <v>-0.12121212121212099</v>
      </c>
      <c r="D315" s="2">
        <v>-6.8965517241379296E-2</v>
      </c>
      <c r="E315" s="2">
        <v>-0.51851851851851805</v>
      </c>
      <c r="F315" s="2">
        <v>-0.53846153846153799</v>
      </c>
      <c r="G315" s="2">
        <v>-0.16666666666666699</v>
      </c>
      <c r="H315" s="2">
        <v>0.8</v>
      </c>
      <c r="I315" s="2">
        <v>-0.55555555555555602</v>
      </c>
      <c r="J315" s="2" t="s">
        <v>2216</v>
      </c>
      <c r="K315" s="3">
        <v>-0.83333333333333304</v>
      </c>
      <c r="L315" s="3">
        <v>-0.98148148148148195</v>
      </c>
    </row>
    <row r="316" spans="1:12" x14ac:dyDescent="0.25">
      <c r="A316" s="8" t="s">
        <v>1074</v>
      </c>
      <c r="B316" s="2">
        <v>0.37241379310344802</v>
      </c>
      <c r="C316" s="2">
        <v>4.0201005025125601E-2</v>
      </c>
      <c r="D316" s="2">
        <v>-0.21256038647343001</v>
      </c>
      <c r="E316" s="2">
        <v>-0.56441717791410995</v>
      </c>
      <c r="F316" s="2">
        <v>0.49295774647887303</v>
      </c>
      <c r="G316" s="2">
        <v>-0.15094339622641501</v>
      </c>
      <c r="H316" s="2">
        <v>-6.6666666666666693E-2</v>
      </c>
      <c r="I316" s="2">
        <v>-0.238095238095238</v>
      </c>
      <c r="J316" s="2">
        <v>-0.59375</v>
      </c>
      <c r="K316" s="3">
        <v>-0.75471698113207597</v>
      </c>
      <c r="L316" s="3">
        <v>-0.82068965517241399</v>
      </c>
    </row>
    <row r="317" spans="1:12" x14ac:dyDescent="0.25">
      <c r="A317" s="8" t="s">
        <v>1075</v>
      </c>
      <c r="B317" s="2" t="s">
        <v>2216</v>
      </c>
      <c r="C317" s="2" t="s">
        <v>2216</v>
      </c>
      <c r="D317" s="2" t="s">
        <v>2216</v>
      </c>
      <c r="E317" s="2" t="s">
        <v>2216</v>
      </c>
      <c r="F317" s="2">
        <v>0</v>
      </c>
      <c r="G317" s="2">
        <v>1.3333333333333299</v>
      </c>
      <c r="H317" s="2">
        <v>2.8571428571428599</v>
      </c>
      <c r="I317" s="2">
        <v>0.37037037037037002</v>
      </c>
      <c r="J317" s="2">
        <v>0.18918918918918901</v>
      </c>
      <c r="K317" s="3">
        <v>13.6666666666667</v>
      </c>
      <c r="L317" s="3">
        <v>0</v>
      </c>
    </row>
    <row r="318" spans="1:12" x14ac:dyDescent="0.25">
      <c r="A318" s="8" t="s">
        <v>1076</v>
      </c>
      <c r="B318" s="2" t="s">
        <v>2216</v>
      </c>
      <c r="C318" s="2" t="s">
        <v>2216</v>
      </c>
      <c r="D318" s="2" t="s">
        <v>2216</v>
      </c>
      <c r="E318" s="2" t="s">
        <v>2216</v>
      </c>
      <c r="F318" s="2" t="s">
        <v>2216</v>
      </c>
      <c r="G318" s="2" t="s">
        <v>2216</v>
      </c>
      <c r="H318" s="2" t="s">
        <v>2216</v>
      </c>
      <c r="I318" s="2" t="s">
        <v>2216</v>
      </c>
      <c r="J318" s="2" t="s">
        <v>2216</v>
      </c>
      <c r="K318" s="3">
        <v>0</v>
      </c>
      <c r="L318" s="3">
        <v>0</v>
      </c>
    </row>
    <row r="319" spans="1:12" x14ac:dyDescent="0.25">
      <c r="A319" s="8" t="s">
        <v>1077</v>
      </c>
      <c r="B319" s="2" t="s">
        <v>2216</v>
      </c>
      <c r="C319" s="2" t="s">
        <v>2216</v>
      </c>
      <c r="D319" s="2" t="s">
        <v>2216</v>
      </c>
      <c r="E319" s="2" t="s">
        <v>2216</v>
      </c>
      <c r="F319" s="2" t="s">
        <v>2216</v>
      </c>
      <c r="G319" s="2" t="s">
        <v>2216</v>
      </c>
      <c r="H319" s="2" t="s">
        <v>2216</v>
      </c>
      <c r="I319" s="2" t="s">
        <v>2216</v>
      </c>
      <c r="J319" s="2" t="s">
        <v>2216</v>
      </c>
      <c r="K319" s="3">
        <v>-1</v>
      </c>
      <c r="L319" s="3">
        <v>0</v>
      </c>
    </row>
    <row r="320" spans="1:12" x14ac:dyDescent="0.25">
      <c r="A320" s="8" t="s">
        <v>1078</v>
      </c>
      <c r="B320" s="2" t="s">
        <v>2216</v>
      </c>
      <c r="C320" s="2" t="s">
        <v>2216</v>
      </c>
      <c r="D320" s="2" t="s">
        <v>2216</v>
      </c>
      <c r="E320" s="2" t="s">
        <v>2216</v>
      </c>
      <c r="F320" s="2" t="s">
        <v>2216</v>
      </c>
      <c r="G320" s="2" t="s">
        <v>2216</v>
      </c>
      <c r="H320" s="2" t="s">
        <v>2216</v>
      </c>
      <c r="I320" s="2" t="s">
        <v>2216</v>
      </c>
      <c r="J320" s="2" t="s">
        <v>2216</v>
      </c>
      <c r="K320" s="3">
        <v>0</v>
      </c>
      <c r="L320" s="3">
        <v>0</v>
      </c>
    </row>
    <row r="321" spans="1:12" x14ac:dyDescent="0.25">
      <c r="A321" s="8" t="s">
        <v>1079</v>
      </c>
      <c r="B321" s="2" t="s">
        <v>2216</v>
      </c>
      <c r="C321" s="2" t="s">
        <v>2216</v>
      </c>
      <c r="D321" s="2" t="s">
        <v>2216</v>
      </c>
      <c r="E321" s="2" t="s">
        <v>2216</v>
      </c>
      <c r="F321" s="2" t="s">
        <v>2216</v>
      </c>
      <c r="G321" s="2" t="s">
        <v>2216</v>
      </c>
      <c r="H321" s="2" t="s">
        <v>2216</v>
      </c>
      <c r="I321" s="2" t="s">
        <v>2216</v>
      </c>
      <c r="J321" s="2" t="s">
        <v>2216</v>
      </c>
      <c r="K321" s="3">
        <v>0</v>
      </c>
      <c r="L321" s="3">
        <v>0</v>
      </c>
    </row>
    <row r="322" spans="1:12" x14ac:dyDescent="0.25">
      <c r="A322" s="8" t="s">
        <v>1080</v>
      </c>
      <c r="B322" s="2" t="s">
        <v>2216</v>
      </c>
      <c r="C322" s="2" t="s">
        <v>2216</v>
      </c>
      <c r="D322" s="2" t="s">
        <v>2216</v>
      </c>
      <c r="E322" s="2" t="s">
        <v>2216</v>
      </c>
      <c r="F322" s="2" t="s">
        <v>2216</v>
      </c>
      <c r="G322" s="2" t="s">
        <v>2216</v>
      </c>
      <c r="H322" s="2" t="s">
        <v>2216</v>
      </c>
      <c r="I322" s="2" t="s">
        <v>2216</v>
      </c>
      <c r="J322" s="2" t="s">
        <v>2216</v>
      </c>
      <c r="K322" s="3">
        <v>0</v>
      </c>
      <c r="L322" s="3">
        <v>0</v>
      </c>
    </row>
    <row r="323" spans="1:12" x14ac:dyDescent="0.25">
      <c r="A323" s="8" t="s">
        <v>1081</v>
      </c>
      <c r="B323" s="2" t="s">
        <v>2216</v>
      </c>
      <c r="C323" s="2" t="s">
        <v>2216</v>
      </c>
      <c r="D323" s="2">
        <v>2</v>
      </c>
      <c r="E323" s="2" t="s">
        <v>2216</v>
      </c>
      <c r="F323" s="2" t="s">
        <v>2216</v>
      </c>
      <c r="G323" s="2" t="s">
        <v>2216</v>
      </c>
      <c r="H323" s="2" t="s">
        <v>2216</v>
      </c>
      <c r="I323" s="2" t="s">
        <v>2216</v>
      </c>
      <c r="J323" s="2" t="s">
        <v>2216</v>
      </c>
      <c r="K323" s="3">
        <v>-0.5</v>
      </c>
      <c r="L323" s="3">
        <v>0</v>
      </c>
    </row>
    <row r="324" spans="1:12" x14ac:dyDescent="0.25">
      <c r="A324" s="8" t="s">
        <v>1082</v>
      </c>
      <c r="B324" s="2" t="s">
        <v>2216</v>
      </c>
      <c r="C324" s="2" t="s">
        <v>2216</v>
      </c>
      <c r="D324" s="2" t="s">
        <v>2216</v>
      </c>
      <c r="E324" s="2" t="s">
        <v>2216</v>
      </c>
      <c r="F324" s="2" t="s">
        <v>2216</v>
      </c>
      <c r="G324" s="2" t="s">
        <v>2216</v>
      </c>
      <c r="H324" s="2" t="s">
        <v>2216</v>
      </c>
      <c r="I324" s="2" t="s">
        <v>2216</v>
      </c>
      <c r="J324" s="2" t="s">
        <v>2216</v>
      </c>
      <c r="K324" s="3">
        <v>0</v>
      </c>
      <c r="L324" s="3">
        <v>0</v>
      </c>
    </row>
    <row r="325" spans="1:12" x14ac:dyDescent="0.25">
      <c r="A325" s="8" t="s">
        <v>1083</v>
      </c>
      <c r="B325" s="2">
        <v>0.37931034482758602</v>
      </c>
      <c r="C325" s="2">
        <v>-0.27500000000000002</v>
      </c>
      <c r="D325" s="2">
        <v>-0.20689655172413801</v>
      </c>
      <c r="E325" s="2">
        <v>-4.3478260869565202E-2</v>
      </c>
      <c r="F325" s="2">
        <v>0.27272727272727298</v>
      </c>
      <c r="G325" s="2">
        <v>-0.17857142857142899</v>
      </c>
      <c r="H325" s="2">
        <v>-0.565217391304348</v>
      </c>
      <c r="I325" s="2">
        <v>-0.6</v>
      </c>
      <c r="J325" s="2" t="s">
        <v>2216</v>
      </c>
      <c r="K325" s="3">
        <v>-1</v>
      </c>
      <c r="L325" s="3">
        <v>-1</v>
      </c>
    </row>
    <row r="326" spans="1:12" x14ac:dyDescent="0.25">
      <c r="A326" s="8" t="s">
        <v>1084</v>
      </c>
      <c r="B326" s="2">
        <v>0.173913043478261</v>
      </c>
      <c r="C326" s="2">
        <v>-0.407407407407407</v>
      </c>
      <c r="D326" s="2">
        <v>0.1875</v>
      </c>
      <c r="E326" s="2">
        <v>0.394736842105263</v>
      </c>
      <c r="F326" s="2">
        <v>-5.6603773584905703E-2</v>
      </c>
      <c r="G326" s="2">
        <v>0</v>
      </c>
      <c r="H326" s="2">
        <v>-0.16</v>
      </c>
      <c r="I326" s="2">
        <v>-0.76190476190476197</v>
      </c>
      <c r="J326" s="2" t="s">
        <v>2216</v>
      </c>
      <c r="K326" s="3">
        <v>-0.96</v>
      </c>
      <c r="L326" s="3">
        <v>-0.95652173913043503</v>
      </c>
    </row>
    <row r="327" spans="1:12" x14ac:dyDescent="0.25">
      <c r="A327" s="8" t="s">
        <v>1085</v>
      </c>
      <c r="B327" s="2">
        <v>-2.5974025974026E-2</v>
      </c>
      <c r="C327" s="2">
        <v>-9.3333333333333296E-2</v>
      </c>
      <c r="D327" s="2">
        <v>-0.17647058823529399</v>
      </c>
      <c r="E327" s="2">
        <v>-0.214285714285714</v>
      </c>
      <c r="F327" s="2">
        <v>-0.18181818181818199</v>
      </c>
      <c r="G327" s="2">
        <v>-5.5555555555555601E-2</v>
      </c>
      <c r="H327" s="2">
        <v>-0.32352941176470601</v>
      </c>
      <c r="I327" s="2">
        <v>0.47826086956521702</v>
      </c>
      <c r="J327" s="2">
        <v>-0.70588235294117696</v>
      </c>
      <c r="K327" s="3">
        <v>-0.72222222222222199</v>
      </c>
      <c r="L327" s="3">
        <v>-0.87012987012986998</v>
      </c>
    </row>
    <row r="328" spans="1:12" x14ac:dyDescent="0.25">
      <c r="A328" s="8" t="s">
        <v>1086</v>
      </c>
      <c r="B328" s="2">
        <v>0.186440677966102</v>
      </c>
      <c r="C328" s="2">
        <v>-0.22857142857142901</v>
      </c>
      <c r="D328" s="2">
        <v>-0.148148148148148</v>
      </c>
      <c r="E328" s="2">
        <v>0.13043478260869601</v>
      </c>
      <c r="F328" s="2">
        <v>-0.230769230769231</v>
      </c>
      <c r="G328" s="2">
        <v>0.2</v>
      </c>
      <c r="H328" s="2">
        <v>-8.3333333333333301E-2</v>
      </c>
      <c r="I328" s="2">
        <v>-9.0909090909090898E-2</v>
      </c>
      <c r="J328" s="2">
        <v>-0.5</v>
      </c>
      <c r="K328" s="3">
        <v>-0.5</v>
      </c>
      <c r="L328" s="3">
        <v>-0.66101694915254205</v>
      </c>
    </row>
    <row r="329" spans="1:12" x14ac:dyDescent="0.25">
      <c r="A329" s="8" t="s">
        <v>1087</v>
      </c>
      <c r="B329" s="2">
        <v>-0.47701149425287398</v>
      </c>
      <c r="C329" s="2">
        <v>0.30769230769230799</v>
      </c>
      <c r="D329" s="2">
        <v>-9.2436974789915999E-2</v>
      </c>
      <c r="E329" s="2">
        <v>-0.453703703703704</v>
      </c>
      <c r="F329" s="2">
        <v>-0.55932203389830504</v>
      </c>
      <c r="G329" s="2">
        <v>-0.46153846153846201</v>
      </c>
      <c r="H329" s="2">
        <v>0.5</v>
      </c>
      <c r="I329" s="2">
        <v>-0.38095238095238099</v>
      </c>
      <c r="J329" s="2">
        <v>-0.230769230769231</v>
      </c>
      <c r="K329" s="3">
        <v>-0.61538461538461497</v>
      </c>
      <c r="L329" s="3">
        <v>-0.94252873563218398</v>
      </c>
    </row>
    <row r="330" spans="1:12" x14ac:dyDescent="0.25">
      <c r="A330" s="8" t="s">
        <v>1088</v>
      </c>
      <c r="B330" s="2">
        <v>0.20873786407767</v>
      </c>
      <c r="C330" s="2">
        <v>-0.16265060240963899</v>
      </c>
      <c r="D330" s="2">
        <v>-0.24700239808153501</v>
      </c>
      <c r="E330" s="2">
        <v>-0.41401273885350298</v>
      </c>
      <c r="F330" s="2">
        <v>0.217391304347826</v>
      </c>
      <c r="G330" s="2">
        <v>-4.9107142857142898E-2</v>
      </c>
      <c r="H330" s="2">
        <v>0.16431924882629101</v>
      </c>
      <c r="I330" s="2">
        <v>-0.50806451612903203</v>
      </c>
      <c r="J330" s="2">
        <v>-0.42622950819672101</v>
      </c>
      <c r="K330" s="3">
        <v>-0.6875</v>
      </c>
      <c r="L330" s="3">
        <v>-0.83009708737864096</v>
      </c>
    </row>
    <row r="331" spans="1:12" x14ac:dyDescent="0.25">
      <c r="A331" s="8" t="s">
        <v>1089</v>
      </c>
      <c r="B331" s="2" t="s">
        <v>2216</v>
      </c>
      <c r="C331" s="2" t="s">
        <v>2216</v>
      </c>
      <c r="D331" s="2">
        <v>3</v>
      </c>
      <c r="E331" s="2">
        <v>0.75</v>
      </c>
      <c r="F331" s="2">
        <v>0.14285714285714299</v>
      </c>
      <c r="G331" s="2">
        <v>2</v>
      </c>
      <c r="H331" s="2">
        <v>1.9583333333333299</v>
      </c>
      <c r="I331" s="2">
        <v>0.74647887323943696</v>
      </c>
      <c r="J331" s="2">
        <v>0.76612903225806495</v>
      </c>
      <c r="K331" s="3">
        <v>26.375</v>
      </c>
      <c r="L331" s="3">
        <v>0</v>
      </c>
    </row>
    <row r="332" spans="1:12" x14ac:dyDescent="0.25">
      <c r="A332" s="11" t="s">
        <v>14</v>
      </c>
      <c r="B332" s="3">
        <v>0.105456026058632</v>
      </c>
      <c r="C332" s="3">
        <v>-7.5874769797421707E-2</v>
      </c>
      <c r="D332" s="3">
        <v>-0.18692706257473099</v>
      </c>
      <c r="E332" s="3">
        <v>-0.34705882352941197</v>
      </c>
      <c r="F332" s="3">
        <v>-6.4564564564564594E-2</v>
      </c>
      <c r="G332" s="3">
        <v>4.8154093097913298E-2</v>
      </c>
      <c r="H332" s="3">
        <v>7.6569678407350699E-3</v>
      </c>
      <c r="I332" s="3">
        <v>-0.26975683890577501</v>
      </c>
      <c r="J332" s="3">
        <v>-9.6774193548387094E-2</v>
      </c>
      <c r="K332" s="3">
        <v>-0.30337078651685401</v>
      </c>
      <c r="L332" s="3">
        <v>-0.64657980456026098</v>
      </c>
    </row>
    <row r="333" spans="1:12" x14ac:dyDescent="0.25">
      <c r="A333" s="15"/>
    </row>
    <row r="334" spans="1:12" x14ac:dyDescent="0.25">
      <c r="A334" s="13" t="s">
        <v>35</v>
      </c>
    </row>
    <row r="335" spans="1:12" x14ac:dyDescent="0.25">
      <c r="A335" s="14" t="s">
        <v>36</v>
      </c>
    </row>
    <row r="336" spans="1:12" x14ac:dyDescent="0.25">
      <c r="A336" s="14" t="s">
        <v>37</v>
      </c>
    </row>
    <row r="337" spans="1:1" x14ac:dyDescent="0.25">
      <c r="A337" s="14" t="s">
        <v>508</v>
      </c>
    </row>
    <row r="338" spans="1:1" x14ac:dyDescent="0.25">
      <c r="A338" s="14" t="s">
        <v>522</v>
      </c>
    </row>
    <row r="339" spans="1:1" x14ac:dyDescent="0.25">
      <c r="A339" s="14" t="s">
        <v>523</v>
      </c>
    </row>
    <row r="340" spans="1:1" x14ac:dyDescent="0.25">
      <c r="A340" s="14" t="s">
        <v>69</v>
      </c>
    </row>
    <row r="341" spans="1:1" x14ac:dyDescent="0.25">
      <c r="A341" s="14" t="s">
        <v>868</v>
      </c>
    </row>
    <row r="342" spans="1:1" x14ac:dyDescent="0.25">
      <c r="A342" s="14" t="s">
        <v>872</v>
      </c>
    </row>
    <row r="343" spans="1:1" x14ac:dyDescent="0.25">
      <c r="A343" s="14" t="s">
        <v>873</v>
      </c>
    </row>
    <row r="344" spans="1:1" x14ac:dyDescent="0.25">
      <c r="A344" s="14" t="s">
        <v>39</v>
      </c>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116:K116"/>
    <mergeCell ref="B225:J22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M2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1091</v>
      </c>
    </row>
    <row r="2" spans="1:13" ht="15" x14ac:dyDescent="0.25">
      <c r="A2" s="12" t="s">
        <v>1092</v>
      </c>
    </row>
    <row r="3" spans="1:13" ht="15" x14ac:dyDescent="0.25">
      <c r="A3" s="12" t="s">
        <v>1093</v>
      </c>
    </row>
    <row r="4" spans="1:13" x14ac:dyDescent="0.25">
      <c r="A4" s="15"/>
    </row>
    <row r="5" spans="1:13" x14ac:dyDescent="0.25">
      <c r="A5" s="19" t="str">
        <f>HYPERLINK("#'Table of contents'!A47", "Back to contents")</f>
        <v>Back to contents</v>
      </c>
    </row>
    <row r="6" spans="1:13" x14ac:dyDescent="0.25">
      <c r="A6" s="15"/>
      <c r="B6" s="23" t="s">
        <v>731</v>
      </c>
      <c r="C6" s="23"/>
      <c r="D6" s="23"/>
      <c r="E6" s="23"/>
      <c r="F6" s="23"/>
      <c r="G6" s="23"/>
      <c r="H6" s="23"/>
      <c r="I6" s="23"/>
      <c r="J6" s="23"/>
      <c r="K6" s="23"/>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510</v>
      </c>
      <c r="B8" s="1">
        <v>51</v>
      </c>
      <c r="C8" s="1">
        <v>54</v>
      </c>
      <c r="D8" s="1">
        <v>66</v>
      </c>
      <c r="E8" s="1">
        <v>67</v>
      </c>
      <c r="F8" s="1">
        <v>65</v>
      </c>
      <c r="G8" s="1">
        <v>60</v>
      </c>
      <c r="H8" s="1">
        <v>54</v>
      </c>
      <c r="I8" s="1">
        <v>49</v>
      </c>
      <c r="J8" s="1">
        <v>36</v>
      </c>
      <c r="K8" s="1">
        <v>45</v>
      </c>
      <c r="L8" s="4">
        <v>244</v>
      </c>
      <c r="M8" s="4">
        <v>546</v>
      </c>
    </row>
    <row r="9" spans="1:13" x14ac:dyDescent="0.25">
      <c r="A9" s="16" t="s">
        <v>511</v>
      </c>
      <c r="B9" s="1">
        <v>60</v>
      </c>
      <c r="C9" s="1">
        <v>79</v>
      </c>
      <c r="D9" s="1">
        <v>77</v>
      </c>
      <c r="E9" s="1">
        <v>88</v>
      </c>
      <c r="F9" s="1">
        <v>87</v>
      </c>
      <c r="G9" s="1">
        <v>77</v>
      </c>
      <c r="H9" s="1">
        <v>100</v>
      </c>
      <c r="I9" s="1">
        <v>104</v>
      </c>
      <c r="J9" s="1">
        <v>46</v>
      </c>
      <c r="K9" s="1">
        <v>86</v>
      </c>
      <c r="L9" s="4">
        <v>406</v>
      </c>
      <c r="M9" s="4">
        <v>776</v>
      </c>
    </row>
    <row r="10" spans="1:13" x14ac:dyDescent="0.25">
      <c r="A10" s="16" t="s">
        <v>512</v>
      </c>
      <c r="B10" s="1">
        <v>19</v>
      </c>
      <c r="C10" s="1">
        <v>26</v>
      </c>
      <c r="D10" s="1">
        <v>18</v>
      </c>
      <c r="E10" s="1">
        <v>22</v>
      </c>
      <c r="F10" s="1">
        <v>14</v>
      </c>
      <c r="G10" s="1">
        <v>12</v>
      </c>
      <c r="H10" s="1">
        <v>22</v>
      </c>
      <c r="I10" s="1">
        <v>9</v>
      </c>
      <c r="J10" s="1">
        <v>14</v>
      </c>
      <c r="K10" s="1">
        <v>15</v>
      </c>
      <c r="L10" s="4">
        <v>70</v>
      </c>
      <c r="M10" s="4">
        <v>161</v>
      </c>
    </row>
    <row r="11" spans="1:13" x14ac:dyDescent="0.25">
      <c r="A11" s="16" t="s">
        <v>513</v>
      </c>
      <c r="B11" s="1">
        <v>13</v>
      </c>
      <c r="C11" s="1">
        <v>11</v>
      </c>
      <c r="D11" s="1">
        <v>9</v>
      </c>
      <c r="E11" s="1">
        <v>5</v>
      </c>
      <c r="F11" s="1">
        <v>11</v>
      </c>
      <c r="G11" s="1">
        <v>11</v>
      </c>
      <c r="H11" s="1">
        <v>9</v>
      </c>
      <c r="I11" s="1">
        <v>16</v>
      </c>
      <c r="J11" s="1">
        <v>15</v>
      </c>
      <c r="K11" s="1">
        <v>34</v>
      </c>
      <c r="L11" s="4">
        <v>84</v>
      </c>
      <c r="M11" s="4">
        <v>124</v>
      </c>
    </row>
    <row r="12" spans="1:13" x14ac:dyDescent="0.25">
      <c r="A12" s="16" t="s">
        <v>515</v>
      </c>
      <c r="B12" s="1">
        <v>57</v>
      </c>
      <c r="C12" s="1">
        <v>42</v>
      </c>
      <c r="D12" s="1">
        <v>41</v>
      </c>
      <c r="E12" s="1">
        <v>40</v>
      </c>
      <c r="F12" s="1">
        <v>37</v>
      </c>
      <c r="G12" s="1">
        <v>27</v>
      </c>
      <c r="H12" s="1">
        <v>43</v>
      </c>
      <c r="I12" s="1">
        <v>47</v>
      </c>
      <c r="J12" s="1">
        <v>18</v>
      </c>
      <c r="K12" s="1">
        <v>64</v>
      </c>
      <c r="L12" s="4">
        <v>193</v>
      </c>
      <c r="M12" s="4">
        <v>389</v>
      </c>
    </row>
    <row r="13" spans="1:13" x14ac:dyDescent="0.25">
      <c r="A13" s="10" t="s">
        <v>14</v>
      </c>
      <c r="B13" s="4">
        <v>200</v>
      </c>
      <c r="C13" s="4">
        <v>212</v>
      </c>
      <c r="D13" s="4">
        <v>211</v>
      </c>
      <c r="E13" s="4">
        <v>222</v>
      </c>
      <c r="F13" s="4">
        <v>214</v>
      </c>
      <c r="G13" s="4">
        <v>187</v>
      </c>
      <c r="H13" s="4">
        <v>228</v>
      </c>
      <c r="I13" s="4">
        <v>225</v>
      </c>
      <c r="J13" s="4">
        <v>129</v>
      </c>
      <c r="K13" s="4">
        <v>244</v>
      </c>
      <c r="L13" s="4">
        <v>997</v>
      </c>
      <c r="M13" s="4">
        <v>1996</v>
      </c>
    </row>
    <row r="14" spans="1:13" x14ac:dyDescent="0.25">
      <c r="A14" s="15"/>
    </row>
    <row r="15" spans="1:13" x14ac:dyDescent="0.25">
      <c r="A15" s="15"/>
    </row>
    <row r="16" spans="1:13" x14ac:dyDescent="0.25">
      <c r="A16" s="15"/>
      <c r="B16" s="23" t="s">
        <v>732</v>
      </c>
      <c r="C16" s="23"/>
      <c r="D16" s="23"/>
      <c r="E16" s="23"/>
      <c r="F16" s="23"/>
      <c r="G16" s="23"/>
      <c r="H16" s="23"/>
      <c r="I16" s="23"/>
      <c r="J16" s="23"/>
      <c r="K16" s="23"/>
      <c r="L16" s="6" t="s">
        <v>10</v>
      </c>
      <c r="M16" s="6" t="s">
        <v>11</v>
      </c>
    </row>
    <row r="17" spans="1:13" x14ac:dyDescent="0.25">
      <c r="A17" s="9" t="s">
        <v>34</v>
      </c>
      <c r="B17" s="5" t="s">
        <v>0</v>
      </c>
      <c r="C17" s="5" t="s">
        <v>1</v>
      </c>
      <c r="D17" s="5" t="s">
        <v>2</v>
      </c>
      <c r="E17" s="5" t="s">
        <v>3</v>
      </c>
      <c r="F17" s="5" t="s">
        <v>4</v>
      </c>
      <c r="G17" s="5" t="s">
        <v>5</v>
      </c>
      <c r="H17" s="5" t="s">
        <v>6</v>
      </c>
      <c r="I17" s="5" t="s">
        <v>7</v>
      </c>
      <c r="J17" s="5" t="s">
        <v>8</v>
      </c>
      <c r="K17" s="5" t="s">
        <v>9</v>
      </c>
      <c r="L17" s="5" t="s">
        <v>32</v>
      </c>
      <c r="M17" s="5" t="s">
        <v>33</v>
      </c>
    </row>
    <row r="18" spans="1:13" x14ac:dyDescent="0.25">
      <c r="A18" s="8" t="s">
        <v>510</v>
      </c>
      <c r="B18" s="2">
        <v>0.255</v>
      </c>
      <c r="C18" s="2">
        <v>0.25471698113207503</v>
      </c>
      <c r="D18" s="2">
        <v>0.31279620853080597</v>
      </c>
      <c r="E18" s="2">
        <v>0.30180180180180199</v>
      </c>
      <c r="F18" s="2">
        <v>0.30373831775700899</v>
      </c>
      <c r="G18" s="2">
        <v>0.32085561497326198</v>
      </c>
      <c r="H18" s="2">
        <v>0.23684210526315799</v>
      </c>
      <c r="I18" s="2">
        <v>0.21777777777777799</v>
      </c>
      <c r="J18" s="2">
        <v>0.27906976744186002</v>
      </c>
      <c r="K18" s="2">
        <v>0.18442622950819701</v>
      </c>
      <c r="L18" s="3">
        <v>0.244734202607823</v>
      </c>
      <c r="M18" s="3">
        <v>0.27354709418837703</v>
      </c>
    </row>
    <row r="19" spans="1:13" x14ac:dyDescent="0.25">
      <c r="A19" s="8" t="s">
        <v>511</v>
      </c>
      <c r="B19" s="2">
        <v>0.3</v>
      </c>
      <c r="C19" s="2">
        <v>0.37264150943396201</v>
      </c>
      <c r="D19" s="2">
        <v>0.36492890995260702</v>
      </c>
      <c r="E19" s="2">
        <v>0.39639639639639601</v>
      </c>
      <c r="F19" s="2">
        <v>0.40654205607476601</v>
      </c>
      <c r="G19" s="2">
        <v>0.41176470588235298</v>
      </c>
      <c r="H19" s="2">
        <v>0.43859649122806998</v>
      </c>
      <c r="I19" s="2">
        <v>0.46222222222222198</v>
      </c>
      <c r="J19" s="2">
        <v>0.35658914728682201</v>
      </c>
      <c r="K19" s="2">
        <v>0.35245901639344301</v>
      </c>
      <c r="L19" s="3">
        <v>0.40722166499498502</v>
      </c>
      <c r="M19" s="3">
        <v>0.38877755511022</v>
      </c>
    </row>
    <row r="20" spans="1:13" x14ac:dyDescent="0.25">
      <c r="A20" s="8" t="s">
        <v>512</v>
      </c>
      <c r="B20" s="2">
        <v>9.5000000000000001E-2</v>
      </c>
      <c r="C20" s="2">
        <v>0.122641509433962</v>
      </c>
      <c r="D20" s="2">
        <v>8.5308056872037893E-2</v>
      </c>
      <c r="E20" s="2">
        <v>9.90990990990991E-2</v>
      </c>
      <c r="F20" s="2">
        <v>6.5420560747663503E-2</v>
      </c>
      <c r="G20" s="2">
        <v>6.4171122994652399E-2</v>
      </c>
      <c r="H20" s="2">
        <v>9.6491228070175405E-2</v>
      </c>
      <c r="I20" s="2">
        <v>0.04</v>
      </c>
      <c r="J20" s="2">
        <v>0.108527131782946</v>
      </c>
      <c r="K20" s="2">
        <v>6.14754098360656E-2</v>
      </c>
      <c r="L20" s="3">
        <v>7.0210631895687103E-2</v>
      </c>
      <c r="M20" s="3">
        <v>8.0661322645290606E-2</v>
      </c>
    </row>
    <row r="21" spans="1:13" x14ac:dyDescent="0.25">
      <c r="A21" s="8" t="s">
        <v>513</v>
      </c>
      <c r="B21" s="2">
        <v>6.5000000000000002E-2</v>
      </c>
      <c r="C21" s="2">
        <v>5.1886792452830198E-2</v>
      </c>
      <c r="D21" s="2">
        <v>4.2654028436019002E-2</v>
      </c>
      <c r="E21" s="2">
        <v>2.2522522522522501E-2</v>
      </c>
      <c r="F21" s="2">
        <v>5.1401869158878503E-2</v>
      </c>
      <c r="G21" s="2">
        <v>5.8823529411764698E-2</v>
      </c>
      <c r="H21" s="2">
        <v>3.94736842105263E-2</v>
      </c>
      <c r="I21" s="2">
        <v>7.1111111111111097E-2</v>
      </c>
      <c r="J21" s="2">
        <v>0.116279069767442</v>
      </c>
      <c r="K21" s="2">
        <v>0.13934426229508201</v>
      </c>
      <c r="L21" s="3">
        <v>8.4252758274824494E-2</v>
      </c>
      <c r="M21" s="3">
        <v>6.2124248496994001E-2</v>
      </c>
    </row>
    <row r="22" spans="1:13" x14ac:dyDescent="0.25">
      <c r="A22" s="8" t="s">
        <v>515</v>
      </c>
      <c r="B22" s="2">
        <v>0.28499999999999998</v>
      </c>
      <c r="C22" s="2">
        <v>0.19811320754716999</v>
      </c>
      <c r="D22" s="2">
        <v>0.19431279620853101</v>
      </c>
      <c r="E22" s="2">
        <v>0.18018018018018001</v>
      </c>
      <c r="F22" s="2">
        <v>0.17289719626168201</v>
      </c>
      <c r="G22" s="2">
        <v>0.14438502673796799</v>
      </c>
      <c r="H22" s="2">
        <v>0.18859649122807001</v>
      </c>
      <c r="I22" s="2">
        <v>0.20888888888888901</v>
      </c>
      <c r="J22" s="2">
        <v>0.13953488372093001</v>
      </c>
      <c r="K22" s="2">
        <v>0.26229508196721302</v>
      </c>
      <c r="L22" s="3">
        <v>0.19358074222668001</v>
      </c>
      <c r="M22" s="3">
        <v>0.19488977955911799</v>
      </c>
    </row>
    <row r="23" spans="1:13" x14ac:dyDescent="0.25">
      <c r="A23" s="15"/>
    </row>
    <row r="24" spans="1:13" x14ac:dyDescent="0.25">
      <c r="A24" s="15"/>
    </row>
    <row r="25" spans="1:13" x14ac:dyDescent="0.25">
      <c r="A25" s="15"/>
      <c r="B25" s="23" t="s">
        <v>31</v>
      </c>
      <c r="C25" s="23"/>
      <c r="D25" s="23"/>
      <c r="E25" s="23"/>
      <c r="F25" s="23"/>
      <c r="G25" s="23"/>
      <c r="H25" s="23"/>
      <c r="I25" s="23"/>
      <c r="J25" s="23"/>
      <c r="K25" s="6" t="s">
        <v>10</v>
      </c>
      <c r="L25" s="6" t="s">
        <v>11</v>
      </c>
    </row>
    <row r="26" spans="1:13" x14ac:dyDescent="0.25">
      <c r="A26" s="9" t="s">
        <v>34</v>
      </c>
      <c r="B26" s="5" t="s">
        <v>15</v>
      </c>
      <c r="C26" s="5" t="s">
        <v>16</v>
      </c>
      <c r="D26" s="5" t="s">
        <v>17</v>
      </c>
      <c r="E26" s="5" t="s">
        <v>18</v>
      </c>
      <c r="F26" s="5" t="s">
        <v>19</v>
      </c>
      <c r="G26" s="5" t="s">
        <v>20</v>
      </c>
      <c r="H26" s="5" t="s">
        <v>21</v>
      </c>
      <c r="I26" s="5" t="s">
        <v>22</v>
      </c>
      <c r="J26" s="5" t="s">
        <v>23</v>
      </c>
      <c r="K26" s="5" t="s">
        <v>24</v>
      </c>
      <c r="L26" s="5" t="s">
        <v>25</v>
      </c>
    </row>
    <row r="27" spans="1:13" x14ac:dyDescent="0.25">
      <c r="A27" s="8" t="s">
        <v>510</v>
      </c>
      <c r="B27" s="2">
        <v>5.8823529411764698E-2</v>
      </c>
      <c r="C27" s="2">
        <v>0.22222222222222199</v>
      </c>
      <c r="D27" s="2">
        <v>1.5151515151515201E-2</v>
      </c>
      <c r="E27" s="2">
        <v>-2.9850746268656699E-2</v>
      </c>
      <c r="F27" s="2">
        <v>-7.69230769230769E-2</v>
      </c>
      <c r="G27" s="2">
        <v>-0.1</v>
      </c>
      <c r="H27" s="2">
        <v>-9.2592592592592601E-2</v>
      </c>
      <c r="I27" s="2">
        <v>-0.26530612244898</v>
      </c>
      <c r="J27" s="2">
        <v>0.25</v>
      </c>
      <c r="K27" s="3">
        <v>-0.25</v>
      </c>
      <c r="L27" s="3">
        <v>-0.11764705882352899</v>
      </c>
    </row>
    <row r="28" spans="1:13" x14ac:dyDescent="0.25">
      <c r="A28" s="8" t="s">
        <v>511</v>
      </c>
      <c r="B28" s="2">
        <v>0.31666666666666698</v>
      </c>
      <c r="C28" s="2">
        <v>-2.53164556962025E-2</v>
      </c>
      <c r="D28" s="2">
        <v>0.14285714285714299</v>
      </c>
      <c r="E28" s="2">
        <v>-1.13636363636364E-2</v>
      </c>
      <c r="F28" s="2">
        <v>-0.114942528735632</v>
      </c>
      <c r="G28" s="2">
        <v>0.29870129870129902</v>
      </c>
      <c r="H28" s="2">
        <v>0.04</v>
      </c>
      <c r="I28" s="2">
        <v>-0.55769230769230804</v>
      </c>
      <c r="J28" s="2">
        <v>0.86956521739130399</v>
      </c>
      <c r="K28" s="3">
        <v>0.11688311688311701</v>
      </c>
      <c r="L28" s="3">
        <v>0.43333333333333302</v>
      </c>
    </row>
    <row r="29" spans="1:13" x14ac:dyDescent="0.25">
      <c r="A29" s="8" t="s">
        <v>512</v>
      </c>
      <c r="B29" s="2">
        <v>0.36842105263157898</v>
      </c>
      <c r="C29" s="2">
        <v>-0.30769230769230799</v>
      </c>
      <c r="D29" s="2">
        <v>0.22222222222222199</v>
      </c>
      <c r="E29" s="2">
        <v>-0.36363636363636398</v>
      </c>
      <c r="F29" s="2">
        <v>-0.14285714285714299</v>
      </c>
      <c r="G29" s="2">
        <v>0.83333333333333304</v>
      </c>
      <c r="H29" s="2">
        <v>-0.59090909090909105</v>
      </c>
      <c r="I29" s="2">
        <v>0.55555555555555602</v>
      </c>
      <c r="J29" s="2">
        <v>7.1428571428571397E-2</v>
      </c>
      <c r="K29" s="3">
        <v>0.25</v>
      </c>
      <c r="L29" s="3">
        <v>-0.21052631578947401</v>
      </c>
    </row>
    <row r="30" spans="1:13" x14ac:dyDescent="0.25">
      <c r="A30" s="8" t="s">
        <v>513</v>
      </c>
      <c r="B30" s="2">
        <v>-0.15384615384615399</v>
      </c>
      <c r="C30" s="2">
        <v>-0.18181818181818199</v>
      </c>
      <c r="D30" s="2">
        <v>-0.44444444444444398</v>
      </c>
      <c r="E30" s="2">
        <v>1.2</v>
      </c>
      <c r="F30" s="2">
        <v>0</v>
      </c>
      <c r="G30" s="2">
        <v>-0.18181818181818199</v>
      </c>
      <c r="H30" s="2">
        <v>0.77777777777777801</v>
      </c>
      <c r="I30" s="2">
        <v>-6.25E-2</v>
      </c>
      <c r="J30" s="2">
        <v>1.2666666666666699</v>
      </c>
      <c r="K30" s="3">
        <v>2.0909090909090899</v>
      </c>
      <c r="L30" s="3">
        <v>1.6153846153846201</v>
      </c>
    </row>
    <row r="31" spans="1:13" x14ac:dyDescent="0.25">
      <c r="A31" s="8" t="s">
        <v>515</v>
      </c>
      <c r="B31" s="2">
        <v>-0.26315789473684198</v>
      </c>
      <c r="C31" s="2">
        <v>-2.3809523809523801E-2</v>
      </c>
      <c r="D31" s="2">
        <v>-2.4390243902439001E-2</v>
      </c>
      <c r="E31" s="2">
        <v>-7.4999999999999997E-2</v>
      </c>
      <c r="F31" s="2">
        <v>-0.27027027027027001</v>
      </c>
      <c r="G31" s="2">
        <v>0.592592592592593</v>
      </c>
      <c r="H31" s="2">
        <v>9.3023255813953501E-2</v>
      </c>
      <c r="I31" s="2">
        <v>-0.61702127659574502</v>
      </c>
      <c r="J31" s="2">
        <v>2.5555555555555598</v>
      </c>
      <c r="K31" s="3">
        <v>1.37037037037037</v>
      </c>
      <c r="L31" s="3">
        <v>0.12280701754386</v>
      </c>
    </row>
    <row r="32" spans="1:13" x14ac:dyDescent="0.25">
      <c r="A32" s="11" t="s">
        <v>14</v>
      </c>
      <c r="B32" s="3">
        <v>0.06</v>
      </c>
      <c r="C32" s="3">
        <v>-4.7169811320754698E-3</v>
      </c>
      <c r="D32" s="3">
        <v>5.2132701421800903E-2</v>
      </c>
      <c r="E32" s="3">
        <v>-3.6036036036036001E-2</v>
      </c>
      <c r="F32" s="3">
        <v>-0.12616822429906499</v>
      </c>
      <c r="G32" s="3">
        <v>0.21925133689839599</v>
      </c>
      <c r="H32" s="3">
        <v>-1.3157894736842099E-2</v>
      </c>
      <c r="I32" s="3">
        <v>-0.42666666666666703</v>
      </c>
      <c r="J32" s="3">
        <v>0.89147286821705396</v>
      </c>
      <c r="K32" s="3">
        <v>0.30481283422459898</v>
      </c>
      <c r="L32" s="3">
        <v>0.22</v>
      </c>
    </row>
    <row r="33" spans="1:1" x14ac:dyDescent="0.25">
      <c r="A33" s="15"/>
    </row>
    <row r="34" spans="1:1" x14ac:dyDescent="0.25">
      <c r="A34" s="13" t="s">
        <v>35</v>
      </c>
    </row>
    <row r="35" spans="1:1" x14ac:dyDescent="0.25">
      <c r="A35" s="14" t="s">
        <v>36</v>
      </c>
    </row>
    <row r="36" spans="1:1" x14ac:dyDescent="0.25">
      <c r="A36" s="14" t="s">
        <v>37</v>
      </c>
    </row>
    <row r="37" spans="1:1" x14ac:dyDescent="0.25">
      <c r="A37" s="14" t="s">
        <v>1094</v>
      </c>
    </row>
    <row r="38" spans="1:1" x14ac:dyDescent="0.25">
      <c r="A38" s="14" t="s">
        <v>1095</v>
      </c>
    </row>
    <row r="39" spans="1:1" x14ac:dyDescent="0.25">
      <c r="A39" s="14" t="s">
        <v>1096</v>
      </c>
    </row>
    <row r="40" spans="1:1" x14ac:dyDescent="0.25">
      <c r="A40" s="14" t="s">
        <v>39</v>
      </c>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6:K16"/>
    <mergeCell ref="B25:J2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1097</v>
      </c>
    </row>
    <row r="2" spans="1:13" ht="15" x14ac:dyDescent="0.25">
      <c r="A2" s="12" t="s">
        <v>1092</v>
      </c>
    </row>
    <row r="3" spans="1:13" ht="15" x14ac:dyDescent="0.25">
      <c r="A3" s="12" t="s">
        <v>662</v>
      </c>
    </row>
    <row r="4" spans="1:13" ht="15" x14ac:dyDescent="0.25">
      <c r="A4" s="12" t="s">
        <v>1093</v>
      </c>
    </row>
    <row r="5" spans="1:13" x14ac:dyDescent="0.25">
      <c r="A5" s="19" t="str">
        <f>HYPERLINK("#'Table of contents'!A48",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584</v>
      </c>
      <c r="B8" s="1">
        <v>7</v>
      </c>
      <c r="C8" s="1">
        <v>7</v>
      </c>
      <c r="D8" s="1">
        <v>3</v>
      </c>
      <c r="E8" s="1">
        <v>6</v>
      </c>
      <c r="F8" s="1">
        <v>7</v>
      </c>
      <c r="G8" s="1">
        <v>5</v>
      </c>
      <c r="H8" s="1">
        <v>3</v>
      </c>
      <c r="I8" s="1">
        <v>6</v>
      </c>
      <c r="J8" s="1">
        <v>4</v>
      </c>
      <c r="K8" s="1">
        <v>8</v>
      </c>
      <c r="L8" s="4">
        <v>26</v>
      </c>
      <c r="M8" s="4">
        <v>56</v>
      </c>
    </row>
    <row r="9" spans="1:13" x14ac:dyDescent="0.25">
      <c r="A9" s="16" t="s">
        <v>585</v>
      </c>
      <c r="B9" s="1">
        <v>6</v>
      </c>
      <c r="C9" s="1">
        <v>16</v>
      </c>
      <c r="D9" s="1">
        <v>16</v>
      </c>
      <c r="E9" s="1">
        <v>16</v>
      </c>
      <c r="F9" s="1">
        <v>13</v>
      </c>
      <c r="G9" s="1">
        <v>9</v>
      </c>
      <c r="H9" s="1">
        <v>8</v>
      </c>
      <c r="I9" s="1">
        <v>17</v>
      </c>
      <c r="J9" s="1">
        <v>8</v>
      </c>
      <c r="K9" s="1">
        <v>15</v>
      </c>
      <c r="L9" s="4">
        <v>55</v>
      </c>
      <c r="M9" s="4">
        <v>120</v>
      </c>
    </row>
    <row r="10" spans="1:13" x14ac:dyDescent="0.25">
      <c r="A10" s="16" t="s">
        <v>586</v>
      </c>
      <c r="B10" s="1">
        <v>7</v>
      </c>
      <c r="C10" s="1">
        <v>3</v>
      </c>
      <c r="D10" s="1" t="s">
        <v>2216</v>
      </c>
      <c r="E10" s="1">
        <v>5</v>
      </c>
      <c r="F10" s="1" t="s">
        <v>2216</v>
      </c>
      <c r="G10" s="1" t="s">
        <v>2216</v>
      </c>
      <c r="H10" s="1">
        <v>4</v>
      </c>
      <c r="I10" s="1">
        <v>3</v>
      </c>
      <c r="J10" s="1">
        <v>5</v>
      </c>
      <c r="K10" s="1">
        <v>6</v>
      </c>
      <c r="L10" s="4">
        <v>19</v>
      </c>
      <c r="M10" s="4">
        <v>37</v>
      </c>
    </row>
    <row r="11" spans="1:13" x14ac:dyDescent="0.25">
      <c r="A11" s="16" t="s">
        <v>587</v>
      </c>
      <c r="B11" s="1" t="s">
        <v>2216</v>
      </c>
      <c r="C11" s="1" t="s">
        <v>2216</v>
      </c>
      <c r="D11" s="1" t="s">
        <v>2216</v>
      </c>
      <c r="E11" s="1" t="s">
        <v>2216</v>
      </c>
      <c r="F11" s="1" t="s">
        <v>2216</v>
      </c>
      <c r="G11" s="1" t="s">
        <v>2216</v>
      </c>
      <c r="H11" s="1" t="s">
        <v>2216</v>
      </c>
      <c r="I11" s="1" t="s">
        <v>2216</v>
      </c>
      <c r="J11" s="1" t="s">
        <v>2216</v>
      </c>
      <c r="K11" s="1" t="s">
        <v>2216</v>
      </c>
      <c r="L11" s="4">
        <v>5</v>
      </c>
      <c r="M11" s="4">
        <v>6</v>
      </c>
    </row>
    <row r="12" spans="1:13" x14ac:dyDescent="0.25">
      <c r="A12" s="16" t="s">
        <v>589</v>
      </c>
      <c r="B12" s="1">
        <v>4</v>
      </c>
      <c r="C12" s="1" t="s">
        <v>2216</v>
      </c>
      <c r="D12" s="1" t="s">
        <v>2216</v>
      </c>
      <c r="E12" s="1">
        <v>5</v>
      </c>
      <c r="F12" s="1" t="s">
        <v>2216</v>
      </c>
      <c r="G12" s="1">
        <v>3</v>
      </c>
      <c r="H12" s="1" t="s">
        <v>2216</v>
      </c>
      <c r="I12" s="1" t="s">
        <v>2216</v>
      </c>
      <c r="J12" s="1" t="s">
        <v>2216</v>
      </c>
      <c r="K12" s="1" t="s">
        <v>2216</v>
      </c>
      <c r="L12" s="4">
        <v>8</v>
      </c>
      <c r="M12" s="4">
        <v>19</v>
      </c>
    </row>
    <row r="13" spans="1:13" x14ac:dyDescent="0.25">
      <c r="A13" s="16" t="s">
        <v>605</v>
      </c>
      <c r="B13" s="1">
        <v>4</v>
      </c>
      <c r="C13" s="1">
        <v>6</v>
      </c>
      <c r="D13" s="1">
        <v>11</v>
      </c>
      <c r="E13" s="1">
        <v>11</v>
      </c>
      <c r="F13" s="1">
        <v>8</v>
      </c>
      <c r="G13" s="1">
        <v>5</v>
      </c>
      <c r="H13" s="1">
        <v>5</v>
      </c>
      <c r="I13" s="1">
        <v>7</v>
      </c>
      <c r="J13" s="1" t="s">
        <v>2216</v>
      </c>
      <c r="K13" s="1" t="s">
        <v>2216</v>
      </c>
      <c r="L13" s="4">
        <v>20</v>
      </c>
      <c r="M13" s="4">
        <v>59</v>
      </c>
    </row>
    <row r="14" spans="1:13" x14ac:dyDescent="0.25">
      <c r="A14" s="16" t="s">
        <v>606</v>
      </c>
      <c r="B14" s="1">
        <v>8</v>
      </c>
      <c r="C14" s="1">
        <v>8</v>
      </c>
      <c r="D14" s="1">
        <v>8</v>
      </c>
      <c r="E14" s="1">
        <v>11</v>
      </c>
      <c r="F14" s="1">
        <v>10</v>
      </c>
      <c r="G14" s="1">
        <v>15</v>
      </c>
      <c r="H14" s="1">
        <v>15</v>
      </c>
      <c r="I14" s="1">
        <v>14</v>
      </c>
      <c r="J14" s="1">
        <v>5</v>
      </c>
      <c r="K14" s="1">
        <v>17</v>
      </c>
      <c r="L14" s="4">
        <v>64</v>
      </c>
      <c r="M14" s="4">
        <v>107</v>
      </c>
    </row>
    <row r="15" spans="1:13" x14ac:dyDescent="0.25">
      <c r="A15" s="16" t="s">
        <v>607</v>
      </c>
      <c r="B15" s="1" t="s">
        <v>2216</v>
      </c>
      <c r="C15" s="1">
        <v>4</v>
      </c>
      <c r="D15" s="1" t="s">
        <v>2216</v>
      </c>
      <c r="E15" s="1">
        <v>3</v>
      </c>
      <c r="F15" s="1" t="s">
        <v>2216</v>
      </c>
      <c r="G15" s="1" t="s">
        <v>2216</v>
      </c>
      <c r="H15" s="1" t="s">
        <v>2216</v>
      </c>
      <c r="I15" s="1" t="s">
        <v>2216</v>
      </c>
      <c r="J15" s="1" t="s">
        <v>2216</v>
      </c>
      <c r="K15" s="1" t="s">
        <v>2216</v>
      </c>
      <c r="L15" s="4">
        <v>4</v>
      </c>
      <c r="M15" s="4">
        <v>12</v>
      </c>
    </row>
    <row r="16" spans="1:13" x14ac:dyDescent="0.25">
      <c r="A16" s="16" t="s">
        <v>608</v>
      </c>
      <c r="B16" s="1" t="s">
        <v>2216</v>
      </c>
      <c r="C16" s="1" t="s">
        <v>2216</v>
      </c>
      <c r="D16" s="1">
        <v>3</v>
      </c>
      <c r="E16" s="1" t="s">
        <v>2216</v>
      </c>
      <c r="F16" s="1" t="s">
        <v>2216</v>
      </c>
      <c r="G16" s="1" t="s">
        <v>2216</v>
      </c>
      <c r="H16" s="1" t="s">
        <v>2216</v>
      </c>
      <c r="I16" s="1">
        <v>3</v>
      </c>
      <c r="J16" s="1" t="s">
        <v>2216</v>
      </c>
      <c r="K16" s="1">
        <v>5</v>
      </c>
      <c r="L16" s="4">
        <v>10</v>
      </c>
      <c r="M16" s="4">
        <v>17</v>
      </c>
    </row>
    <row r="17" spans="1:13" x14ac:dyDescent="0.25">
      <c r="A17" s="16" t="s">
        <v>610</v>
      </c>
      <c r="B17" s="1">
        <v>9</v>
      </c>
      <c r="C17" s="1">
        <v>10</v>
      </c>
      <c r="D17" s="1">
        <v>7</v>
      </c>
      <c r="E17" s="1">
        <v>6</v>
      </c>
      <c r="F17" s="1">
        <v>6</v>
      </c>
      <c r="G17" s="1" t="s">
        <v>2216</v>
      </c>
      <c r="H17" s="1">
        <v>3</v>
      </c>
      <c r="I17" s="1">
        <v>8</v>
      </c>
      <c r="J17" s="1" t="s">
        <v>2216</v>
      </c>
      <c r="K17" s="1">
        <v>6</v>
      </c>
      <c r="L17" s="4">
        <v>20</v>
      </c>
      <c r="M17" s="4">
        <v>55</v>
      </c>
    </row>
    <row r="18" spans="1:13" x14ac:dyDescent="0.25">
      <c r="A18" s="16" t="s">
        <v>598</v>
      </c>
      <c r="B18" s="1">
        <v>8</v>
      </c>
      <c r="C18" s="1">
        <v>8</v>
      </c>
      <c r="D18" s="1">
        <v>14</v>
      </c>
      <c r="E18" s="1">
        <v>9</v>
      </c>
      <c r="F18" s="1">
        <v>9</v>
      </c>
      <c r="G18" s="1">
        <v>11</v>
      </c>
      <c r="H18" s="1">
        <v>8</v>
      </c>
      <c r="I18" s="1">
        <v>15</v>
      </c>
      <c r="J18" s="1">
        <v>8</v>
      </c>
      <c r="K18" s="1">
        <v>8</v>
      </c>
      <c r="L18" s="4">
        <v>50</v>
      </c>
      <c r="M18" s="4">
        <v>98</v>
      </c>
    </row>
    <row r="19" spans="1:13" x14ac:dyDescent="0.25">
      <c r="A19" s="16" t="s">
        <v>599</v>
      </c>
      <c r="B19" s="1">
        <v>12</v>
      </c>
      <c r="C19" s="1">
        <v>18</v>
      </c>
      <c r="D19" s="1">
        <v>17</v>
      </c>
      <c r="E19" s="1">
        <v>16</v>
      </c>
      <c r="F19" s="1">
        <v>17</v>
      </c>
      <c r="G19" s="1">
        <v>11</v>
      </c>
      <c r="H19" s="1">
        <v>25</v>
      </c>
      <c r="I19" s="1">
        <v>32</v>
      </c>
      <c r="J19" s="1">
        <v>13</v>
      </c>
      <c r="K19" s="1">
        <v>16</v>
      </c>
      <c r="L19" s="4">
        <v>96</v>
      </c>
      <c r="M19" s="4">
        <v>168</v>
      </c>
    </row>
    <row r="20" spans="1:13" x14ac:dyDescent="0.25">
      <c r="A20" s="16" t="s">
        <v>600</v>
      </c>
      <c r="B20" s="1" t="s">
        <v>2216</v>
      </c>
      <c r="C20" s="1" t="s">
        <v>2216</v>
      </c>
      <c r="D20" s="1" t="s">
        <v>2216</v>
      </c>
      <c r="E20" s="1">
        <v>3</v>
      </c>
      <c r="F20" s="1">
        <v>4</v>
      </c>
      <c r="G20" s="1" t="s">
        <v>2216</v>
      </c>
      <c r="H20" s="1" t="s">
        <v>2216</v>
      </c>
      <c r="I20" s="1" t="s">
        <v>2216</v>
      </c>
      <c r="J20" s="1" t="s">
        <v>2216</v>
      </c>
      <c r="K20" s="1" t="s">
        <v>2216</v>
      </c>
      <c r="L20" s="4">
        <v>3</v>
      </c>
      <c r="M20" s="4">
        <v>12</v>
      </c>
    </row>
    <row r="21" spans="1:13" x14ac:dyDescent="0.25">
      <c r="A21" s="16" t="s">
        <v>601</v>
      </c>
      <c r="B21" s="1">
        <v>3</v>
      </c>
      <c r="C21" s="1" t="s">
        <v>2216</v>
      </c>
      <c r="D21" s="1" t="s">
        <v>2216</v>
      </c>
      <c r="E21" s="1" t="s">
        <v>2216</v>
      </c>
      <c r="F21" s="1" t="s">
        <v>2216</v>
      </c>
      <c r="G21" s="1">
        <v>4</v>
      </c>
      <c r="H21" s="1" t="s">
        <v>2216</v>
      </c>
      <c r="I21" s="1">
        <v>3</v>
      </c>
      <c r="J21" s="1">
        <v>4</v>
      </c>
      <c r="K21" s="1">
        <v>3</v>
      </c>
      <c r="L21" s="4">
        <v>16</v>
      </c>
      <c r="M21" s="4">
        <v>20</v>
      </c>
    </row>
    <row r="22" spans="1:13" x14ac:dyDescent="0.25">
      <c r="A22" s="16" t="s">
        <v>603</v>
      </c>
      <c r="B22" s="1">
        <v>12</v>
      </c>
      <c r="C22" s="1">
        <v>7</v>
      </c>
      <c r="D22" s="1">
        <v>4</v>
      </c>
      <c r="E22" s="1">
        <v>8</v>
      </c>
      <c r="F22" s="1">
        <v>4</v>
      </c>
      <c r="G22" s="1">
        <v>3</v>
      </c>
      <c r="H22" s="1">
        <v>6</v>
      </c>
      <c r="I22" s="1">
        <v>8</v>
      </c>
      <c r="J22" s="1">
        <v>5</v>
      </c>
      <c r="K22" s="1">
        <v>9</v>
      </c>
      <c r="L22" s="4">
        <v>30</v>
      </c>
      <c r="M22" s="4">
        <v>61</v>
      </c>
    </row>
    <row r="23" spans="1:13" x14ac:dyDescent="0.25">
      <c r="A23" s="16" t="s">
        <v>591</v>
      </c>
      <c r="B23" s="1">
        <v>17</v>
      </c>
      <c r="C23" s="1">
        <v>18</v>
      </c>
      <c r="D23" s="1">
        <v>23</v>
      </c>
      <c r="E23" s="1">
        <v>23</v>
      </c>
      <c r="F23" s="1">
        <v>21</v>
      </c>
      <c r="G23" s="1">
        <v>24</v>
      </c>
      <c r="H23" s="1">
        <v>21</v>
      </c>
      <c r="I23" s="1">
        <v>13</v>
      </c>
      <c r="J23" s="1">
        <v>14</v>
      </c>
      <c r="K23" s="1">
        <v>16</v>
      </c>
      <c r="L23" s="4">
        <v>88</v>
      </c>
      <c r="M23" s="4">
        <v>190</v>
      </c>
    </row>
    <row r="24" spans="1:13" x14ac:dyDescent="0.25">
      <c r="A24" s="16" t="s">
        <v>592</v>
      </c>
      <c r="B24" s="1">
        <v>6</v>
      </c>
      <c r="C24" s="1">
        <v>16</v>
      </c>
      <c r="D24" s="1">
        <v>17</v>
      </c>
      <c r="E24" s="1">
        <v>13</v>
      </c>
      <c r="F24" s="1">
        <v>11</v>
      </c>
      <c r="G24" s="1">
        <v>17</v>
      </c>
      <c r="H24" s="1">
        <v>25</v>
      </c>
      <c r="I24" s="1">
        <v>11</v>
      </c>
      <c r="J24" s="1">
        <v>9</v>
      </c>
      <c r="K24" s="1">
        <v>17</v>
      </c>
      <c r="L24" s="4">
        <v>79</v>
      </c>
      <c r="M24" s="4">
        <v>139</v>
      </c>
    </row>
    <row r="25" spans="1:13" x14ac:dyDescent="0.25">
      <c r="A25" s="16" t="s">
        <v>593</v>
      </c>
      <c r="B25" s="1" t="s">
        <v>2216</v>
      </c>
      <c r="C25" s="1">
        <v>4</v>
      </c>
      <c r="D25" s="1" t="s">
        <v>2216</v>
      </c>
      <c r="E25" s="1" t="s">
        <v>2216</v>
      </c>
      <c r="F25" s="1" t="s">
        <v>2216</v>
      </c>
      <c r="G25" s="1" t="s">
        <v>2216</v>
      </c>
      <c r="H25" s="1" t="s">
        <v>2216</v>
      </c>
      <c r="I25" s="1" t="s">
        <v>2216</v>
      </c>
      <c r="J25" s="1" t="s">
        <v>2216</v>
      </c>
      <c r="K25" s="1" t="s">
        <v>2216</v>
      </c>
      <c r="L25" s="4">
        <v>5</v>
      </c>
      <c r="M25" s="4">
        <v>11</v>
      </c>
    </row>
    <row r="26" spans="1:13" x14ac:dyDescent="0.25">
      <c r="A26" s="16" t="s">
        <v>594</v>
      </c>
      <c r="B26" s="1" t="s">
        <v>2216</v>
      </c>
      <c r="C26" s="1" t="s">
        <v>2216</v>
      </c>
      <c r="D26" s="1">
        <v>3</v>
      </c>
      <c r="E26" s="1" t="s">
        <v>2216</v>
      </c>
      <c r="F26" s="1" t="s">
        <v>2216</v>
      </c>
      <c r="G26" s="1" t="s">
        <v>2216</v>
      </c>
      <c r="H26" s="1">
        <v>3</v>
      </c>
      <c r="I26" s="1">
        <v>6</v>
      </c>
      <c r="J26" s="1">
        <v>4</v>
      </c>
      <c r="K26" s="1">
        <v>12</v>
      </c>
      <c r="L26" s="4">
        <v>26</v>
      </c>
      <c r="M26" s="4">
        <v>30</v>
      </c>
    </row>
    <row r="27" spans="1:13" x14ac:dyDescent="0.25">
      <c r="A27" s="16" t="s">
        <v>596</v>
      </c>
      <c r="B27" s="1">
        <v>4</v>
      </c>
      <c r="C27" s="1">
        <v>7</v>
      </c>
      <c r="D27" s="1">
        <v>5</v>
      </c>
      <c r="E27" s="1">
        <v>10</v>
      </c>
      <c r="F27" s="1">
        <v>7</v>
      </c>
      <c r="G27" s="1">
        <v>5</v>
      </c>
      <c r="H27" s="1">
        <v>14</v>
      </c>
      <c r="I27" s="1">
        <v>10</v>
      </c>
      <c r="J27" s="1">
        <v>4</v>
      </c>
      <c r="K27" s="1">
        <v>21</v>
      </c>
      <c r="L27" s="4">
        <v>54</v>
      </c>
      <c r="M27" s="4">
        <v>84</v>
      </c>
    </row>
    <row r="28" spans="1:13" x14ac:dyDescent="0.25">
      <c r="A28" s="16" t="s">
        <v>612</v>
      </c>
      <c r="B28" s="1" t="s">
        <v>2216</v>
      </c>
      <c r="C28" s="1" t="s">
        <v>2216</v>
      </c>
      <c r="D28" s="1" t="s">
        <v>2216</v>
      </c>
      <c r="E28" s="1" t="s">
        <v>2216</v>
      </c>
      <c r="F28" s="1">
        <v>3</v>
      </c>
      <c r="G28" s="1" t="s">
        <v>2216</v>
      </c>
      <c r="H28" s="1">
        <v>3</v>
      </c>
      <c r="I28" s="1" t="s">
        <v>2216</v>
      </c>
      <c r="J28" s="1">
        <v>3</v>
      </c>
      <c r="K28" s="1">
        <v>3</v>
      </c>
      <c r="L28" s="4">
        <v>11</v>
      </c>
      <c r="M28" s="4">
        <v>19</v>
      </c>
    </row>
    <row r="29" spans="1:13" x14ac:dyDescent="0.25">
      <c r="A29" s="16" t="s">
        <v>613</v>
      </c>
      <c r="B29" s="1">
        <v>4</v>
      </c>
      <c r="C29" s="1">
        <v>4</v>
      </c>
      <c r="D29" s="1">
        <v>3</v>
      </c>
      <c r="E29" s="1">
        <v>5</v>
      </c>
      <c r="F29" s="1">
        <v>5</v>
      </c>
      <c r="G29" s="1" t="s">
        <v>2216</v>
      </c>
      <c r="H29" s="1">
        <v>3</v>
      </c>
      <c r="I29" s="1">
        <v>3</v>
      </c>
      <c r="J29" s="1" t="s">
        <v>2216</v>
      </c>
      <c r="K29" s="1">
        <v>3</v>
      </c>
      <c r="L29" s="4">
        <v>10</v>
      </c>
      <c r="M29" s="4">
        <v>28</v>
      </c>
    </row>
    <row r="30" spans="1:13" x14ac:dyDescent="0.25">
      <c r="A30" s="16" t="s">
        <v>614</v>
      </c>
      <c r="B30" s="1" t="s">
        <v>2216</v>
      </c>
      <c r="C30" s="1" t="s">
        <v>2216</v>
      </c>
      <c r="D30" s="1" t="s">
        <v>2216</v>
      </c>
      <c r="E30" s="1" t="s">
        <v>2216</v>
      </c>
      <c r="F30" s="1" t="s">
        <v>2216</v>
      </c>
      <c r="G30" s="1" t="s">
        <v>2216</v>
      </c>
      <c r="H30" s="1" t="s">
        <v>2216</v>
      </c>
      <c r="I30" s="1" t="s">
        <v>2216</v>
      </c>
      <c r="J30" s="1" t="s">
        <v>2216</v>
      </c>
      <c r="K30" s="1" t="s">
        <v>2216</v>
      </c>
      <c r="L30" s="4">
        <v>1</v>
      </c>
      <c r="M30" s="4">
        <v>8</v>
      </c>
    </row>
    <row r="31" spans="1:13" x14ac:dyDescent="0.25">
      <c r="A31" s="16" t="s">
        <v>615</v>
      </c>
      <c r="B31" s="1" t="s">
        <v>2216</v>
      </c>
      <c r="C31" s="1" t="s">
        <v>2216</v>
      </c>
      <c r="D31" s="1" t="s">
        <v>2216</v>
      </c>
      <c r="E31" s="1" t="s">
        <v>2216</v>
      </c>
      <c r="F31" s="1" t="s">
        <v>2216</v>
      </c>
      <c r="G31" s="1" t="s">
        <v>2216</v>
      </c>
      <c r="H31" s="1" t="s">
        <v>2216</v>
      </c>
      <c r="I31" s="1" t="s">
        <v>2216</v>
      </c>
      <c r="J31" s="1" t="s">
        <v>2216</v>
      </c>
      <c r="K31" s="1" t="s">
        <v>2216</v>
      </c>
      <c r="L31" s="4">
        <v>2</v>
      </c>
      <c r="M31" s="4">
        <v>5</v>
      </c>
    </row>
    <row r="32" spans="1:13" x14ac:dyDescent="0.25">
      <c r="A32" s="16" t="s">
        <v>617</v>
      </c>
      <c r="B32" s="1">
        <v>3</v>
      </c>
      <c r="C32" s="1" t="s">
        <v>2216</v>
      </c>
      <c r="D32" s="1" t="s">
        <v>2216</v>
      </c>
      <c r="E32" s="1" t="s">
        <v>2216</v>
      </c>
      <c r="F32" s="1" t="s">
        <v>2216</v>
      </c>
      <c r="G32" s="1" t="s">
        <v>2216</v>
      </c>
      <c r="H32" s="1" t="s">
        <v>2216</v>
      </c>
      <c r="I32" s="1" t="s">
        <v>2216</v>
      </c>
      <c r="J32" s="1" t="s">
        <v>2216</v>
      </c>
      <c r="K32" s="1">
        <v>3</v>
      </c>
      <c r="L32" s="4">
        <v>9</v>
      </c>
      <c r="M32" s="4">
        <v>19</v>
      </c>
    </row>
    <row r="33" spans="1:13" x14ac:dyDescent="0.25">
      <c r="A33" s="16" t="s">
        <v>619</v>
      </c>
      <c r="B33" s="1">
        <v>3</v>
      </c>
      <c r="C33" s="1" t="s">
        <v>2216</v>
      </c>
      <c r="D33" s="1">
        <v>3</v>
      </c>
      <c r="E33" s="1" t="s">
        <v>2216</v>
      </c>
      <c r="F33" s="1" t="s">
        <v>2216</v>
      </c>
      <c r="G33" s="1" t="s">
        <v>2216</v>
      </c>
      <c r="H33" s="1" t="s">
        <v>2216</v>
      </c>
      <c r="I33" s="1" t="s">
        <v>2216</v>
      </c>
      <c r="J33" s="1" t="s">
        <v>2216</v>
      </c>
      <c r="K33" s="1" t="s">
        <v>2216</v>
      </c>
      <c r="L33" s="4">
        <v>4</v>
      </c>
      <c r="M33" s="4">
        <v>12</v>
      </c>
    </row>
    <row r="34" spans="1:13" x14ac:dyDescent="0.25">
      <c r="A34" s="16" t="s">
        <v>620</v>
      </c>
      <c r="B34" s="1" t="s">
        <v>2216</v>
      </c>
      <c r="C34" s="1" t="s">
        <v>2216</v>
      </c>
      <c r="D34" s="1" t="s">
        <v>2216</v>
      </c>
      <c r="E34" s="1" t="s">
        <v>2216</v>
      </c>
      <c r="F34" s="1" t="s">
        <v>2216</v>
      </c>
      <c r="G34" s="1" t="s">
        <v>2216</v>
      </c>
      <c r="H34" s="1" t="s">
        <v>2216</v>
      </c>
      <c r="I34" s="1" t="s">
        <v>2216</v>
      </c>
      <c r="J34" s="1" t="s">
        <v>2216</v>
      </c>
      <c r="K34" s="1" t="s">
        <v>2216</v>
      </c>
      <c r="L34" s="4">
        <v>5</v>
      </c>
      <c r="M34" s="4">
        <v>10</v>
      </c>
    </row>
    <row r="35" spans="1:13" x14ac:dyDescent="0.25">
      <c r="A35" s="16" t="s">
        <v>621</v>
      </c>
      <c r="B35" s="1" t="s">
        <v>2216</v>
      </c>
      <c r="C35" s="1" t="s">
        <v>2216</v>
      </c>
      <c r="D35" s="1" t="s">
        <v>2216</v>
      </c>
      <c r="E35" s="1" t="s">
        <v>2216</v>
      </c>
      <c r="F35" s="1" t="s">
        <v>2216</v>
      </c>
      <c r="G35" s="1" t="s">
        <v>2216</v>
      </c>
      <c r="H35" s="1" t="s">
        <v>2216</v>
      </c>
      <c r="I35" s="1" t="s">
        <v>2216</v>
      </c>
      <c r="J35" s="1" t="s">
        <v>2216</v>
      </c>
      <c r="K35" s="1" t="s">
        <v>2216</v>
      </c>
      <c r="L35" s="4">
        <v>2</v>
      </c>
      <c r="M35" s="4">
        <v>5</v>
      </c>
    </row>
    <row r="36" spans="1:13" x14ac:dyDescent="0.25">
      <c r="A36" s="16" t="s">
        <v>622</v>
      </c>
      <c r="B36" s="1" t="s">
        <v>2216</v>
      </c>
      <c r="C36" s="1" t="s">
        <v>2216</v>
      </c>
      <c r="D36" s="1" t="s">
        <v>2216</v>
      </c>
      <c r="E36" s="1" t="s">
        <v>2216</v>
      </c>
      <c r="F36" s="1" t="s">
        <v>2216</v>
      </c>
      <c r="G36" s="1" t="s">
        <v>2216</v>
      </c>
      <c r="H36" s="1" t="s">
        <v>2216</v>
      </c>
      <c r="I36" s="1" t="s">
        <v>2216</v>
      </c>
      <c r="J36" s="1" t="s">
        <v>2216</v>
      </c>
      <c r="K36" s="1" t="s">
        <v>2216</v>
      </c>
      <c r="L36" s="4">
        <v>5</v>
      </c>
      <c r="M36" s="4">
        <v>6</v>
      </c>
    </row>
    <row r="37" spans="1:13" x14ac:dyDescent="0.25">
      <c r="A37" s="16" t="s">
        <v>624</v>
      </c>
      <c r="B37" s="1">
        <v>9</v>
      </c>
      <c r="C37" s="1" t="s">
        <v>2216</v>
      </c>
      <c r="D37" s="1" t="s">
        <v>2216</v>
      </c>
      <c r="E37" s="1" t="s">
        <v>2216</v>
      </c>
      <c r="F37" s="1" t="s">
        <v>2216</v>
      </c>
      <c r="G37" s="1" t="s">
        <v>2216</v>
      </c>
      <c r="H37" s="1" t="s">
        <v>2216</v>
      </c>
      <c r="I37" s="1" t="s">
        <v>2216</v>
      </c>
      <c r="J37" s="1" t="s">
        <v>2216</v>
      </c>
      <c r="K37" s="1" t="s">
        <v>2216</v>
      </c>
      <c r="L37" s="4">
        <v>4</v>
      </c>
      <c r="M37" s="4">
        <v>14</v>
      </c>
    </row>
    <row r="38" spans="1:13" x14ac:dyDescent="0.25">
      <c r="A38" s="16" t="s">
        <v>626</v>
      </c>
      <c r="B38" s="1" t="s">
        <v>2216</v>
      </c>
      <c r="C38" s="1" t="s">
        <v>2216</v>
      </c>
      <c r="D38" s="1" t="s">
        <v>2216</v>
      </c>
      <c r="E38" s="1" t="s">
        <v>2216</v>
      </c>
      <c r="F38" s="1" t="s">
        <v>2216</v>
      </c>
      <c r="G38" s="1" t="s">
        <v>2216</v>
      </c>
      <c r="H38" s="1" t="s">
        <v>2216</v>
      </c>
      <c r="I38" s="1" t="s">
        <v>2216</v>
      </c>
      <c r="J38" s="1" t="s">
        <v>2216</v>
      </c>
      <c r="K38" s="1" t="s">
        <v>2216</v>
      </c>
      <c r="L38" s="4">
        <v>2</v>
      </c>
      <c r="M38" s="4">
        <v>6</v>
      </c>
    </row>
    <row r="39" spans="1:13" x14ac:dyDescent="0.25">
      <c r="A39" s="16" t="s">
        <v>627</v>
      </c>
      <c r="B39" s="1" t="s">
        <v>2216</v>
      </c>
      <c r="C39" s="1" t="s">
        <v>2216</v>
      </c>
      <c r="D39" s="1" t="s">
        <v>2216</v>
      </c>
      <c r="E39" s="1" t="s">
        <v>2216</v>
      </c>
      <c r="F39" s="1" t="s">
        <v>2216</v>
      </c>
      <c r="G39" s="1" t="s">
        <v>2216</v>
      </c>
      <c r="H39" s="1" t="s">
        <v>2216</v>
      </c>
      <c r="I39" s="1">
        <v>3</v>
      </c>
      <c r="J39" s="1" t="s">
        <v>2216</v>
      </c>
      <c r="K39" s="1" t="s">
        <v>2216</v>
      </c>
      <c r="L39" s="4">
        <v>6</v>
      </c>
      <c r="M39" s="4">
        <v>9</v>
      </c>
    </row>
    <row r="40" spans="1:13" x14ac:dyDescent="0.25">
      <c r="A40" s="16" t="s">
        <v>628</v>
      </c>
      <c r="B40" s="1" t="s">
        <v>2216</v>
      </c>
      <c r="C40" s="1" t="s">
        <v>2216</v>
      </c>
      <c r="D40" s="1" t="s">
        <v>2216</v>
      </c>
      <c r="E40" s="1" t="s">
        <v>2216</v>
      </c>
      <c r="F40" s="1" t="s">
        <v>2216</v>
      </c>
      <c r="G40" s="1" t="s">
        <v>2216</v>
      </c>
      <c r="H40" s="1" t="s">
        <v>2216</v>
      </c>
      <c r="I40" s="1" t="s">
        <v>2216</v>
      </c>
      <c r="J40" s="1" t="s">
        <v>2216</v>
      </c>
      <c r="K40" s="1" t="s">
        <v>2216</v>
      </c>
      <c r="L40" s="4">
        <v>3</v>
      </c>
      <c r="M40" s="4">
        <v>6</v>
      </c>
    </row>
    <row r="41" spans="1:13" x14ac:dyDescent="0.25">
      <c r="A41" s="16" t="s">
        <v>629</v>
      </c>
      <c r="B41" s="1" t="s">
        <v>2216</v>
      </c>
      <c r="C41" s="1" t="s">
        <v>2216</v>
      </c>
      <c r="D41" s="1" t="s">
        <v>2216</v>
      </c>
      <c r="E41" s="1" t="s">
        <v>2216</v>
      </c>
      <c r="F41" s="1" t="s">
        <v>2216</v>
      </c>
      <c r="G41" s="1" t="s">
        <v>2216</v>
      </c>
      <c r="H41" s="1" t="s">
        <v>2216</v>
      </c>
      <c r="I41" s="1" t="s">
        <v>2216</v>
      </c>
      <c r="J41" s="1" t="s">
        <v>2216</v>
      </c>
      <c r="K41" s="1" t="s">
        <v>2216</v>
      </c>
      <c r="L41" s="4">
        <v>1</v>
      </c>
      <c r="M41" s="4">
        <v>2</v>
      </c>
    </row>
    <row r="42" spans="1:13" x14ac:dyDescent="0.25">
      <c r="A42" s="16" t="s">
        <v>631</v>
      </c>
      <c r="B42" s="1" t="s">
        <v>2216</v>
      </c>
      <c r="C42" s="1" t="s">
        <v>2216</v>
      </c>
      <c r="D42" s="1" t="s">
        <v>2216</v>
      </c>
      <c r="E42" s="1" t="s">
        <v>2216</v>
      </c>
      <c r="F42" s="1" t="s">
        <v>2216</v>
      </c>
      <c r="G42" s="1" t="s">
        <v>2216</v>
      </c>
      <c r="H42" s="1" t="s">
        <v>2216</v>
      </c>
      <c r="I42" s="1" t="s">
        <v>2216</v>
      </c>
      <c r="J42" s="1" t="s">
        <v>2216</v>
      </c>
      <c r="K42" s="1" t="s">
        <v>2216</v>
      </c>
      <c r="L42" s="4">
        <v>0</v>
      </c>
      <c r="M42" s="4">
        <v>8</v>
      </c>
    </row>
    <row r="43" spans="1:13" x14ac:dyDescent="0.25">
      <c r="A43" s="16" t="s">
        <v>633</v>
      </c>
      <c r="B43" s="1">
        <v>3</v>
      </c>
      <c r="C43" s="1" t="s">
        <v>2216</v>
      </c>
      <c r="D43" s="1" t="s">
        <v>2216</v>
      </c>
      <c r="E43" s="1">
        <v>3</v>
      </c>
      <c r="F43" s="1" t="s">
        <v>2216</v>
      </c>
      <c r="G43" s="1" t="s">
        <v>2216</v>
      </c>
      <c r="H43" s="1" t="s">
        <v>2216</v>
      </c>
      <c r="I43" s="1" t="s">
        <v>2216</v>
      </c>
      <c r="J43" s="1" t="s">
        <v>2216</v>
      </c>
      <c r="K43" s="1" t="s">
        <v>2216</v>
      </c>
      <c r="L43" s="4">
        <v>3</v>
      </c>
      <c r="M43" s="4">
        <v>11</v>
      </c>
    </row>
    <row r="44" spans="1:13" x14ac:dyDescent="0.25">
      <c r="A44" s="16" t="s">
        <v>634</v>
      </c>
      <c r="B44" s="1">
        <v>3</v>
      </c>
      <c r="C44" s="1" t="s">
        <v>2216</v>
      </c>
      <c r="D44" s="1">
        <v>4</v>
      </c>
      <c r="E44" s="1">
        <v>6</v>
      </c>
      <c r="F44" s="1">
        <v>4</v>
      </c>
      <c r="G44" s="1" t="s">
        <v>2216</v>
      </c>
      <c r="H44" s="1" t="s">
        <v>2216</v>
      </c>
      <c r="I44" s="1">
        <v>3</v>
      </c>
      <c r="J44" s="1" t="s">
        <v>2216</v>
      </c>
      <c r="K44" s="1" t="s">
        <v>2216</v>
      </c>
      <c r="L44" s="4">
        <v>8</v>
      </c>
      <c r="M44" s="4">
        <v>25</v>
      </c>
    </row>
    <row r="45" spans="1:13" x14ac:dyDescent="0.25">
      <c r="A45" s="16" t="s">
        <v>635</v>
      </c>
      <c r="B45" s="1" t="s">
        <v>2216</v>
      </c>
      <c r="C45" s="1" t="s">
        <v>2216</v>
      </c>
      <c r="D45" s="1" t="s">
        <v>2216</v>
      </c>
      <c r="E45" s="1" t="s">
        <v>2216</v>
      </c>
      <c r="F45" s="1" t="s">
        <v>2216</v>
      </c>
      <c r="G45" s="1" t="s">
        <v>2216</v>
      </c>
      <c r="H45" s="1" t="s">
        <v>2216</v>
      </c>
      <c r="I45" s="1" t="s">
        <v>2216</v>
      </c>
      <c r="J45" s="1" t="s">
        <v>2216</v>
      </c>
      <c r="K45" s="1" t="s">
        <v>2216</v>
      </c>
      <c r="L45" s="4">
        <v>0</v>
      </c>
      <c r="M45" s="4">
        <v>0</v>
      </c>
    </row>
    <row r="46" spans="1:13" x14ac:dyDescent="0.25">
      <c r="A46" s="16" t="s">
        <v>636</v>
      </c>
      <c r="B46" s="1" t="s">
        <v>2216</v>
      </c>
      <c r="C46" s="1" t="s">
        <v>2216</v>
      </c>
      <c r="D46" s="1" t="s">
        <v>2216</v>
      </c>
      <c r="E46" s="1" t="s">
        <v>2216</v>
      </c>
      <c r="F46" s="1" t="s">
        <v>2216</v>
      </c>
      <c r="G46" s="1" t="s">
        <v>2216</v>
      </c>
      <c r="H46" s="1" t="s">
        <v>2216</v>
      </c>
      <c r="I46" s="1" t="s">
        <v>2216</v>
      </c>
      <c r="J46" s="1" t="s">
        <v>2216</v>
      </c>
      <c r="K46" s="1" t="s">
        <v>2216</v>
      </c>
      <c r="L46" s="4">
        <v>1</v>
      </c>
      <c r="M46" s="4">
        <v>5</v>
      </c>
    </row>
    <row r="47" spans="1:13" x14ac:dyDescent="0.25">
      <c r="A47" s="16" t="s">
        <v>638</v>
      </c>
      <c r="B47" s="1" t="s">
        <v>2216</v>
      </c>
      <c r="C47" s="1" t="s">
        <v>2216</v>
      </c>
      <c r="D47" s="1" t="s">
        <v>2216</v>
      </c>
      <c r="E47" s="1" t="s">
        <v>2216</v>
      </c>
      <c r="F47" s="1">
        <v>4</v>
      </c>
      <c r="G47" s="1" t="s">
        <v>2216</v>
      </c>
      <c r="H47" s="1">
        <v>3</v>
      </c>
      <c r="I47" s="1">
        <v>3</v>
      </c>
      <c r="J47" s="1" t="s">
        <v>2216</v>
      </c>
      <c r="K47" s="1" t="s">
        <v>2216</v>
      </c>
      <c r="L47" s="4">
        <v>7</v>
      </c>
      <c r="M47" s="4">
        <v>16</v>
      </c>
    </row>
    <row r="48" spans="1:13" x14ac:dyDescent="0.25">
      <c r="A48" s="16" t="s">
        <v>640</v>
      </c>
      <c r="B48" s="1">
        <v>4</v>
      </c>
      <c r="C48" s="1">
        <v>6</v>
      </c>
      <c r="D48" s="1">
        <v>5</v>
      </c>
      <c r="E48" s="1">
        <v>3</v>
      </c>
      <c r="F48" s="1">
        <v>9</v>
      </c>
      <c r="G48" s="1">
        <v>6</v>
      </c>
      <c r="H48" s="1">
        <v>6</v>
      </c>
      <c r="I48" s="1">
        <v>4</v>
      </c>
      <c r="J48" s="1">
        <v>5</v>
      </c>
      <c r="K48" s="1" t="s">
        <v>2216</v>
      </c>
      <c r="L48" s="4">
        <v>22</v>
      </c>
      <c r="M48" s="4">
        <v>49</v>
      </c>
    </row>
    <row r="49" spans="1:13" x14ac:dyDescent="0.25">
      <c r="A49" s="16" t="s">
        <v>641</v>
      </c>
      <c r="B49" s="1">
        <v>5</v>
      </c>
      <c r="C49" s="1">
        <v>6</v>
      </c>
      <c r="D49" s="1">
        <v>7</v>
      </c>
      <c r="E49" s="1">
        <v>4</v>
      </c>
      <c r="F49" s="1">
        <v>9</v>
      </c>
      <c r="G49" s="1">
        <v>9</v>
      </c>
      <c r="H49" s="1">
        <v>5</v>
      </c>
      <c r="I49" s="1">
        <v>8</v>
      </c>
      <c r="J49" s="1" t="s">
        <v>2216</v>
      </c>
      <c r="K49" s="1">
        <v>6</v>
      </c>
      <c r="L49" s="4">
        <v>29</v>
      </c>
      <c r="M49" s="4">
        <v>58</v>
      </c>
    </row>
    <row r="50" spans="1:13" x14ac:dyDescent="0.25">
      <c r="A50" s="16" t="s">
        <v>642</v>
      </c>
      <c r="B50" s="1">
        <v>6</v>
      </c>
      <c r="C50" s="1">
        <v>7</v>
      </c>
      <c r="D50" s="1">
        <v>8</v>
      </c>
      <c r="E50" s="1" t="s">
        <v>2216</v>
      </c>
      <c r="F50" s="1" t="s">
        <v>2216</v>
      </c>
      <c r="G50" s="1">
        <v>5</v>
      </c>
      <c r="H50" s="1">
        <v>10</v>
      </c>
      <c r="I50" s="1" t="s">
        <v>2216</v>
      </c>
      <c r="J50" s="1" t="s">
        <v>2216</v>
      </c>
      <c r="K50" s="1" t="s">
        <v>2216</v>
      </c>
      <c r="L50" s="4">
        <v>16</v>
      </c>
      <c r="M50" s="4">
        <v>38</v>
      </c>
    </row>
    <row r="51" spans="1:13" x14ac:dyDescent="0.25">
      <c r="A51" s="16" t="s">
        <v>643</v>
      </c>
      <c r="B51" s="1" t="s">
        <v>2216</v>
      </c>
      <c r="C51" s="1">
        <v>4</v>
      </c>
      <c r="D51" s="1" t="s">
        <v>2216</v>
      </c>
      <c r="E51" s="1" t="s">
        <v>2216</v>
      </c>
      <c r="F51" s="1">
        <v>3</v>
      </c>
      <c r="G51" s="1">
        <v>3</v>
      </c>
      <c r="H51" s="1" t="s">
        <v>2216</v>
      </c>
      <c r="I51" s="1" t="s">
        <v>2216</v>
      </c>
      <c r="J51" s="1" t="s">
        <v>2216</v>
      </c>
      <c r="K51" s="1">
        <v>5</v>
      </c>
      <c r="L51" s="4">
        <v>12</v>
      </c>
      <c r="M51" s="4">
        <v>19</v>
      </c>
    </row>
    <row r="52" spans="1:13" x14ac:dyDescent="0.25">
      <c r="A52" s="16" t="s">
        <v>645</v>
      </c>
      <c r="B52" s="1">
        <v>5</v>
      </c>
      <c r="C52" s="1">
        <v>4</v>
      </c>
      <c r="D52" s="1">
        <v>13</v>
      </c>
      <c r="E52" s="1">
        <v>5</v>
      </c>
      <c r="F52" s="1">
        <v>7</v>
      </c>
      <c r="G52" s="1">
        <v>3</v>
      </c>
      <c r="H52" s="1">
        <v>6</v>
      </c>
      <c r="I52" s="1">
        <v>3</v>
      </c>
      <c r="J52" s="1" t="s">
        <v>2216</v>
      </c>
      <c r="K52" s="1">
        <v>12</v>
      </c>
      <c r="L52" s="4">
        <v>24</v>
      </c>
      <c r="M52" s="4">
        <v>52</v>
      </c>
    </row>
    <row r="53" spans="1:13" x14ac:dyDescent="0.25">
      <c r="A53" s="16" t="s">
        <v>647</v>
      </c>
      <c r="B53" s="1">
        <v>3</v>
      </c>
      <c r="C53" s="1">
        <v>5</v>
      </c>
      <c r="D53" s="1">
        <v>6</v>
      </c>
      <c r="E53" s="1">
        <v>8</v>
      </c>
      <c r="F53" s="1">
        <v>6</v>
      </c>
      <c r="G53" s="1">
        <v>7</v>
      </c>
      <c r="H53" s="1">
        <v>5</v>
      </c>
      <c r="I53" s="1">
        <v>3</v>
      </c>
      <c r="J53" s="1" t="s">
        <v>2216</v>
      </c>
      <c r="K53" s="1">
        <v>3</v>
      </c>
      <c r="L53" s="4">
        <v>18</v>
      </c>
      <c r="M53" s="4">
        <v>46</v>
      </c>
    </row>
    <row r="54" spans="1:13" x14ac:dyDescent="0.25">
      <c r="A54" s="16" t="s">
        <v>648</v>
      </c>
      <c r="B54" s="1">
        <v>12</v>
      </c>
      <c r="C54" s="1">
        <v>8</v>
      </c>
      <c r="D54" s="1">
        <v>4</v>
      </c>
      <c r="E54" s="1">
        <v>17</v>
      </c>
      <c r="F54" s="1">
        <v>14</v>
      </c>
      <c r="G54" s="1">
        <v>11</v>
      </c>
      <c r="H54" s="1">
        <v>14</v>
      </c>
      <c r="I54" s="1">
        <v>12</v>
      </c>
      <c r="J54" s="1">
        <v>7</v>
      </c>
      <c r="K54" s="1">
        <v>10</v>
      </c>
      <c r="L54" s="4">
        <v>53</v>
      </c>
      <c r="M54" s="4">
        <v>108</v>
      </c>
    </row>
    <row r="55" spans="1:13" x14ac:dyDescent="0.25">
      <c r="A55" s="16" t="s">
        <v>649</v>
      </c>
      <c r="B55" s="1" t="s">
        <v>2216</v>
      </c>
      <c r="C55" s="1">
        <v>4</v>
      </c>
      <c r="D55" s="1" t="s">
        <v>2216</v>
      </c>
      <c r="E55" s="1">
        <v>4</v>
      </c>
      <c r="F55" s="1">
        <v>5</v>
      </c>
      <c r="G55" s="1" t="s">
        <v>2216</v>
      </c>
      <c r="H55" s="1">
        <v>4</v>
      </c>
      <c r="I55" s="1">
        <v>3</v>
      </c>
      <c r="J55" s="1">
        <v>5</v>
      </c>
      <c r="K55" s="1">
        <v>4</v>
      </c>
      <c r="L55" s="4">
        <v>17</v>
      </c>
      <c r="M55" s="4">
        <v>31</v>
      </c>
    </row>
    <row r="56" spans="1:13" x14ac:dyDescent="0.25">
      <c r="A56" s="16" t="s">
        <v>650</v>
      </c>
      <c r="B56" s="1" t="s">
        <v>2216</v>
      </c>
      <c r="C56" s="1" t="s">
        <v>2216</v>
      </c>
      <c r="D56" s="1" t="s">
        <v>2216</v>
      </c>
      <c r="E56" s="1" t="s">
        <v>2216</v>
      </c>
      <c r="F56" s="1">
        <v>3</v>
      </c>
      <c r="G56" s="1" t="s">
        <v>2216</v>
      </c>
      <c r="H56" s="1" t="s">
        <v>2216</v>
      </c>
      <c r="I56" s="1" t="s">
        <v>2216</v>
      </c>
      <c r="J56" s="1" t="s">
        <v>2216</v>
      </c>
      <c r="K56" s="1">
        <v>3</v>
      </c>
      <c r="L56" s="4">
        <v>6</v>
      </c>
      <c r="M56" s="4">
        <v>14</v>
      </c>
    </row>
    <row r="57" spans="1:13" x14ac:dyDescent="0.25">
      <c r="A57" s="16" t="s">
        <v>652</v>
      </c>
      <c r="B57" s="1">
        <v>8</v>
      </c>
      <c r="C57" s="1">
        <v>6</v>
      </c>
      <c r="D57" s="1">
        <v>5</v>
      </c>
      <c r="E57" s="1" t="s">
        <v>2216</v>
      </c>
      <c r="F57" s="1">
        <v>5</v>
      </c>
      <c r="G57" s="1">
        <v>8</v>
      </c>
      <c r="H57" s="1">
        <v>5</v>
      </c>
      <c r="I57" s="1">
        <v>12</v>
      </c>
      <c r="J57" s="1">
        <v>3</v>
      </c>
      <c r="K57" s="1">
        <v>10</v>
      </c>
      <c r="L57" s="4">
        <v>37</v>
      </c>
      <c r="M57" s="4">
        <v>61</v>
      </c>
    </row>
    <row r="58" spans="1:13" x14ac:dyDescent="0.25">
      <c r="A58" s="16" t="s">
        <v>654</v>
      </c>
      <c r="B58" s="1" t="s">
        <v>2216</v>
      </c>
      <c r="C58" s="1" t="s">
        <v>2216</v>
      </c>
      <c r="D58" s="1" t="s">
        <v>2216</v>
      </c>
      <c r="E58" s="1" t="s">
        <v>2216</v>
      </c>
      <c r="F58" s="1" t="s">
        <v>2216</v>
      </c>
      <c r="G58" s="1" t="s">
        <v>2216</v>
      </c>
      <c r="H58" s="1" t="s">
        <v>2216</v>
      </c>
      <c r="I58" s="1" t="s">
        <v>2216</v>
      </c>
      <c r="J58" s="1" t="s">
        <v>2216</v>
      </c>
      <c r="K58" s="1" t="s">
        <v>2216</v>
      </c>
      <c r="L58" s="4">
        <v>0</v>
      </c>
      <c r="M58" s="4">
        <v>0</v>
      </c>
    </row>
    <row r="59" spans="1:13" x14ac:dyDescent="0.25">
      <c r="A59" s="16" t="s">
        <v>655</v>
      </c>
      <c r="B59" s="1" t="s">
        <v>2216</v>
      </c>
      <c r="C59" s="1" t="s">
        <v>2216</v>
      </c>
      <c r="D59" s="1" t="s">
        <v>2216</v>
      </c>
      <c r="E59" s="1" t="s">
        <v>2216</v>
      </c>
      <c r="F59" s="1" t="s">
        <v>2216</v>
      </c>
      <c r="G59" s="1" t="s">
        <v>2216</v>
      </c>
      <c r="H59" s="1" t="s">
        <v>2216</v>
      </c>
      <c r="I59" s="1" t="s">
        <v>2216</v>
      </c>
      <c r="J59" s="1" t="s">
        <v>2216</v>
      </c>
      <c r="K59" s="1" t="s">
        <v>2216</v>
      </c>
      <c r="L59" s="4">
        <v>1</v>
      </c>
      <c r="M59" s="4">
        <v>4</v>
      </c>
    </row>
    <row r="60" spans="1:13" x14ac:dyDescent="0.25">
      <c r="A60" s="16" t="s">
        <v>656</v>
      </c>
      <c r="B60" s="1" t="s">
        <v>2216</v>
      </c>
      <c r="C60" s="1" t="s">
        <v>2216</v>
      </c>
      <c r="D60" s="1" t="s">
        <v>2216</v>
      </c>
      <c r="E60" s="1" t="s">
        <v>2216</v>
      </c>
      <c r="F60" s="1" t="s">
        <v>2216</v>
      </c>
      <c r="G60" s="1" t="s">
        <v>2216</v>
      </c>
      <c r="H60" s="1" t="s">
        <v>2216</v>
      </c>
      <c r="I60" s="1" t="s">
        <v>2216</v>
      </c>
      <c r="J60" s="1" t="s">
        <v>2216</v>
      </c>
      <c r="K60" s="1" t="s">
        <v>2216</v>
      </c>
      <c r="L60" s="4">
        <v>0</v>
      </c>
      <c r="M60" s="4">
        <v>1</v>
      </c>
    </row>
    <row r="61" spans="1:13" x14ac:dyDescent="0.25">
      <c r="A61" s="16" t="s">
        <v>657</v>
      </c>
      <c r="B61" s="1" t="s">
        <v>2216</v>
      </c>
      <c r="C61" s="1" t="s">
        <v>2216</v>
      </c>
      <c r="D61" s="1" t="s">
        <v>2216</v>
      </c>
      <c r="E61" s="1" t="s">
        <v>2216</v>
      </c>
      <c r="F61" s="1" t="s">
        <v>2216</v>
      </c>
      <c r="G61" s="1" t="s">
        <v>2216</v>
      </c>
      <c r="H61" s="1" t="s">
        <v>2216</v>
      </c>
      <c r="I61" s="1" t="s">
        <v>2216</v>
      </c>
      <c r="J61" s="1" t="s">
        <v>2216</v>
      </c>
      <c r="K61" s="1" t="s">
        <v>2216</v>
      </c>
      <c r="L61" s="4">
        <v>0</v>
      </c>
      <c r="M61" s="4">
        <v>0</v>
      </c>
    </row>
    <row r="62" spans="1:13" x14ac:dyDescent="0.25">
      <c r="A62" s="16" t="s">
        <v>659</v>
      </c>
      <c r="B62" s="1" t="s">
        <v>2216</v>
      </c>
      <c r="C62" s="1" t="s">
        <v>2216</v>
      </c>
      <c r="D62" s="1" t="s">
        <v>2216</v>
      </c>
      <c r="E62" s="1" t="s">
        <v>2216</v>
      </c>
      <c r="F62" s="1" t="s">
        <v>2216</v>
      </c>
      <c r="G62" s="1" t="s">
        <v>2216</v>
      </c>
      <c r="H62" s="1" t="s">
        <v>2216</v>
      </c>
      <c r="I62" s="1" t="s">
        <v>2216</v>
      </c>
      <c r="J62" s="1" t="s">
        <v>2216</v>
      </c>
      <c r="K62" s="1" t="s">
        <v>2216</v>
      </c>
      <c r="L62" s="4">
        <v>0</v>
      </c>
      <c r="M62" s="4">
        <v>0</v>
      </c>
    </row>
    <row r="63" spans="1:13" x14ac:dyDescent="0.25">
      <c r="A63" s="10" t="s">
        <v>14</v>
      </c>
      <c r="B63" s="4">
        <v>200</v>
      </c>
      <c r="C63" s="4">
        <v>212</v>
      </c>
      <c r="D63" s="4">
        <v>211</v>
      </c>
      <c r="E63" s="4">
        <v>222</v>
      </c>
      <c r="F63" s="4">
        <v>214</v>
      </c>
      <c r="G63" s="4">
        <v>187</v>
      </c>
      <c r="H63" s="4">
        <v>228</v>
      </c>
      <c r="I63" s="4">
        <v>225</v>
      </c>
      <c r="J63" s="4">
        <v>129</v>
      </c>
      <c r="K63" s="4">
        <v>244</v>
      </c>
      <c r="L63" s="4">
        <v>997</v>
      </c>
      <c r="M63" s="4">
        <v>1996</v>
      </c>
    </row>
    <row r="64" spans="1:13" x14ac:dyDescent="0.25">
      <c r="A64" s="15"/>
    </row>
    <row r="65" spans="1:13" x14ac:dyDescent="0.25">
      <c r="A65" s="15"/>
    </row>
    <row r="66" spans="1:13" x14ac:dyDescent="0.25">
      <c r="A66" s="15"/>
      <c r="B66" s="23" t="s">
        <v>732</v>
      </c>
      <c r="C66" s="24"/>
      <c r="D66" s="24"/>
      <c r="E66" s="24"/>
      <c r="F66" s="24"/>
      <c r="G66" s="24"/>
      <c r="H66" s="24"/>
      <c r="I66" s="24"/>
      <c r="J66" s="24"/>
      <c r="K66" s="24"/>
      <c r="L66" s="6" t="s">
        <v>734</v>
      </c>
      <c r="M66" s="6" t="s">
        <v>11</v>
      </c>
    </row>
    <row r="67" spans="1:13" x14ac:dyDescent="0.25">
      <c r="A67" s="9" t="s">
        <v>34</v>
      </c>
      <c r="B67" s="5" t="s">
        <v>0</v>
      </c>
      <c r="C67" s="5" t="s">
        <v>1</v>
      </c>
      <c r="D67" s="5" t="s">
        <v>2</v>
      </c>
      <c r="E67" s="5" t="s">
        <v>3</v>
      </c>
      <c r="F67" s="5" t="s">
        <v>4</v>
      </c>
      <c r="G67" s="5" t="s">
        <v>5</v>
      </c>
      <c r="H67" s="5" t="s">
        <v>6</v>
      </c>
      <c r="I67" s="5" t="s">
        <v>7</v>
      </c>
      <c r="J67" s="5" t="s">
        <v>8</v>
      </c>
      <c r="K67" s="5" t="s">
        <v>9</v>
      </c>
      <c r="L67" s="5" t="s">
        <v>32</v>
      </c>
      <c r="M67" s="5" t="s">
        <v>33</v>
      </c>
    </row>
    <row r="68" spans="1:13" x14ac:dyDescent="0.25">
      <c r="A68" s="8" t="s">
        <v>584</v>
      </c>
      <c r="B68" s="2">
        <v>0.28000000000000003</v>
      </c>
      <c r="C68" s="2">
        <v>0.24137931034482801</v>
      </c>
      <c r="D68" s="2">
        <v>0.13636363636363599</v>
      </c>
      <c r="E68" s="2">
        <v>0.1875</v>
      </c>
      <c r="F68" s="2">
        <v>0.30434782608695699</v>
      </c>
      <c r="G68" s="2">
        <v>0.26315789473684198</v>
      </c>
      <c r="H68" s="2">
        <v>0.16666666666666699</v>
      </c>
      <c r="I68" s="2">
        <v>0.214285714285714</v>
      </c>
      <c r="J68" s="2">
        <v>0.2</v>
      </c>
      <c r="K68" s="2">
        <v>0.24242424242424199</v>
      </c>
      <c r="L68" s="3">
        <v>0.23008849557522101</v>
      </c>
      <c r="M68" s="3">
        <v>0.23529411764705899</v>
      </c>
    </row>
    <row r="69" spans="1:13" x14ac:dyDescent="0.25">
      <c r="A69" s="8" t="s">
        <v>585</v>
      </c>
      <c r="B69" s="2">
        <v>0.24</v>
      </c>
      <c r="C69" s="2">
        <v>0.55172413793103403</v>
      </c>
      <c r="D69" s="2">
        <v>0.72727272727272696</v>
      </c>
      <c r="E69" s="2">
        <v>0.5</v>
      </c>
      <c r="F69" s="2">
        <v>0.565217391304348</v>
      </c>
      <c r="G69" s="2">
        <v>0.47368421052631599</v>
      </c>
      <c r="H69" s="2">
        <v>0.44444444444444398</v>
      </c>
      <c r="I69" s="2">
        <v>0.60714285714285698</v>
      </c>
      <c r="J69" s="2">
        <v>0.4</v>
      </c>
      <c r="K69" s="2">
        <v>0.45454545454545497</v>
      </c>
      <c r="L69" s="3">
        <v>0.48672566371681403</v>
      </c>
      <c r="M69" s="3">
        <v>0.504201680672269</v>
      </c>
    </row>
    <row r="70" spans="1:13" x14ac:dyDescent="0.25">
      <c r="A70" s="8" t="s">
        <v>586</v>
      </c>
      <c r="B70" s="2">
        <v>0.28000000000000003</v>
      </c>
      <c r="C70" s="2">
        <v>0.10344827586206901</v>
      </c>
      <c r="D70" s="2" t="s">
        <v>2216</v>
      </c>
      <c r="E70" s="2">
        <v>0.15625</v>
      </c>
      <c r="F70" s="2" t="s">
        <v>2216</v>
      </c>
      <c r="G70" s="2" t="s">
        <v>2216</v>
      </c>
      <c r="H70" s="2">
        <v>0.22222222222222199</v>
      </c>
      <c r="I70" s="2">
        <v>0.107142857142857</v>
      </c>
      <c r="J70" s="2">
        <v>0.25</v>
      </c>
      <c r="K70" s="2">
        <v>0.18181818181818199</v>
      </c>
      <c r="L70" s="3">
        <v>0.16814159292035399</v>
      </c>
      <c r="M70" s="3">
        <v>0.15546218487395</v>
      </c>
    </row>
    <row r="71" spans="1:13" x14ac:dyDescent="0.25">
      <c r="A71" s="8" t="s">
        <v>587</v>
      </c>
      <c r="B71" s="2" t="s">
        <v>2216</v>
      </c>
      <c r="C71" s="2" t="s">
        <v>2216</v>
      </c>
      <c r="D71" s="2">
        <v>0</v>
      </c>
      <c r="E71" s="2">
        <v>0</v>
      </c>
      <c r="F71" s="2">
        <v>0</v>
      </c>
      <c r="G71" s="2">
        <v>0</v>
      </c>
      <c r="H71" s="2" t="s">
        <v>2216</v>
      </c>
      <c r="I71" s="2">
        <v>0</v>
      </c>
      <c r="J71" s="2" t="s">
        <v>2216</v>
      </c>
      <c r="K71" s="2" t="s">
        <v>2216</v>
      </c>
      <c r="L71" s="3">
        <v>4.4247787610619503E-2</v>
      </c>
      <c r="M71" s="3">
        <v>2.5210084033613401E-2</v>
      </c>
    </row>
    <row r="72" spans="1:13" x14ac:dyDescent="0.25">
      <c r="A72" s="8" t="s">
        <v>589</v>
      </c>
      <c r="B72" s="2">
        <v>0.16</v>
      </c>
      <c r="C72" s="2" t="s">
        <v>2216</v>
      </c>
      <c r="D72" s="2" t="s">
        <v>2216</v>
      </c>
      <c r="E72" s="2">
        <v>0.15625</v>
      </c>
      <c r="F72" s="2" t="s">
        <v>2216</v>
      </c>
      <c r="G72" s="2">
        <v>0.157894736842105</v>
      </c>
      <c r="H72" s="2" t="s">
        <v>2216</v>
      </c>
      <c r="I72" s="2" t="s">
        <v>2216</v>
      </c>
      <c r="J72" s="2" t="s">
        <v>2216</v>
      </c>
      <c r="K72" s="2" t="s">
        <v>2216</v>
      </c>
      <c r="L72" s="3">
        <v>7.0796460176991094E-2</v>
      </c>
      <c r="M72" s="3">
        <v>7.9831932773109196E-2</v>
      </c>
    </row>
    <row r="73" spans="1:13" x14ac:dyDescent="0.25">
      <c r="A73" s="8" t="s">
        <v>605</v>
      </c>
      <c r="B73" s="2">
        <v>0.173913043478261</v>
      </c>
      <c r="C73" s="2">
        <v>0.2</v>
      </c>
      <c r="D73" s="2">
        <v>0.36666666666666697</v>
      </c>
      <c r="E73" s="2">
        <v>0.34375</v>
      </c>
      <c r="F73" s="2">
        <v>0.30769230769230799</v>
      </c>
      <c r="G73" s="2">
        <v>0.217391304347826</v>
      </c>
      <c r="H73" s="2">
        <v>0.20833333333333301</v>
      </c>
      <c r="I73" s="2">
        <v>0.21212121212121199</v>
      </c>
      <c r="J73" s="2" t="s">
        <v>2216</v>
      </c>
      <c r="K73" s="2" t="s">
        <v>2216</v>
      </c>
      <c r="L73" s="3">
        <v>0.169491525423729</v>
      </c>
      <c r="M73" s="3">
        <v>0.23599999999999999</v>
      </c>
    </row>
    <row r="74" spans="1:13" x14ac:dyDescent="0.25">
      <c r="A74" s="8" t="s">
        <v>606</v>
      </c>
      <c r="B74" s="2">
        <v>0.34782608695652201</v>
      </c>
      <c r="C74" s="2">
        <v>0.266666666666667</v>
      </c>
      <c r="D74" s="2">
        <v>0.266666666666667</v>
      </c>
      <c r="E74" s="2">
        <v>0.34375</v>
      </c>
      <c r="F74" s="2">
        <v>0.38461538461538503</v>
      </c>
      <c r="G74" s="2">
        <v>0.65217391304347805</v>
      </c>
      <c r="H74" s="2">
        <v>0.625</v>
      </c>
      <c r="I74" s="2">
        <v>0.42424242424242398</v>
      </c>
      <c r="J74" s="2">
        <v>0.55555555555555602</v>
      </c>
      <c r="K74" s="2">
        <v>0.53125</v>
      </c>
      <c r="L74" s="3">
        <v>0.54237288135593198</v>
      </c>
      <c r="M74" s="3">
        <v>0.42799999999999999</v>
      </c>
    </row>
    <row r="75" spans="1:13" x14ac:dyDescent="0.25">
      <c r="A75" s="8" t="s">
        <v>607</v>
      </c>
      <c r="B75" s="2">
        <v>0</v>
      </c>
      <c r="C75" s="2">
        <v>0.133333333333333</v>
      </c>
      <c r="D75" s="2" t="s">
        <v>2216</v>
      </c>
      <c r="E75" s="2">
        <v>9.375E-2</v>
      </c>
      <c r="F75" s="2" t="s">
        <v>2216</v>
      </c>
      <c r="G75" s="2">
        <v>0</v>
      </c>
      <c r="H75" s="2" t="s">
        <v>2216</v>
      </c>
      <c r="I75" s="2" t="s">
        <v>2216</v>
      </c>
      <c r="J75" s="2">
        <v>0</v>
      </c>
      <c r="K75" s="2" t="s">
        <v>2216</v>
      </c>
      <c r="L75" s="3">
        <v>3.3898305084745797E-2</v>
      </c>
      <c r="M75" s="3">
        <v>4.8000000000000001E-2</v>
      </c>
    </row>
    <row r="76" spans="1:13" x14ac:dyDescent="0.25">
      <c r="A76" s="8" t="s">
        <v>608</v>
      </c>
      <c r="B76" s="2" t="s">
        <v>2216</v>
      </c>
      <c r="C76" s="2" t="s">
        <v>2216</v>
      </c>
      <c r="D76" s="2">
        <v>0.1</v>
      </c>
      <c r="E76" s="2" t="s">
        <v>2216</v>
      </c>
      <c r="F76" s="2" t="s">
        <v>2216</v>
      </c>
      <c r="G76" s="2" t="s">
        <v>2216</v>
      </c>
      <c r="H76" s="2">
        <v>0</v>
      </c>
      <c r="I76" s="2">
        <v>9.0909090909090898E-2</v>
      </c>
      <c r="J76" s="2" t="s">
        <v>2216</v>
      </c>
      <c r="K76" s="2">
        <v>0.15625</v>
      </c>
      <c r="L76" s="3">
        <v>8.4745762711864403E-2</v>
      </c>
      <c r="M76" s="3">
        <v>6.8000000000000005E-2</v>
      </c>
    </row>
    <row r="77" spans="1:13" x14ac:dyDescent="0.25">
      <c r="A77" s="8" t="s">
        <v>610</v>
      </c>
      <c r="B77" s="2">
        <v>0.39130434782608697</v>
      </c>
      <c r="C77" s="2">
        <v>0.33333333333333298</v>
      </c>
      <c r="D77" s="2">
        <v>0.233333333333333</v>
      </c>
      <c r="E77" s="2">
        <v>0.1875</v>
      </c>
      <c r="F77" s="2">
        <v>0.230769230769231</v>
      </c>
      <c r="G77" s="2" t="s">
        <v>2216</v>
      </c>
      <c r="H77" s="2">
        <v>0.125</v>
      </c>
      <c r="I77" s="2">
        <v>0.24242424242424199</v>
      </c>
      <c r="J77" s="2" t="s">
        <v>2216</v>
      </c>
      <c r="K77" s="2">
        <v>0.1875</v>
      </c>
      <c r="L77" s="3">
        <v>0.169491525423729</v>
      </c>
      <c r="M77" s="3">
        <v>0.22</v>
      </c>
    </row>
    <row r="78" spans="1:13" x14ac:dyDescent="0.25">
      <c r="A78" s="8" t="s">
        <v>598</v>
      </c>
      <c r="B78" s="2">
        <v>0.22222222222222199</v>
      </c>
      <c r="C78" s="2">
        <v>0.23529411764705899</v>
      </c>
      <c r="D78" s="2">
        <v>0.37837837837837801</v>
      </c>
      <c r="E78" s="2">
        <v>0.24324324324324301</v>
      </c>
      <c r="F78" s="2">
        <v>0.26470588235294101</v>
      </c>
      <c r="G78" s="2">
        <v>0.36666666666666697</v>
      </c>
      <c r="H78" s="2">
        <v>0.19512195121951201</v>
      </c>
      <c r="I78" s="2">
        <v>0.25423728813559299</v>
      </c>
      <c r="J78" s="2">
        <v>0.25806451612903197</v>
      </c>
      <c r="K78" s="2">
        <v>0.22222222222222199</v>
      </c>
      <c r="L78" s="3">
        <v>0.256410256410256</v>
      </c>
      <c r="M78" s="3">
        <v>0.27298050139275798</v>
      </c>
    </row>
    <row r="79" spans="1:13" x14ac:dyDescent="0.25">
      <c r="A79" s="8" t="s">
        <v>599</v>
      </c>
      <c r="B79" s="2">
        <v>0.33333333333333298</v>
      </c>
      <c r="C79" s="2">
        <v>0.52941176470588203</v>
      </c>
      <c r="D79" s="2">
        <v>0.45945945945945899</v>
      </c>
      <c r="E79" s="2">
        <v>0.43243243243243201</v>
      </c>
      <c r="F79" s="2">
        <v>0.5</v>
      </c>
      <c r="G79" s="2">
        <v>0.36666666666666697</v>
      </c>
      <c r="H79" s="2">
        <v>0.60975609756097604</v>
      </c>
      <c r="I79" s="2">
        <v>0.54237288135593198</v>
      </c>
      <c r="J79" s="2">
        <v>0.41935483870967699</v>
      </c>
      <c r="K79" s="2">
        <v>0.44444444444444398</v>
      </c>
      <c r="L79" s="3">
        <v>0.492307692307692</v>
      </c>
      <c r="M79" s="3">
        <v>0.46796657381615597</v>
      </c>
    </row>
    <row r="80" spans="1:13" x14ac:dyDescent="0.25">
      <c r="A80" s="8" t="s">
        <v>600</v>
      </c>
      <c r="B80" s="2" t="s">
        <v>2216</v>
      </c>
      <c r="C80" s="2">
        <v>0</v>
      </c>
      <c r="D80" s="2" t="s">
        <v>2216</v>
      </c>
      <c r="E80" s="2">
        <v>8.1081081081081099E-2</v>
      </c>
      <c r="F80" s="2">
        <v>0.11764705882352899</v>
      </c>
      <c r="G80" s="2" t="s">
        <v>2216</v>
      </c>
      <c r="H80" s="2">
        <v>0</v>
      </c>
      <c r="I80" s="2" t="s">
        <v>2216</v>
      </c>
      <c r="J80" s="2" t="s">
        <v>2216</v>
      </c>
      <c r="K80" s="2">
        <v>0</v>
      </c>
      <c r="L80" s="3">
        <v>1.5384615384615399E-2</v>
      </c>
      <c r="M80" s="3">
        <v>3.3426183844011102E-2</v>
      </c>
    </row>
    <row r="81" spans="1:13" x14ac:dyDescent="0.25">
      <c r="A81" s="8" t="s">
        <v>601</v>
      </c>
      <c r="B81" s="2">
        <v>8.3333333333333301E-2</v>
      </c>
      <c r="C81" s="2" t="s">
        <v>2216</v>
      </c>
      <c r="D81" s="2">
        <v>0</v>
      </c>
      <c r="E81" s="2" t="s">
        <v>2216</v>
      </c>
      <c r="F81" s="2">
        <v>0</v>
      </c>
      <c r="G81" s="2">
        <v>0.133333333333333</v>
      </c>
      <c r="H81" s="2" t="s">
        <v>2216</v>
      </c>
      <c r="I81" s="2">
        <v>5.0847457627118599E-2</v>
      </c>
      <c r="J81" s="2">
        <v>0.12903225806451599</v>
      </c>
      <c r="K81" s="2">
        <v>8.3333333333333301E-2</v>
      </c>
      <c r="L81" s="3">
        <v>8.2051282051282107E-2</v>
      </c>
      <c r="M81" s="3">
        <v>5.5710306406685201E-2</v>
      </c>
    </row>
    <row r="82" spans="1:13" x14ac:dyDescent="0.25">
      <c r="A82" s="8" t="s">
        <v>603</v>
      </c>
      <c r="B82" s="2">
        <v>0.33333333333333298</v>
      </c>
      <c r="C82" s="2">
        <v>0.20588235294117599</v>
      </c>
      <c r="D82" s="2">
        <v>0.108108108108108</v>
      </c>
      <c r="E82" s="2">
        <v>0.21621621621621601</v>
      </c>
      <c r="F82" s="2">
        <v>0.11764705882352899</v>
      </c>
      <c r="G82" s="2">
        <v>0.1</v>
      </c>
      <c r="H82" s="2">
        <v>0.146341463414634</v>
      </c>
      <c r="I82" s="2">
        <v>0.13559322033898299</v>
      </c>
      <c r="J82" s="2">
        <v>0.16129032258064499</v>
      </c>
      <c r="K82" s="2">
        <v>0.25</v>
      </c>
      <c r="L82" s="3">
        <v>0.15384615384615399</v>
      </c>
      <c r="M82" s="3">
        <v>0.16991643454038999</v>
      </c>
    </row>
    <row r="83" spans="1:13" x14ac:dyDescent="0.25">
      <c r="A83" s="8" t="s">
        <v>591</v>
      </c>
      <c r="B83" s="2">
        <v>0.60714285714285698</v>
      </c>
      <c r="C83" s="2">
        <v>0.4</v>
      </c>
      <c r="D83" s="2">
        <v>0.469387755102041</v>
      </c>
      <c r="E83" s="2">
        <v>0.48936170212766</v>
      </c>
      <c r="F83" s="2">
        <v>0.52500000000000002</v>
      </c>
      <c r="G83" s="2">
        <v>0.48979591836734698</v>
      </c>
      <c r="H83" s="2">
        <v>0.328125</v>
      </c>
      <c r="I83" s="2">
        <v>0.31707317073170699</v>
      </c>
      <c r="J83" s="2">
        <v>0.4375</v>
      </c>
      <c r="K83" s="2">
        <v>0.24242424242424199</v>
      </c>
      <c r="L83" s="3">
        <v>0.34920634920634902</v>
      </c>
      <c r="M83" s="3">
        <v>0.41850220264317201</v>
      </c>
    </row>
    <row r="84" spans="1:13" x14ac:dyDescent="0.25">
      <c r="A84" s="8" t="s">
        <v>592</v>
      </c>
      <c r="B84" s="2">
        <v>0.214285714285714</v>
      </c>
      <c r="C84" s="2">
        <v>0.35555555555555601</v>
      </c>
      <c r="D84" s="2">
        <v>0.34693877551020402</v>
      </c>
      <c r="E84" s="2">
        <v>0.27659574468085102</v>
      </c>
      <c r="F84" s="2">
        <v>0.27500000000000002</v>
      </c>
      <c r="G84" s="2">
        <v>0.34693877551020402</v>
      </c>
      <c r="H84" s="2">
        <v>0.390625</v>
      </c>
      <c r="I84" s="2">
        <v>0.26829268292682901</v>
      </c>
      <c r="J84" s="2">
        <v>0.28125</v>
      </c>
      <c r="K84" s="2">
        <v>0.25757575757575801</v>
      </c>
      <c r="L84" s="3">
        <v>0.31349206349206299</v>
      </c>
      <c r="M84" s="3">
        <v>0.30616740088105698</v>
      </c>
    </row>
    <row r="85" spans="1:13" x14ac:dyDescent="0.25">
      <c r="A85" s="8" t="s">
        <v>593</v>
      </c>
      <c r="B85" s="2">
        <v>0</v>
      </c>
      <c r="C85" s="2">
        <v>8.8888888888888906E-2</v>
      </c>
      <c r="D85" s="2" t="s">
        <v>2216</v>
      </c>
      <c r="E85" s="2" t="s">
        <v>2216</v>
      </c>
      <c r="F85" s="2">
        <v>0</v>
      </c>
      <c r="G85" s="2" t="s">
        <v>2216</v>
      </c>
      <c r="H85" s="2" t="s">
        <v>2216</v>
      </c>
      <c r="I85" s="2" t="s">
        <v>2216</v>
      </c>
      <c r="J85" s="2" t="s">
        <v>2216</v>
      </c>
      <c r="K85" s="2">
        <v>0</v>
      </c>
      <c r="L85" s="3">
        <v>1.9841269841269799E-2</v>
      </c>
      <c r="M85" s="3">
        <v>2.4229074889867801E-2</v>
      </c>
    </row>
    <row r="86" spans="1:13" x14ac:dyDescent="0.25">
      <c r="A86" s="8" t="s">
        <v>594</v>
      </c>
      <c r="B86" s="2" t="s">
        <v>2216</v>
      </c>
      <c r="C86" s="2">
        <v>0</v>
      </c>
      <c r="D86" s="2">
        <v>6.1224489795918401E-2</v>
      </c>
      <c r="E86" s="2">
        <v>0</v>
      </c>
      <c r="F86" s="2" t="s">
        <v>2216</v>
      </c>
      <c r="G86" s="2" t="s">
        <v>2216</v>
      </c>
      <c r="H86" s="2">
        <v>4.6875E-2</v>
      </c>
      <c r="I86" s="2">
        <v>0.146341463414634</v>
      </c>
      <c r="J86" s="2">
        <v>0.125</v>
      </c>
      <c r="K86" s="2">
        <v>0.18181818181818199</v>
      </c>
      <c r="L86" s="3">
        <v>0.103174603174603</v>
      </c>
      <c r="M86" s="3">
        <v>6.6079295154184994E-2</v>
      </c>
    </row>
    <row r="87" spans="1:13" x14ac:dyDescent="0.25">
      <c r="A87" s="8" t="s">
        <v>596</v>
      </c>
      <c r="B87" s="2">
        <v>0.14285714285714299</v>
      </c>
      <c r="C87" s="2">
        <v>0.155555555555556</v>
      </c>
      <c r="D87" s="2">
        <v>0.102040816326531</v>
      </c>
      <c r="E87" s="2">
        <v>0.21276595744680901</v>
      </c>
      <c r="F87" s="2">
        <v>0.17499999999999999</v>
      </c>
      <c r="G87" s="2">
        <v>0.102040816326531</v>
      </c>
      <c r="H87" s="2">
        <v>0.21875</v>
      </c>
      <c r="I87" s="2">
        <v>0.24390243902438999</v>
      </c>
      <c r="J87" s="2">
        <v>0.125</v>
      </c>
      <c r="K87" s="2">
        <v>0.31818181818181801</v>
      </c>
      <c r="L87" s="3">
        <v>0.214285714285714</v>
      </c>
      <c r="M87" s="3">
        <v>0.185022026431718</v>
      </c>
    </row>
    <row r="88" spans="1:13" x14ac:dyDescent="0.25">
      <c r="A88" s="8" t="s">
        <v>612</v>
      </c>
      <c r="B88" s="2" t="s">
        <v>2216</v>
      </c>
      <c r="C88" s="2" t="s">
        <v>2216</v>
      </c>
      <c r="D88" s="2">
        <v>0</v>
      </c>
      <c r="E88" s="2" t="s">
        <v>2216</v>
      </c>
      <c r="F88" s="2">
        <v>0.27272727272727298</v>
      </c>
      <c r="G88" s="2" t="s">
        <v>2216</v>
      </c>
      <c r="H88" s="2">
        <v>0.33333333333333298</v>
      </c>
      <c r="I88" s="2" t="s">
        <v>2216</v>
      </c>
      <c r="J88" s="2">
        <v>0.75</v>
      </c>
      <c r="K88" s="2">
        <v>0.3</v>
      </c>
      <c r="L88" s="3">
        <v>0.33333333333333298</v>
      </c>
      <c r="M88" s="3">
        <v>0.240506329113924</v>
      </c>
    </row>
    <row r="89" spans="1:13" x14ac:dyDescent="0.25">
      <c r="A89" s="8" t="s">
        <v>613</v>
      </c>
      <c r="B89" s="2">
        <v>0.33333333333333298</v>
      </c>
      <c r="C89" s="2">
        <v>0.5</v>
      </c>
      <c r="D89" s="2">
        <v>0.42857142857142899</v>
      </c>
      <c r="E89" s="2">
        <v>0.45454545454545497</v>
      </c>
      <c r="F89" s="2">
        <v>0.45454545454545497</v>
      </c>
      <c r="G89" s="2" t="s">
        <v>2216</v>
      </c>
      <c r="H89" s="2">
        <v>0.33333333333333298</v>
      </c>
      <c r="I89" s="2">
        <v>0.6</v>
      </c>
      <c r="J89" s="2">
        <v>0</v>
      </c>
      <c r="K89" s="2">
        <v>0.3</v>
      </c>
      <c r="L89" s="3">
        <v>0.30303030303030298</v>
      </c>
      <c r="M89" s="3">
        <v>0.354430379746835</v>
      </c>
    </row>
    <row r="90" spans="1:13" x14ac:dyDescent="0.25">
      <c r="A90" s="8" t="s">
        <v>614</v>
      </c>
      <c r="B90" s="2" t="s">
        <v>2216</v>
      </c>
      <c r="C90" s="2">
        <v>0</v>
      </c>
      <c r="D90" s="2" t="s">
        <v>2216</v>
      </c>
      <c r="E90" s="2" t="s">
        <v>2216</v>
      </c>
      <c r="F90" s="2" t="s">
        <v>2216</v>
      </c>
      <c r="G90" s="2">
        <v>0</v>
      </c>
      <c r="H90" s="2" t="s">
        <v>2216</v>
      </c>
      <c r="I90" s="2">
        <v>0</v>
      </c>
      <c r="J90" s="2">
        <v>0</v>
      </c>
      <c r="K90" s="2">
        <v>0</v>
      </c>
      <c r="L90" s="3" t="s">
        <v>2216</v>
      </c>
      <c r="M90" s="3">
        <v>0.10126582278481</v>
      </c>
    </row>
    <row r="91" spans="1:13" x14ac:dyDescent="0.25">
      <c r="A91" s="8" t="s">
        <v>615</v>
      </c>
      <c r="B91" s="2" t="s">
        <v>2216</v>
      </c>
      <c r="C91" s="2" t="s">
        <v>2216</v>
      </c>
      <c r="D91" s="2">
        <v>0</v>
      </c>
      <c r="E91" s="2">
        <v>0</v>
      </c>
      <c r="F91" s="2" t="s">
        <v>2216</v>
      </c>
      <c r="G91" s="2" t="s">
        <v>2216</v>
      </c>
      <c r="H91" s="2">
        <v>0</v>
      </c>
      <c r="I91" s="2">
        <v>0</v>
      </c>
      <c r="J91" s="2">
        <v>0</v>
      </c>
      <c r="K91" s="2" t="s">
        <v>2216</v>
      </c>
      <c r="L91" s="3" t="s">
        <v>2216</v>
      </c>
      <c r="M91" s="3">
        <v>6.3291139240506306E-2</v>
      </c>
    </row>
    <row r="92" spans="1:13" x14ac:dyDescent="0.25">
      <c r="A92" s="8" t="s">
        <v>617</v>
      </c>
      <c r="B92" s="2">
        <v>0.25</v>
      </c>
      <c r="C92" s="2" t="s">
        <v>2216</v>
      </c>
      <c r="D92" s="2" t="s">
        <v>2216</v>
      </c>
      <c r="E92" s="2" t="s">
        <v>2216</v>
      </c>
      <c r="F92" s="2" t="s">
        <v>2216</v>
      </c>
      <c r="G92" s="2" t="s">
        <v>2216</v>
      </c>
      <c r="H92" s="2" t="s">
        <v>2216</v>
      </c>
      <c r="I92" s="2" t="s">
        <v>2216</v>
      </c>
      <c r="J92" s="2" t="s">
        <v>2216</v>
      </c>
      <c r="K92" s="2">
        <v>0.3</v>
      </c>
      <c r="L92" s="3">
        <v>0.27272727272727298</v>
      </c>
      <c r="M92" s="3">
        <v>0.240506329113924</v>
      </c>
    </row>
    <row r="93" spans="1:13" x14ac:dyDescent="0.25">
      <c r="A93" s="8" t="s">
        <v>619</v>
      </c>
      <c r="B93" s="2">
        <v>0.214285714285714</v>
      </c>
      <c r="C93" s="2" t="s">
        <v>2216</v>
      </c>
      <c r="D93" s="2">
        <v>0.75</v>
      </c>
      <c r="E93" s="2" t="s">
        <v>2216</v>
      </c>
      <c r="F93" s="2">
        <v>0</v>
      </c>
      <c r="G93" s="2" t="s">
        <v>2216</v>
      </c>
      <c r="H93" s="2" t="s">
        <v>2216</v>
      </c>
      <c r="I93" s="2">
        <v>0</v>
      </c>
      <c r="J93" s="2">
        <v>0</v>
      </c>
      <c r="K93" s="2" t="s">
        <v>2216</v>
      </c>
      <c r="L93" s="3">
        <v>0.2</v>
      </c>
      <c r="M93" s="3">
        <v>0.25531914893617003</v>
      </c>
    </row>
    <row r="94" spans="1:13" x14ac:dyDescent="0.25">
      <c r="A94" s="8" t="s">
        <v>620</v>
      </c>
      <c r="B94" s="2" t="s">
        <v>2216</v>
      </c>
      <c r="C94" s="2" t="s">
        <v>2216</v>
      </c>
      <c r="D94" s="2" t="s">
        <v>2216</v>
      </c>
      <c r="E94" s="2" t="s">
        <v>2216</v>
      </c>
      <c r="F94" s="2" t="s">
        <v>2216</v>
      </c>
      <c r="G94" s="2" t="s">
        <v>2216</v>
      </c>
      <c r="H94" s="2" t="s">
        <v>2216</v>
      </c>
      <c r="I94" s="2" t="s">
        <v>2216</v>
      </c>
      <c r="J94" s="2">
        <v>0</v>
      </c>
      <c r="K94" s="2" t="s">
        <v>2216</v>
      </c>
      <c r="L94" s="3">
        <v>0.25</v>
      </c>
      <c r="M94" s="3">
        <v>0.21276595744680901</v>
      </c>
    </row>
    <row r="95" spans="1:13" x14ac:dyDescent="0.25">
      <c r="A95" s="8" t="s">
        <v>621</v>
      </c>
      <c r="B95" s="2">
        <v>0</v>
      </c>
      <c r="C95" s="2" t="s">
        <v>2216</v>
      </c>
      <c r="D95" s="2">
        <v>0</v>
      </c>
      <c r="E95" s="2" t="s">
        <v>2216</v>
      </c>
      <c r="F95" s="2">
        <v>0</v>
      </c>
      <c r="G95" s="2" t="s">
        <v>2216</v>
      </c>
      <c r="H95" s="2">
        <v>0</v>
      </c>
      <c r="I95" s="2">
        <v>0</v>
      </c>
      <c r="J95" s="2" t="s">
        <v>2216</v>
      </c>
      <c r="K95" s="2" t="s">
        <v>2216</v>
      </c>
      <c r="L95" s="3" t="s">
        <v>2216</v>
      </c>
      <c r="M95" s="3">
        <v>0.10638297872340401</v>
      </c>
    </row>
    <row r="96" spans="1:13" x14ac:dyDescent="0.25">
      <c r="A96" s="8" t="s">
        <v>622</v>
      </c>
      <c r="B96" s="2" t="s">
        <v>2216</v>
      </c>
      <c r="C96" s="2">
        <v>0</v>
      </c>
      <c r="D96" s="2">
        <v>0</v>
      </c>
      <c r="E96" s="2" t="s">
        <v>2216</v>
      </c>
      <c r="F96" s="2" t="s">
        <v>2216</v>
      </c>
      <c r="G96" s="2" t="s">
        <v>2216</v>
      </c>
      <c r="H96" s="2">
        <v>0</v>
      </c>
      <c r="I96" s="2" t="s">
        <v>2216</v>
      </c>
      <c r="J96" s="2" t="s">
        <v>2216</v>
      </c>
      <c r="K96" s="2" t="s">
        <v>2216</v>
      </c>
      <c r="L96" s="3">
        <v>0.25</v>
      </c>
      <c r="M96" s="3">
        <v>0.12765957446808501</v>
      </c>
    </row>
    <row r="97" spans="1:13" x14ac:dyDescent="0.25">
      <c r="A97" s="8" t="s">
        <v>624</v>
      </c>
      <c r="B97" s="2">
        <v>0.64285714285714302</v>
      </c>
      <c r="C97" s="2" t="s">
        <v>2216</v>
      </c>
      <c r="D97" s="2">
        <v>0</v>
      </c>
      <c r="E97" s="2" t="s">
        <v>2216</v>
      </c>
      <c r="F97" s="2" t="s">
        <v>2216</v>
      </c>
      <c r="G97" s="2" t="s">
        <v>2216</v>
      </c>
      <c r="H97" s="2" t="s">
        <v>2216</v>
      </c>
      <c r="I97" s="2">
        <v>0</v>
      </c>
      <c r="J97" s="2" t="s">
        <v>2216</v>
      </c>
      <c r="K97" s="2">
        <v>0</v>
      </c>
      <c r="L97" s="3">
        <v>0.2</v>
      </c>
      <c r="M97" s="3">
        <v>0.29787234042553201</v>
      </c>
    </row>
    <row r="98" spans="1:13" x14ac:dyDescent="0.25">
      <c r="A98" s="8" t="s">
        <v>626</v>
      </c>
      <c r="B98" s="2">
        <v>0</v>
      </c>
      <c r="C98" s="2" t="s">
        <v>2216</v>
      </c>
      <c r="D98" s="2" t="s">
        <v>2216</v>
      </c>
      <c r="E98" s="2" t="s">
        <v>2216</v>
      </c>
      <c r="F98" s="2" t="s">
        <v>2216</v>
      </c>
      <c r="G98" s="2" t="s">
        <v>2216</v>
      </c>
      <c r="H98" s="2">
        <v>0</v>
      </c>
      <c r="I98" s="2">
        <v>0</v>
      </c>
      <c r="J98" s="2" t="s">
        <v>2216</v>
      </c>
      <c r="K98" s="2" t="s">
        <v>2216</v>
      </c>
      <c r="L98" s="3" t="s">
        <v>2216</v>
      </c>
      <c r="M98" s="3">
        <v>0.19354838709677399</v>
      </c>
    </row>
    <row r="99" spans="1:13" x14ac:dyDescent="0.25">
      <c r="A99" s="8" t="s">
        <v>627</v>
      </c>
      <c r="B99" s="2" t="s">
        <v>2216</v>
      </c>
      <c r="C99" s="2" t="s">
        <v>2216</v>
      </c>
      <c r="D99" s="2">
        <v>0</v>
      </c>
      <c r="E99" s="2">
        <v>0</v>
      </c>
      <c r="F99" s="2" t="s">
        <v>2216</v>
      </c>
      <c r="G99" s="2" t="s">
        <v>2216</v>
      </c>
      <c r="H99" s="2" t="s">
        <v>2216</v>
      </c>
      <c r="I99" s="2">
        <v>1</v>
      </c>
      <c r="J99" s="2" t="s">
        <v>2216</v>
      </c>
      <c r="K99" s="2" t="s">
        <v>2216</v>
      </c>
      <c r="L99" s="3">
        <v>0.5</v>
      </c>
      <c r="M99" s="3">
        <v>0.29032258064516098</v>
      </c>
    </row>
    <row r="100" spans="1:13" x14ac:dyDescent="0.25">
      <c r="A100" s="8" t="s">
        <v>628</v>
      </c>
      <c r="B100" s="2" t="s">
        <v>2216</v>
      </c>
      <c r="C100" s="2" t="s">
        <v>2216</v>
      </c>
      <c r="D100" s="2">
        <v>0</v>
      </c>
      <c r="E100" s="2" t="s">
        <v>2216</v>
      </c>
      <c r="F100" s="2" t="s">
        <v>2216</v>
      </c>
      <c r="G100" s="2" t="s">
        <v>2216</v>
      </c>
      <c r="H100" s="2" t="s">
        <v>2216</v>
      </c>
      <c r="I100" s="2">
        <v>0</v>
      </c>
      <c r="J100" s="2" t="s">
        <v>2216</v>
      </c>
      <c r="K100" s="2" t="s">
        <v>2216</v>
      </c>
      <c r="L100" s="3">
        <v>0.25</v>
      </c>
      <c r="M100" s="3">
        <v>0.19354838709677399</v>
      </c>
    </row>
    <row r="101" spans="1:13" x14ac:dyDescent="0.25">
      <c r="A101" s="8" t="s">
        <v>629</v>
      </c>
      <c r="B101" s="2">
        <v>0</v>
      </c>
      <c r="C101" s="2">
        <v>0</v>
      </c>
      <c r="D101" s="2">
        <v>0</v>
      </c>
      <c r="E101" s="2" t="s">
        <v>2216</v>
      </c>
      <c r="F101" s="2" t="s">
        <v>2216</v>
      </c>
      <c r="G101" s="2" t="s">
        <v>2216</v>
      </c>
      <c r="H101" s="2">
        <v>0</v>
      </c>
      <c r="I101" s="2">
        <v>0</v>
      </c>
      <c r="J101" s="2" t="s">
        <v>2216</v>
      </c>
      <c r="K101" s="2" t="s">
        <v>2216</v>
      </c>
      <c r="L101" s="3" t="s">
        <v>2216</v>
      </c>
      <c r="M101" s="3" t="s">
        <v>2216</v>
      </c>
    </row>
    <row r="102" spans="1:13" x14ac:dyDescent="0.25">
      <c r="A102" s="8" t="s">
        <v>631</v>
      </c>
      <c r="B102" s="2" t="s">
        <v>2216</v>
      </c>
      <c r="C102" s="2" t="s">
        <v>2216</v>
      </c>
      <c r="D102" s="2" t="s">
        <v>2216</v>
      </c>
      <c r="E102" s="2" t="s">
        <v>2216</v>
      </c>
      <c r="F102" s="2" t="s">
        <v>2216</v>
      </c>
      <c r="G102" s="2" t="s">
        <v>2216</v>
      </c>
      <c r="H102" s="2">
        <v>0</v>
      </c>
      <c r="I102" s="2">
        <v>0</v>
      </c>
      <c r="J102" s="2" t="s">
        <v>2216</v>
      </c>
      <c r="K102" s="2" t="s">
        <v>2216</v>
      </c>
      <c r="L102" s="3">
        <v>0</v>
      </c>
      <c r="M102" s="3">
        <v>0.25806451612903197</v>
      </c>
    </row>
    <row r="103" spans="1:13" x14ac:dyDescent="0.25">
      <c r="A103" s="8" t="s">
        <v>633</v>
      </c>
      <c r="B103" s="2">
        <v>0.375</v>
      </c>
      <c r="C103" s="2" t="s">
        <v>2216</v>
      </c>
      <c r="D103" s="2">
        <v>0</v>
      </c>
      <c r="E103" s="2">
        <v>0.27272727272727298</v>
      </c>
      <c r="F103" s="2" t="s">
        <v>2216</v>
      </c>
      <c r="G103" s="2" t="s">
        <v>2216</v>
      </c>
      <c r="H103" s="2" t="s">
        <v>2216</v>
      </c>
      <c r="I103" s="2">
        <v>0</v>
      </c>
      <c r="J103" s="2">
        <v>0</v>
      </c>
      <c r="K103" s="2" t="s">
        <v>2216</v>
      </c>
      <c r="L103" s="3">
        <v>0.157894736842105</v>
      </c>
      <c r="M103" s="3">
        <v>0.19298245614035101</v>
      </c>
    </row>
    <row r="104" spans="1:13" x14ac:dyDescent="0.25">
      <c r="A104" s="8" t="s">
        <v>634</v>
      </c>
      <c r="B104" s="2">
        <v>0.375</v>
      </c>
      <c r="C104" s="2" t="s">
        <v>2216</v>
      </c>
      <c r="D104" s="2">
        <v>0.5</v>
      </c>
      <c r="E104" s="2">
        <v>0.54545454545454497</v>
      </c>
      <c r="F104" s="2">
        <v>0.36363636363636398</v>
      </c>
      <c r="G104" s="2" t="s">
        <v>2216</v>
      </c>
      <c r="H104" s="2" t="s">
        <v>2216</v>
      </c>
      <c r="I104" s="2">
        <v>0.5</v>
      </c>
      <c r="J104" s="2" t="s">
        <v>2216</v>
      </c>
      <c r="K104" s="2" t="s">
        <v>2216</v>
      </c>
      <c r="L104" s="3">
        <v>0.42105263157894701</v>
      </c>
      <c r="M104" s="3">
        <v>0.43859649122806998</v>
      </c>
    </row>
    <row r="105" spans="1:13" x14ac:dyDescent="0.25">
      <c r="A105" s="8" t="s">
        <v>635</v>
      </c>
      <c r="B105" s="2">
        <v>0</v>
      </c>
      <c r="C105" s="2" t="s">
        <v>2216</v>
      </c>
      <c r="D105" s="2">
        <v>0</v>
      </c>
      <c r="E105" s="2">
        <v>0</v>
      </c>
      <c r="F105" s="2">
        <v>0</v>
      </c>
      <c r="G105" s="2" t="s">
        <v>2216</v>
      </c>
      <c r="H105" s="2">
        <v>0</v>
      </c>
      <c r="I105" s="2">
        <v>0</v>
      </c>
      <c r="J105" s="2">
        <v>0</v>
      </c>
      <c r="K105" s="2">
        <v>0</v>
      </c>
      <c r="L105" s="3">
        <v>0</v>
      </c>
      <c r="M105" s="3">
        <v>0</v>
      </c>
    </row>
    <row r="106" spans="1:13" x14ac:dyDescent="0.25">
      <c r="A106" s="8" t="s">
        <v>636</v>
      </c>
      <c r="B106" s="2" t="s">
        <v>2216</v>
      </c>
      <c r="C106" s="2" t="s">
        <v>2216</v>
      </c>
      <c r="D106" s="2" t="s">
        <v>2216</v>
      </c>
      <c r="E106" s="2">
        <v>0</v>
      </c>
      <c r="F106" s="2" t="s">
        <v>2216</v>
      </c>
      <c r="G106" s="2" t="s">
        <v>2216</v>
      </c>
      <c r="H106" s="2">
        <v>0</v>
      </c>
      <c r="I106" s="2">
        <v>0</v>
      </c>
      <c r="J106" s="2">
        <v>0</v>
      </c>
      <c r="K106" s="2" t="s">
        <v>2216</v>
      </c>
      <c r="L106" s="3" t="s">
        <v>2216</v>
      </c>
      <c r="M106" s="3">
        <v>8.7719298245614002E-2</v>
      </c>
    </row>
    <row r="107" spans="1:13" x14ac:dyDescent="0.25">
      <c r="A107" s="8" t="s">
        <v>638</v>
      </c>
      <c r="B107" s="2" t="s">
        <v>2216</v>
      </c>
      <c r="C107" s="2" t="s">
        <v>2216</v>
      </c>
      <c r="D107" s="2" t="s">
        <v>2216</v>
      </c>
      <c r="E107" s="2" t="s">
        <v>2216</v>
      </c>
      <c r="F107" s="2">
        <v>0.36363636363636398</v>
      </c>
      <c r="G107" s="2" t="s">
        <v>2216</v>
      </c>
      <c r="H107" s="2">
        <v>0.6</v>
      </c>
      <c r="I107" s="2">
        <v>0.5</v>
      </c>
      <c r="J107" s="2" t="s">
        <v>2216</v>
      </c>
      <c r="K107" s="2" t="s">
        <v>2216</v>
      </c>
      <c r="L107" s="3">
        <v>0.36842105263157898</v>
      </c>
      <c r="M107" s="3">
        <v>0.28070175438596501</v>
      </c>
    </row>
    <row r="108" spans="1:13" x14ac:dyDescent="0.25">
      <c r="A108" s="8" t="s">
        <v>640</v>
      </c>
      <c r="B108" s="2">
        <v>0.19047619047618999</v>
      </c>
      <c r="C108" s="2">
        <v>0.22222222222222199</v>
      </c>
      <c r="D108" s="2">
        <v>0.15151515151515199</v>
      </c>
      <c r="E108" s="2">
        <v>0.2</v>
      </c>
      <c r="F108" s="2">
        <v>0.31034482758620702</v>
      </c>
      <c r="G108" s="2">
        <v>0.230769230769231</v>
      </c>
      <c r="H108" s="2">
        <v>0.20689655172413801</v>
      </c>
      <c r="I108" s="2">
        <v>0.25</v>
      </c>
      <c r="J108" s="2">
        <v>0.625</v>
      </c>
      <c r="K108" s="2" t="s">
        <v>2216</v>
      </c>
      <c r="L108" s="3">
        <v>0.213592233009709</v>
      </c>
      <c r="M108" s="3">
        <v>0.226851851851852</v>
      </c>
    </row>
    <row r="109" spans="1:13" x14ac:dyDescent="0.25">
      <c r="A109" s="8" t="s">
        <v>641</v>
      </c>
      <c r="B109" s="2">
        <v>0.238095238095238</v>
      </c>
      <c r="C109" s="2">
        <v>0.22222222222222199</v>
      </c>
      <c r="D109" s="2">
        <v>0.21212121212121199</v>
      </c>
      <c r="E109" s="2">
        <v>0.266666666666667</v>
      </c>
      <c r="F109" s="2">
        <v>0.31034482758620702</v>
      </c>
      <c r="G109" s="2">
        <v>0.34615384615384598</v>
      </c>
      <c r="H109" s="2">
        <v>0.17241379310344801</v>
      </c>
      <c r="I109" s="2">
        <v>0.5</v>
      </c>
      <c r="J109" s="2" t="s">
        <v>2216</v>
      </c>
      <c r="K109" s="2">
        <v>0.24</v>
      </c>
      <c r="L109" s="3">
        <v>0.28155339805825202</v>
      </c>
      <c r="M109" s="3">
        <v>0.26851851851851899</v>
      </c>
    </row>
    <row r="110" spans="1:13" x14ac:dyDescent="0.25">
      <c r="A110" s="8" t="s">
        <v>642</v>
      </c>
      <c r="B110" s="2">
        <v>0.28571428571428598</v>
      </c>
      <c r="C110" s="2">
        <v>0.25925925925925902</v>
      </c>
      <c r="D110" s="2">
        <v>0.24242424242424199</v>
      </c>
      <c r="E110" s="2" t="s">
        <v>2216</v>
      </c>
      <c r="F110" s="2" t="s">
        <v>2216</v>
      </c>
      <c r="G110" s="2">
        <v>0.19230769230769201</v>
      </c>
      <c r="H110" s="2">
        <v>0.34482758620689702</v>
      </c>
      <c r="I110" s="2">
        <v>0</v>
      </c>
      <c r="J110" s="2" t="s">
        <v>2216</v>
      </c>
      <c r="K110" s="2" t="s">
        <v>2216</v>
      </c>
      <c r="L110" s="3">
        <v>0.15533980582524301</v>
      </c>
      <c r="M110" s="3">
        <v>0.17592592592592601</v>
      </c>
    </row>
    <row r="111" spans="1:13" x14ac:dyDescent="0.25">
      <c r="A111" s="8" t="s">
        <v>643</v>
      </c>
      <c r="B111" s="2" t="s">
        <v>2216</v>
      </c>
      <c r="C111" s="2">
        <v>0.148148148148148</v>
      </c>
      <c r="D111" s="2">
        <v>0</v>
      </c>
      <c r="E111" s="2" t="s">
        <v>2216</v>
      </c>
      <c r="F111" s="2">
        <v>0.10344827586206901</v>
      </c>
      <c r="G111" s="2">
        <v>0.115384615384615</v>
      </c>
      <c r="H111" s="2" t="s">
        <v>2216</v>
      </c>
      <c r="I111" s="2" t="s">
        <v>2216</v>
      </c>
      <c r="J111" s="2" t="s">
        <v>2216</v>
      </c>
      <c r="K111" s="2">
        <v>0.2</v>
      </c>
      <c r="L111" s="3">
        <v>0.116504854368932</v>
      </c>
      <c r="M111" s="3">
        <v>8.7962962962963007E-2</v>
      </c>
    </row>
    <row r="112" spans="1:13" x14ac:dyDescent="0.25">
      <c r="A112" s="8" t="s">
        <v>645</v>
      </c>
      <c r="B112" s="2">
        <v>0.238095238095238</v>
      </c>
      <c r="C112" s="2">
        <v>0.148148148148148</v>
      </c>
      <c r="D112" s="2">
        <v>0.39393939393939398</v>
      </c>
      <c r="E112" s="2">
        <v>0.33333333333333298</v>
      </c>
      <c r="F112" s="2">
        <v>0.24137931034482801</v>
      </c>
      <c r="G112" s="2">
        <v>0.115384615384615</v>
      </c>
      <c r="H112" s="2">
        <v>0.20689655172413801</v>
      </c>
      <c r="I112" s="2">
        <v>0.1875</v>
      </c>
      <c r="J112" s="2">
        <v>0</v>
      </c>
      <c r="K112" s="2">
        <v>0.48</v>
      </c>
      <c r="L112" s="3">
        <v>0.233009708737864</v>
      </c>
      <c r="M112" s="3">
        <v>0.240740740740741</v>
      </c>
    </row>
    <row r="113" spans="1:13" x14ac:dyDescent="0.25">
      <c r="A113" s="8" t="s">
        <v>647</v>
      </c>
      <c r="B113" s="2">
        <v>0.11111111111111099</v>
      </c>
      <c r="C113" s="2">
        <v>0.2</v>
      </c>
      <c r="D113" s="2">
        <v>0.33333333333333298</v>
      </c>
      <c r="E113" s="2">
        <v>0.25806451612903197</v>
      </c>
      <c r="F113" s="2">
        <v>0.18181818181818199</v>
      </c>
      <c r="G113" s="2">
        <v>0.25</v>
      </c>
      <c r="H113" s="2">
        <v>0.17241379310344801</v>
      </c>
      <c r="I113" s="2">
        <v>9.6774193548387094E-2</v>
      </c>
      <c r="J113" s="2">
        <v>0</v>
      </c>
      <c r="K113" s="2">
        <v>0.1</v>
      </c>
      <c r="L113" s="3">
        <v>0.13740458015267201</v>
      </c>
      <c r="M113" s="3">
        <v>0.17692307692307699</v>
      </c>
    </row>
    <row r="114" spans="1:13" x14ac:dyDescent="0.25">
      <c r="A114" s="8" t="s">
        <v>648</v>
      </c>
      <c r="B114" s="2">
        <v>0.44444444444444398</v>
      </c>
      <c r="C114" s="2">
        <v>0.32</v>
      </c>
      <c r="D114" s="2">
        <v>0.22222222222222199</v>
      </c>
      <c r="E114" s="2">
        <v>0.54838709677419395</v>
      </c>
      <c r="F114" s="2">
        <v>0.42424242424242398</v>
      </c>
      <c r="G114" s="2">
        <v>0.39285714285714302</v>
      </c>
      <c r="H114" s="2">
        <v>0.48275862068965503</v>
      </c>
      <c r="I114" s="2">
        <v>0.38709677419354799</v>
      </c>
      <c r="J114" s="2">
        <v>0.4375</v>
      </c>
      <c r="K114" s="2">
        <v>0.33333333333333298</v>
      </c>
      <c r="L114" s="3">
        <v>0.40458015267175601</v>
      </c>
      <c r="M114" s="3">
        <v>0.41538461538461502</v>
      </c>
    </row>
    <row r="115" spans="1:13" x14ac:dyDescent="0.25">
      <c r="A115" s="8" t="s">
        <v>649</v>
      </c>
      <c r="B115" s="2" t="s">
        <v>2216</v>
      </c>
      <c r="C115" s="2">
        <v>0.16</v>
      </c>
      <c r="D115" s="2" t="s">
        <v>2216</v>
      </c>
      <c r="E115" s="2">
        <v>0.12903225806451599</v>
      </c>
      <c r="F115" s="2">
        <v>0.15151515151515199</v>
      </c>
      <c r="G115" s="2" t="s">
        <v>2216</v>
      </c>
      <c r="H115" s="2">
        <v>0.13793103448275901</v>
      </c>
      <c r="I115" s="2">
        <v>9.6774193548387094E-2</v>
      </c>
      <c r="J115" s="2">
        <v>0.3125</v>
      </c>
      <c r="K115" s="2">
        <v>0.133333333333333</v>
      </c>
      <c r="L115" s="3">
        <v>0.12977099236641201</v>
      </c>
      <c r="M115" s="3">
        <v>0.119230769230769</v>
      </c>
    </row>
    <row r="116" spans="1:13" x14ac:dyDescent="0.25">
      <c r="A116" s="8" t="s">
        <v>650</v>
      </c>
      <c r="B116" s="2" t="s">
        <v>2216</v>
      </c>
      <c r="C116" s="2" t="s">
        <v>2216</v>
      </c>
      <c r="D116" s="2" t="s">
        <v>2216</v>
      </c>
      <c r="E116" s="2" t="s">
        <v>2216</v>
      </c>
      <c r="F116" s="2">
        <v>9.0909090909090898E-2</v>
      </c>
      <c r="G116" s="2" t="s">
        <v>2216</v>
      </c>
      <c r="H116" s="2" t="s">
        <v>2216</v>
      </c>
      <c r="I116" s="2" t="s">
        <v>2216</v>
      </c>
      <c r="J116" s="2" t="s">
        <v>2216</v>
      </c>
      <c r="K116" s="2">
        <v>0.1</v>
      </c>
      <c r="L116" s="3">
        <v>4.58015267175573E-2</v>
      </c>
      <c r="M116" s="3">
        <v>5.3846153846153801E-2</v>
      </c>
    </row>
    <row r="117" spans="1:13" x14ac:dyDescent="0.25">
      <c r="A117" s="8" t="s">
        <v>652</v>
      </c>
      <c r="B117" s="2">
        <v>0.296296296296296</v>
      </c>
      <c r="C117" s="2">
        <v>0.24</v>
      </c>
      <c r="D117" s="2">
        <v>0.27777777777777801</v>
      </c>
      <c r="E117" s="2" t="s">
        <v>2216</v>
      </c>
      <c r="F117" s="2">
        <v>0.15151515151515199</v>
      </c>
      <c r="G117" s="2">
        <v>0.28571428571428598</v>
      </c>
      <c r="H117" s="2">
        <v>0.17241379310344801</v>
      </c>
      <c r="I117" s="2">
        <v>0.38709677419354799</v>
      </c>
      <c r="J117" s="2">
        <v>0.1875</v>
      </c>
      <c r="K117" s="2">
        <v>0.33333333333333298</v>
      </c>
      <c r="L117" s="3">
        <v>0.28244274809160302</v>
      </c>
      <c r="M117" s="3">
        <v>0.234615384615385</v>
      </c>
    </row>
    <row r="118" spans="1:13" x14ac:dyDescent="0.25">
      <c r="A118" s="8" t="s">
        <v>654</v>
      </c>
      <c r="B118" s="2" t="s">
        <v>2216</v>
      </c>
      <c r="C118" s="2" t="s">
        <v>2216</v>
      </c>
      <c r="D118" s="2">
        <v>0</v>
      </c>
      <c r="E118" s="2">
        <v>0</v>
      </c>
      <c r="F118" s="2" t="s">
        <v>2216</v>
      </c>
      <c r="G118" s="2">
        <v>0</v>
      </c>
      <c r="H118" s="2">
        <v>0</v>
      </c>
      <c r="I118" s="2">
        <v>0</v>
      </c>
      <c r="J118" s="2" t="s">
        <v>2216</v>
      </c>
      <c r="K118" s="2">
        <v>0</v>
      </c>
      <c r="L118" s="3" t="s">
        <v>2216</v>
      </c>
      <c r="M118" s="3">
        <v>0</v>
      </c>
    </row>
    <row r="119" spans="1:13" x14ac:dyDescent="0.25">
      <c r="A119" s="8" t="s">
        <v>655</v>
      </c>
      <c r="B119" s="2" t="s">
        <v>2216</v>
      </c>
      <c r="C119" s="2" t="s">
        <v>2216</v>
      </c>
      <c r="D119" s="2">
        <v>0</v>
      </c>
      <c r="E119" s="2">
        <v>0</v>
      </c>
      <c r="F119" s="2" t="s">
        <v>2216</v>
      </c>
      <c r="G119" s="2">
        <v>0</v>
      </c>
      <c r="H119" s="2">
        <v>0</v>
      </c>
      <c r="I119" s="2">
        <v>0</v>
      </c>
      <c r="J119" s="2" t="s">
        <v>2216</v>
      </c>
      <c r="K119" s="2">
        <v>0</v>
      </c>
      <c r="L119" s="3" t="s">
        <v>2216</v>
      </c>
      <c r="M119" s="3">
        <v>0.8</v>
      </c>
    </row>
    <row r="120" spans="1:13" x14ac:dyDescent="0.25">
      <c r="A120" s="8" t="s">
        <v>656</v>
      </c>
      <c r="B120" s="2" t="s">
        <v>2216</v>
      </c>
      <c r="C120" s="2" t="s">
        <v>2216</v>
      </c>
      <c r="D120" s="2">
        <v>0</v>
      </c>
      <c r="E120" s="2">
        <v>0</v>
      </c>
      <c r="F120" s="2" t="s">
        <v>2216</v>
      </c>
      <c r="G120" s="2">
        <v>0</v>
      </c>
      <c r="H120" s="2">
        <v>0</v>
      </c>
      <c r="I120" s="2">
        <v>0</v>
      </c>
      <c r="J120" s="2" t="s">
        <v>2216</v>
      </c>
      <c r="K120" s="2">
        <v>0</v>
      </c>
      <c r="L120" s="3" t="s">
        <v>2216</v>
      </c>
      <c r="M120" s="3" t="s">
        <v>2216</v>
      </c>
    </row>
    <row r="121" spans="1:13" x14ac:dyDescent="0.25">
      <c r="A121" s="8" t="s">
        <v>657</v>
      </c>
      <c r="B121" s="2" t="s">
        <v>2216</v>
      </c>
      <c r="C121" s="2" t="s">
        <v>2216</v>
      </c>
      <c r="D121" s="2">
        <v>0</v>
      </c>
      <c r="E121" s="2">
        <v>0</v>
      </c>
      <c r="F121" s="2" t="s">
        <v>2216</v>
      </c>
      <c r="G121" s="2">
        <v>0</v>
      </c>
      <c r="H121" s="2">
        <v>0</v>
      </c>
      <c r="I121" s="2">
        <v>0</v>
      </c>
      <c r="J121" s="2" t="s">
        <v>2216</v>
      </c>
      <c r="K121" s="2">
        <v>0</v>
      </c>
      <c r="L121" s="3" t="s">
        <v>2216</v>
      </c>
      <c r="M121" s="3">
        <v>0</v>
      </c>
    </row>
    <row r="122" spans="1:13" x14ac:dyDescent="0.25">
      <c r="A122" s="8" t="s">
        <v>659</v>
      </c>
      <c r="B122" s="2" t="s">
        <v>2216</v>
      </c>
      <c r="C122" s="2" t="s">
        <v>2216</v>
      </c>
      <c r="D122" s="2">
        <v>0</v>
      </c>
      <c r="E122" s="2">
        <v>0</v>
      </c>
      <c r="F122" s="2" t="s">
        <v>2216</v>
      </c>
      <c r="G122" s="2">
        <v>0</v>
      </c>
      <c r="H122" s="2">
        <v>0</v>
      </c>
      <c r="I122" s="2">
        <v>0</v>
      </c>
      <c r="J122" s="2" t="s">
        <v>2216</v>
      </c>
      <c r="K122" s="2">
        <v>0</v>
      </c>
      <c r="L122" s="3" t="s">
        <v>2216</v>
      </c>
      <c r="M122" s="3">
        <v>0</v>
      </c>
    </row>
    <row r="123" spans="1:13" x14ac:dyDescent="0.25">
      <c r="A123" s="15"/>
    </row>
    <row r="124" spans="1:13" x14ac:dyDescent="0.25">
      <c r="A124" s="15"/>
    </row>
    <row r="125" spans="1:13" x14ac:dyDescent="0.25">
      <c r="A125" s="15"/>
      <c r="B125" s="23" t="s">
        <v>31</v>
      </c>
      <c r="C125" s="23"/>
      <c r="D125" s="23"/>
      <c r="E125" s="23"/>
      <c r="F125" s="23"/>
      <c r="G125" s="23"/>
      <c r="H125" s="23"/>
      <c r="I125" s="23"/>
      <c r="J125" s="23"/>
      <c r="K125" s="6" t="s">
        <v>10</v>
      </c>
      <c r="L125" s="6" t="s">
        <v>11</v>
      </c>
    </row>
    <row r="126" spans="1:13" x14ac:dyDescent="0.25">
      <c r="A126" s="9" t="s">
        <v>34</v>
      </c>
      <c r="B126" s="5" t="s">
        <v>15</v>
      </c>
      <c r="C126" s="5" t="s">
        <v>16</v>
      </c>
      <c r="D126" s="5" t="s">
        <v>17</v>
      </c>
      <c r="E126" s="5" t="s">
        <v>18</v>
      </c>
      <c r="F126" s="5" t="s">
        <v>19</v>
      </c>
      <c r="G126" s="5" t="s">
        <v>20</v>
      </c>
      <c r="H126" s="5" t="s">
        <v>21</v>
      </c>
      <c r="I126" s="5" t="s">
        <v>22</v>
      </c>
      <c r="J126" s="5" t="s">
        <v>23</v>
      </c>
      <c r="K126" s="5" t="s">
        <v>24</v>
      </c>
      <c r="L126" s="5" t="s">
        <v>25</v>
      </c>
    </row>
    <row r="127" spans="1:13" x14ac:dyDescent="0.25">
      <c r="A127" s="8" t="s">
        <v>584</v>
      </c>
      <c r="B127" s="2">
        <v>0</v>
      </c>
      <c r="C127" s="2">
        <v>-0.57142857142857095</v>
      </c>
      <c r="D127" s="2">
        <v>1</v>
      </c>
      <c r="E127" s="2">
        <v>0.16666666666666699</v>
      </c>
      <c r="F127" s="2">
        <v>-0.28571428571428598</v>
      </c>
      <c r="G127" s="2">
        <v>-0.4</v>
      </c>
      <c r="H127" s="2">
        <v>1</v>
      </c>
      <c r="I127" s="2">
        <v>-0.33333333333333298</v>
      </c>
      <c r="J127" s="2">
        <v>1</v>
      </c>
      <c r="K127" s="3">
        <v>0.6</v>
      </c>
      <c r="L127" s="3">
        <v>0.14285714285714299</v>
      </c>
    </row>
    <row r="128" spans="1:13" x14ac:dyDescent="0.25">
      <c r="A128" s="8" t="s">
        <v>585</v>
      </c>
      <c r="B128" s="2">
        <v>1.6666666666666701</v>
      </c>
      <c r="C128" s="2">
        <v>0</v>
      </c>
      <c r="D128" s="2">
        <v>0</v>
      </c>
      <c r="E128" s="2">
        <v>-0.1875</v>
      </c>
      <c r="F128" s="2">
        <v>-0.30769230769230799</v>
      </c>
      <c r="G128" s="2">
        <v>-0.11111111111111099</v>
      </c>
      <c r="H128" s="2">
        <v>1.125</v>
      </c>
      <c r="I128" s="2">
        <v>-0.52941176470588203</v>
      </c>
      <c r="J128" s="2">
        <v>0.875</v>
      </c>
      <c r="K128" s="3">
        <v>0.66666666666666696</v>
      </c>
      <c r="L128" s="3">
        <v>1.5</v>
      </c>
    </row>
    <row r="129" spans="1:12" x14ac:dyDescent="0.25">
      <c r="A129" s="8" t="s">
        <v>586</v>
      </c>
      <c r="B129" s="2">
        <v>-0.57142857142857095</v>
      </c>
      <c r="C129" s="2" t="s">
        <v>2216</v>
      </c>
      <c r="D129" s="2">
        <v>1.5</v>
      </c>
      <c r="E129" s="2" t="s">
        <v>2216</v>
      </c>
      <c r="F129" s="2" t="s">
        <v>2216</v>
      </c>
      <c r="G129" s="2">
        <v>1</v>
      </c>
      <c r="H129" s="2">
        <v>-0.25</v>
      </c>
      <c r="I129" s="2">
        <v>0.66666666666666696</v>
      </c>
      <c r="J129" s="2">
        <v>0.2</v>
      </c>
      <c r="K129" s="3">
        <v>2</v>
      </c>
      <c r="L129" s="3">
        <v>-0.14285714285714299</v>
      </c>
    </row>
    <row r="130" spans="1:12" x14ac:dyDescent="0.25">
      <c r="A130" s="8" t="s">
        <v>587</v>
      </c>
      <c r="B130" s="2" t="s">
        <v>2216</v>
      </c>
      <c r="C130" s="2" t="s">
        <v>2216</v>
      </c>
      <c r="D130" s="2" t="s">
        <v>2216</v>
      </c>
      <c r="E130" s="2" t="s">
        <v>2216</v>
      </c>
      <c r="F130" s="2" t="s">
        <v>2216</v>
      </c>
      <c r="G130" s="2" t="s">
        <v>2216</v>
      </c>
      <c r="H130" s="2" t="s">
        <v>2216</v>
      </c>
      <c r="I130" s="2" t="s">
        <v>2216</v>
      </c>
      <c r="J130" s="2" t="s">
        <v>2216</v>
      </c>
      <c r="K130" s="3">
        <v>0</v>
      </c>
      <c r="L130" s="3">
        <v>1</v>
      </c>
    </row>
    <row r="131" spans="1:12" x14ac:dyDescent="0.25">
      <c r="A131" s="8" t="s">
        <v>589</v>
      </c>
      <c r="B131" s="2" t="s">
        <v>2216</v>
      </c>
      <c r="C131" s="2" t="s">
        <v>2216</v>
      </c>
      <c r="D131" s="2">
        <v>4</v>
      </c>
      <c r="E131" s="2" t="s">
        <v>2216</v>
      </c>
      <c r="F131" s="2">
        <v>2</v>
      </c>
      <c r="G131" s="2" t="s">
        <v>2216</v>
      </c>
      <c r="H131" s="2" t="s">
        <v>2216</v>
      </c>
      <c r="I131" s="2" t="s">
        <v>2216</v>
      </c>
      <c r="J131" s="2" t="s">
        <v>2216</v>
      </c>
      <c r="K131" s="3">
        <v>-0.33333333333333298</v>
      </c>
      <c r="L131" s="3">
        <v>-0.5</v>
      </c>
    </row>
    <row r="132" spans="1:12" x14ac:dyDescent="0.25">
      <c r="A132" s="8" t="s">
        <v>605</v>
      </c>
      <c r="B132" s="2">
        <v>0.5</v>
      </c>
      <c r="C132" s="2">
        <v>0.83333333333333304</v>
      </c>
      <c r="D132" s="2">
        <v>0</v>
      </c>
      <c r="E132" s="2">
        <v>-0.27272727272727298</v>
      </c>
      <c r="F132" s="2">
        <v>-0.375</v>
      </c>
      <c r="G132" s="2">
        <v>0</v>
      </c>
      <c r="H132" s="2">
        <v>0.4</v>
      </c>
      <c r="I132" s="2" t="s">
        <v>2216</v>
      </c>
      <c r="J132" s="2" t="s">
        <v>2216</v>
      </c>
      <c r="K132" s="3">
        <v>-0.6</v>
      </c>
      <c r="L132" s="3">
        <v>-0.5</v>
      </c>
    </row>
    <row r="133" spans="1:12" x14ac:dyDescent="0.25">
      <c r="A133" s="8" t="s">
        <v>606</v>
      </c>
      <c r="B133" s="2">
        <v>0</v>
      </c>
      <c r="C133" s="2">
        <v>0</v>
      </c>
      <c r="D133" s="2">
        <v>0.375</v>
      </c>
      <c r="E133" s="2">
        <v>-9.0909090909090898E-2</v>
      </c>
      <c r="F133" s="2">
        <v>0.5</v>
      </c>
      <c r="G133" s="2">
        <v>0</v>
      </c>
      <c r="H133" s="2">
        <v>-6.6666666666666693E-2</v>
      </c>
      <c r="I133" s="2">
        <v>-0.64285714285714302</v>
      </c>
      <c r="J133" s="2">
        <v>2.4</v>
      </c>
      <c r="K133" s="3">
        <v>0.133333333333333</v>
      </c>
      <c r="L133" s="3">
        <v>1.125</v>
      </c>
    </row>
    <row r="134" spans="1:12" x14ac:dyDescent="0.25">
      <c r="A134" s="8" t="s">
        <v>607</v>
      </c>
      <c r="B134" s="2">
        <v>0</v>
      </c>
      <c r="C134" s="2" t="s">
        <v>2216</v>
      </c>
      <c r="D134" s="2">
        <v>2</v>
      </c>
      <c r="E134" s="2" t="s">
        <v>2216</v>
      </c>
      <c r="F134" s="2" t="s">
        <v>2216</v>
      </c>
      <c r="G134" s="2" t="s">
        <v>2216</v>
      </c>
      <c r="H134" s="2" t="s">
        <v>2216</v>
      </c>
      <c r="I134" s="2" t="s">
        <v>2216</v>
      </c>
      <c r="J134" s="2" t="s">
        <v>2216</v>
      </c>
      <c r="K134" s="3">
        <v>0</v>
      </c>
      <c r="L134" s="3">
        <v>0</v>
      </c>
    </row>
    <row r="135" spans="1:12" x14ac:dyDescent="0.25">
      <c r="A135" s="8" t="s">
        <v>608</v>
      </c>
      <c r="B135" s="2" t="s">
        <v>2216</v>
      </c>
      <c r="C135" s="2">
        <v>0.5</v>
      </c>
      <c r="D135" s="2" t="s">
        <v>2216</v>
      </c>
      <c r="E135" s="2" t="s">
        <v>2216</v>
      </c>
      <c r="F135" s="2" t="s">
        <v>2216</v>
      </c>
      <c r="G135" s="2" t="s">
        <v>2216</v>
      </c>
      <c r="H135" s="2">
        <v>0</v>
      </c>
      <c r="I135" s="2" t="s">
        <v>2216</v>
      </c>
      <c r="J135" s="2">
        <v>4</v>
      </c>
      <c r="K135" s="3">
        <v>4</v>
      </c>
      <c r="L135" s="3">
        <v>1.5</v>
      </c>
    </row>
    <row r="136" spans="1:12" x14ac:dyDescent="0.25">
      <c r="A136" s="8" t="s">
        <v>610</v>
      </c>
      <c r="B136" s="2">
        <v>0.11111111111111099</v>
      </c>
      <c r="C136" s="2">
        <v>-0.3</v>
      </c>
      <c r="D136" s="2">
        <v>-0.14285714285714299</v>
      </c>
      <c r="E136" s="2">
        <v>0</v>
      </c>
      <c r="F136" s="2" t="s">
        <v>2216</v>
      </c>
      <c r="G136" s="2">
        <v>0.5</v>
      </c>
      <c r="H136" s="2">
        <v>1.6666666666666701</v>
      </c>
      <c r="I136" s="2" t="s">
        <v>2216</v>
      </c>
      <c r="J136" s="2">
        <v>2</v>
      </c>
      <c r="K136" s="3">
        <v>2</v>
      </c>
      <c r="L136" s="3">
        <v>-0.33333333333333298</v>
      </c>
    </row>
    <row r="137" spans="1:12" x14ac:dyDescent="0.25">
      <c r="A137" s="8" t="s">
        <v>598</v>
      </c>
      <c r="B137" s="2">
        <v>0</v>
      </c>
      <c r="C137" s="2">
        <v>0.75</v>
      </c>
      <c r="D137" s="2">
        <v>-0.35714285714285698</v>
      </c>
      <c r="E137" s="2">
        <v>0</v>
      </c>
      <c r="F137" s="2">
        <v>0.22222222222222199</v>
      </c>
      <c r="G137" s="2">
        <v>-0.27272727272727298</v>
      </c>
      <c r="H137" s="2">
        <v>0.875</v>
      </c>
      <c r="I137" s="2">
        <v>-0.46666666666666701</v>
      </c>
      <c r="J137" s="2">
        <v>0</v>
      </c>
      <c r="K137" s="3">
        <v>-0.27272727272727298</v>
      </c>
      <c r="L137" s="3">
        <v>0</v>
      </c>
    </row>
    <row r="138" spans="1:12" x14ac:dyDescent="0.25">
      <c r="A138" s="8" t="s">
        <v>599</v>
      </c>
      <c r="B138" s="2">
        <v>0.5</v>
      </c>
      <c r="C138" s="2">
        <v>-5.5555555555555601E-2</v>
      </c>
      <c r="D138" s="2">
        <v>-5.8823529411764698E-2</v>
      </c>
      <c r="E138" s="2">
        <v>6.25E-2</v>
      </c>
      <c r="F138" s="2">
        <v>-0.35294117647058798</v>
      </c>
      <c r="G138" s="2">
        <v>1.27272727272727</v>
      </c>
      <c r="H138" s="2">
        <v>0.28000000000000003</v>
      </c>
      <c r="I138" s="2">
        <v>-0.59375</v>
      </c>
      <c r="J138" s="2">
        <v>0.230769230769231</v>
      </c>
      <c r="K138" s="3">
        <v>0.45454545454545497</v>
      </c>
      <c r="L138" s="3">
        <v>0.33333333333333298</v>
      </c>
    </row>
    <row r="139" spans="1:12" x14ac:dyDescent="0.25">
      <c r="A139" s="8" t="s">
        <v>600</v>
      </c>
      <c r="B139" s="2" t="s">
        <v>2216</v>
      </c>
      <c r="C139" s="2" t="s">
        <v>2216</v>
      </c>
      <c r="D139" s="2">
        <v>0.5</v>
      </c>
      <c r="E139" s="2">
        <v>0.33333333333333298</v>
      </c>
      <c r="F139" s="2" t="s">
        <v>2216</v>
      </c>
      <c r="G139" s="2" t="s">
        <v>2216</v>
      </c>
      <c r="H139" s="2" t="s">
        <v>2216</v>
      </c>
      <c r="I139" s="2" t="s">
        <v>2216</v>
      </c>
      <c r="J139" s="2" t="s">
        <v>2216</v>
      </c>
      <c r="K139" s="3">
        <v>-1</v>
      </c>
      <c r="L139" s="3">
        <v>-1</v>
      </c>
    </row>
    <row r="140" spans="1:12" x14ac:dyDescent="0.25">
      <c r="A140" s="8" t="s">
        <v>601</v>
      </c>
      <c r="B140" s="2" t="s">
        <v>2216</v>
      </c>
      <c r="C140" s="2" t="s">
        <v>2216</v>
      </c>
      <c r="D140" s="2" t="s">
        <v>2216</v>
      </c>
      <c r="E140" s="2" t="s">
        <v>2216</v>
      </c>
      <c r="F140" s="2">
        <v>0</v>
      </c>
      <c r="G140" s="2" t="s">
        <v>2216</v>
      </c>
      <c r="H140" s="2">
        <v>0.5</v>
      </c>
      <c r="I140" s="2">
        <v>0.33333333333333298</v>
      </c>
      <c r="J140" s="2">
        <v>-0.25</v>
      </c>
      <c r="K140" s="3">
        <v>-0.25</v>
      </c>
      <c r="L140" s="3">
        <v>0</v>
      </c>
    </row>
    <row r="141" spans="1:12" x14ac:dyDescent="0.25">
      <c r="A141" s="8" t="s">
        <v>603</v>
      </c>
      <c r="B141" s="2">
        <v>-0.41666666666666702</v>
      </c>
      <c r="C141" s="2">
        <v>-0.42857142857142899</v>
      </c>
      <c r="D141" s="2">
        <v>1</v>
      </c>
      <c r="E141" s="2">
        <v>-0.5</v>
      </c>
      <c r="F141" s="2">
        <v>-0.25</v>
      </c>
      <c r="G141" s="2">
        <v>1</v>
      </c>
      <c r="H141" s="2">
        <v>0.33333333333333298</v>
      </c>
      <c r="I141" s="2">
        <v>-0.375</v>
      </c>
      <c r="J141" s="2">
        <v>0.8</v>
      </c>
      <c r="K141" s="3">
        <v>2</v>
      </c>
      <c r="L141" s="3">
        <v>-0.25</v>
      </c>
    </row>
    <row r="142" spans="1:12" x14ac:dyDescent="0.25">
      <c r="A142" s="8" t="s">
        <v>591</v>
      </c>
      <c r="B142" s="2">
        <v>5.8823529411764698E-2</v>
      </c>
      <c r="C142" s="2">
        <v>0.27777777777777801</v>
      </c>
      <c r="D142" s="2">
        <v>0</v>
      </c>
      <c r="E142" s="2">
        <v>-8.6956521739130405E-2</v>
      </c>
      <c r="F142" s="2">
        <v>0.14285714285714299</v>
      </c>
      <c r="G142" s="2">
        <v>-0.125</v>
      </c>
      <c r="H142" s="2">
        <v>-0.38095238095238099</v>
      </c>
      <c r="I142" s="2">
        <v>7.69230769230769E-2</v>
      </c>
      <c r="J142" s="2">
        <v>0.14285714285714299</v>
      </c>
      <c r="K142" s="3">
        <v>-0.33333333333333298</v>
      </c>
      <c r="L142" s="3">
        <v>-5.8823529411764698E-2</v>
      </c>
    </row>
    <row r="143" spans="1:12" x14ac:dyDescent="0.25">
      <c r="A143" s="8" t="s">
        <v>592</v>
      </c>
      <c r="B143" s="2">
        <v>1.6666666666666701</v>
      </c>
      <c r="C143" s="2">
        <v>6.25E-2</v>
      </c>
      <c r="D143" s="2">
        <v>-0.23529411764705899</v>
      </c>
      <c r="E143" s="2">
        <v>-0.15384615384615399</v>
      </c>
      <c r="F143" s="2">
        <v>0.54545454545454497</v>
      </c>
      <c r="G143" s="2">
        <v>0.47058823529411797</v>
      </c>
      <c r="H143" s="2">
        <v>-0.56000000000000005</v>
      </c>
      <c r="I143" s="2">
        <v>-0.18181818181818199</v>
      </c>
      <c r="J143" s="2">
        <v>0.88888888888888895</v>
      </c>
      <c r="K143" s="3">
        <v>0</v>
      </c>
      <c r="L143" s="3">
        <v>1.8333333333333299</v>
      </c>
    </row>
    <row r="144" spans="1:12" x14ac:dyDescent="0.25">
      <c r="A144" s="8" t="s">
        <v>593</v>
      </c>
      <c r="B144" s="2">
        <v>0</v>
      </c>
      <c r="C144" s="2" t="s">
        <v>2216</v>
      </c>
      <c r="D144" s="2" t="s">
        <v>2216</v>
      </c>
      <c r="E144" s="2" t="s">
        <v>2216</v>
      </c>
      <c r="F144" s="2" t="s">
        <v>2216</v>
      </c>
      <c r="G144" s="2" t="s">
        <v>2216</v>
      </c>
      <c r="H144" s="2" t="s">
        <v>2216</v>
      </c>
      <c r="I144" s="2" t="s">
        <v>2216</v>
      </c>
      <c r="J144" s="2" t="s">
        <v>2216</v>
      </c>
      <c r="K144" s="3">
        <v>-1</v>
      </c>
      <c r="L144" s="3">
        <v>0</v>
      </c>
    </row>
    <row r="145" spans="1:12" x14ac:dyDescent="0.25">
      <c r="A145" s="8" t="s">
        <v>594</v>
      </c>
      <c r="B145" s="2" t="s">
        <v>2216</v>
      </c>
      <c r="C145" s="2">
        <v>0</v>
      </c>
      <c r="D145" s="2" t="s">
        <v>2216</v>
      </c>
      <c r="E145" s="2" t="s">
        <v>2216</v>
      </c>
      <c r="F145" s="2" t="s">
        <v>2216</v>
      </c>
      <c r="G145" s="2">
        <v>2</v>
      </c>
      <c r="H145" s="2">
        <v>1</v>
      </c>
      <c r="I145" s="2">
        <v>-0.33333333333333298</v>
      </c>
      <c r="J145" s="2">
        <v>2</v>
      </c>
      <c r="K145" s="3">
        <v>11</v>
      </c>
      <c r="L145" s="3">
        <v>11</v>
      </c>
    </row>
    <row r="146" spans="1:12" x14ac:dyDescent="0.25">
      <c r="A146" s="8" t="s">
        <v>596</v>
      </c>
      <c r="B146" s="2">
        <v>0.75</v>
      </c>
      <c r="C146" s="2">
        <v>-0.28571428571428598</v>
      </c>
      <c r="D146" s="2">
        <v>1</v>
      </c>
      <c r="E146" s="2">
        <v>-0.3</v>
      </c>
      <c r="F146" s="2">
        <v>-0.28571428571428598</v>
      </c>
      <c r="G146" s="2">
        <v>1.8</v>
      </c>
      <c r="H146" s="2">
        <v>-0.28571428571428598</v>
      </c>
      <c r="I146" s="2">
        <v>-0.6</v>
      </c>
      <c r="J146" s="2">
        <v>4.25</v>
      </c>
      <c r="K146" s="3">
        <v>3.2</v>
      </c>
      <c r="L146" s="3">
        <v>4.25</v>
      </c>
    </row>
    <row r="147" spans="1:12" x14ac:dyDescent="0.25">
      <c r="A147" s="8" t="s">
        <v>612</v>
      </c>
      <c r="B147" s="2" t="s">
        <v>2216</v>
      </c>
      <c r="C147" s="2" t="s">
        <v>2216</v>
      </c>
      <c r="D147" s="2" t="s">
        <v>2216</v>
      </c>
      <c r="E147" s="2">
        <v>0.5</v>
      </c>
      <c r="F147" s="2" t="s">
        <v>2216</v>
      </c>
      <c r="G147" s="2">
        <v>2</v>
      </c>
      <c r="H147" s="2" t="s">
        <v>2216</v>
      </c>
      <c r="I147" s="2">
        <v>2</v>
      </c>
      <c r="J147" s="2">
        <v>0</v>
      </c>
      <c r="K147" s="3">
        <v>2</v>
      </c>
      <c r="L147" s="3">
        <v>0.5</v>
      </c>
    </row>
    <row r="148" spans="1:12" x14ac:dyDescent="0.25">
      <c r="A148" s="8" t="s">
        <v>613</v>
      </c>
      <c r="B148" s="2">
        <v>0</v>
      </c>
      <c r="C148" s="2">
        <v>-0.25</v>
      </c>
      <c r="D148" s="2">
        <v>0.66666666666666696</v>
      </c>
      <c r="E148" s="2">
        <v>0</v>
      </c>
      <c r="F148" s="2" t="s">
        <v>2216</v>
      </c>
      <c r="G148" s="2">
        <v>0.5</v>
      </c>
      <c r="H148" s="2">
        <v>0</v>
      </c>
      <c r="I148" s="2" t="s">
        <v>2216</v>
      </c>
      <c r="J148" s="2">
        <v>0</v>
      </c>
      <c r="K148" s="3">
        <v>0.5</v>
      </c>
      <c r="L148" s="3">
        <v>-0.25</v>
      </c>
    </row>
    <row r="149" spans="1:12" x14ac:dyDescent="0.25">
      <c r="A149" s="8" t="s">
        <v>614</v>
      </c>
      <c r="B149" s="2" t="s">
        <v>2216</v>
      </c>
      <c r="C149" s="2" t="s">
        <v>2216</v>
      </c>
      <c r="D149" s="2" t="s">
        <v>2216</v>
      </c>
      <c r="E149" s="2" t="s">
        <v>2216</v>
      </c>
      <c r="F149" s="2" t="s">
        <v>2216</v>
      </c>
      <c r="G149" s="2" t="s">
        <v>2216</v>
      </c>
      <c r="H149" s="2" t="s">
        <v>2216</v>
      </c>
      <c r="I149" s="2" t="s">
        <v>2216</v>
      </c>
      <c r="J149" s="2" t="s">
        <v>2216</v>
      </c>
      <c r="K149" s="3">
        <v>0</v>
      </c>
      <c r="L149" s="3">
        <v>-1</v>
      </c>
    </row>
    <row r="150" spans="1:12" x14ac:dyDescent="0.25">
      <c r="A150" s="8" t="s">
        <v>615</v>
      </c>
      <c r="B150" s="2" t="s">
        <v>2216</v>
      </c>
      <c r="C150" s="2" t="s">
        <v>2216</v>
      </c>
      <c r="D150" s="2" t="s">
        <v>2216</v>
      </c>
      <c r="E150" s="2" t="s">
        <v>2216</v>
      </c>
      <c r="F150" s="2" t="s">
        <v>2216</v>
      </c>
      <c r="G150" s="2" t="s">
        <v>2216</v>
      </c>
      <c r="H150" s="2" t="s">
        <v>2216</v>
      </c>
      <c r="I150" s="2" t="s">
        <v>2216</v>
      </c>
      <c r="J150" s="2" t="s">
        <v>2216</v>
      </c>
      <c r="K150" s="3">
        <v>0</v>
      </c>
      <c r="L150" s="3">
        <v>0</v>
      </c>
    </row>
    <row r="151" spans="1:12" x14ac:dyDescent="0.25">
      <c r="A151" s="8" t="s">
        <v>617</v>
      </c>
      <c r="B151" s="2" t="s">
        <v>2216</v>
      </c>
      <c r="C151" s="2" t="s">
        <v>2216</v>
      </c>
      <c r="D151" s="2" t="s">
        <v>2216</v>
      </c>
      <c r="E151" s="2" t="s">
        <v>2216</v>
      </c>
      <c r="F151" s="2" t="s">
        <v>2216</v>
      </c>
      <c r="G151" s="2" t="s">
        <v>2216</v>
      </c>
      <c r="H151" s="2" t="s">
        <v>2216</v>
      </c>
      <c r="I151" s="2" t="s">
        <v>2216</v>
      </c>
      <c r="J151" s="2">
        <v>2</v>
      </c>
      <c r="K151" s="3">
        <v>0.5</v>
      </c>
      <c r="L151" s="3">
        <v>0</v>
      </c>
    </row>
    <row r="152" spans="1:12" x14ac:dyDescent="0.25">
      <c r="A152" s="8" t="s">
        <v>619</v>
      </c>
      <c r="B152" s="2" t="s">
        <v>2216</v>
      </c>
      <c r="C152" s="2">
        <v>2</v>
      </c>
      <c r="D152" s="2" t="s">
        <v>2216</v>
      </c>
      <c r="E152" s="2" t="s">
        <v>2216</v>
      </c>
      <c r="F152" s="2" t="s">
        <v>2216</v>
      </c>
      <c r="G152" s="2" t="s">
        <v>2216</v>
      </c>
      <c r="H152" s="2" t="s">
        <v>2216</v>
      </c>
      <c r="I152" s="2" t="s">
        <v>2216</v>
      </c>
      <c r="J152" s="2" t="s">
        <v>2216</v>
      </c>
      <c r="K152" s="3">
        <v>0</v>
      </c>
      <c r="L152" s="3">
        <v>-0.33333333333333298</v>
      </c>
    </row>
    <row r="153" spans="1:12" x14ac:dyDescent="0.25">
      <c r="A153" s="8" t="s">
        <v>620</v>
      </c>
      <c r="B153" s="2" t="s">
        <v>2216</v>
      </c>
      <c r="C153" s="2" t="s">
        <v>2216</v>
      </c>
      <c r="D153" s="2" t="s">
        <v>2216</v>
      </c>
      <c r="E153" s="2" t="s">
        <v>2216</v>
      </c>
      <c r="F153" s="2" t="s">
        <v>2216</v>
      </c>
      <c r="G153" s="2" t="s">
        <v>2216</v>
      </c>
      <c r="H153" s="2" t="s">
        <v>2216</v>
      </c>
      <c r="I153" s="2" t="s">
        <v>2216</v>
      </c>
      <c r="J153" s="2" t="s">
        <v>2216</v>
      </c>
      <c r="K153" s="3">
        <v>0</v>
      </c>
      <c r="L153" s="3">
        <v>0</v>
      </c>
    </row>
    <row r="154" spans="1:12" x14ac:dyDescent="0.25">
      <c r="A154" s="8" t="s">
        <v>621</v>
      </c>
      <c r="B154" s="2" t="s">
        <v>2216</v>
      </c>
      <c r="C154" s="2" t="s">
        <v>2216</v>
      </c>
      <c r="D154" s="2" t="s">
        <v>2216</v>
      </c>
      <c r="E154" s="2" t="s">
        <v>2216</v>
      </c>
      <c r="F154" s="2" t="s">
        <v>2216</v>
      </c>
      <c r="G154" s="2" t="s">
        <v>2216</v>
      </c>
      <c r="H154" s="2" t="s">
        <v>2216</v>
      </c>
      <c r="I154" s="2" t="s">
        <v>2216</v>
      </c>
      <c r="J154" s="2" t="s">
        <v>2216</v>
      </c>
      <c r="K154" s="3">
        <v>0</v>
      </c>
      <c r="L154" s="3">
        <v>0</v>
      </c>
    </row>
    <row r="155" spans="1:12" x14ac:dyDescent="0.25">
      <c r="A155" s="8" t="s">
        <v>622</v>
      </c>
      <c r="B155" s="2" t="s">
        <v>2216</v>
      </c>
      <c r="C155" s="2" t="s">
        <v>2216</v>
      </c>
      <c r="D155" s="2" t="s">
        <v>2216</v>
      </c>
      <c r="E155" s="2" t="s">
        <v>2216</v>
      </c>
      <c r="F155" s="2" t="s">
        <v>2216</v>
      </c>
      <c r="G155" s="2" t="s">
        <v>2216</v>
      </c>
      <c r="H155" s="2" t="s">
        <v>2216</v>
      </c>
      <c r="I155" s="2" t="s">
        <v>2216</v>
      </c>
      <c r="J155" s="2" t="s">
        <v>2216</v>
      </c>
      <c r="K155" s="3">
        <v>0</v>
      </c>
      <c r="L155" s="3">
        <v>1</v>
      </c>
    </row>
    <row r="156" spans="1:12" x14ac:dyDescent="0.25">
      <c r="A156" s="8" t="s">
        <v>624</v>
      </c>
      <c r="B156" s="2" t="s">
        <v>2216</v>
      </c>
      <c r="C156" s="2" t="s">
        <v>2216</v>
      </c>
      <c r="D156" s="2" t="s">
        <v>2216</v>
      </c>
      <c r="E156" s="2" t="s">
        <v>2216</v>
      </c>
      <c r="F156" s="2" t="s">
        <v>2216</v>
      </c>
      <c r="G156" s="2" t="s">
        <v>2216</v>
      </c>
      <c r="H156" s="2" t="s">
        <v>2216</v>
      </c>
      <c r="I156" s="2" t="s">
        <v>2216</v>
      </c>
      <c r="J156" s="2" t="s">
        <v>2216</v>
      </c>
      <c r="K156" s="3">
        <v>-1</v>
      </c>
      <c r="L156" s="3">
        <v>-1</v>
      </c>
    </row>
    <row r="157" spans="1:12" x14ac:dyDescent="0.25">
      <c r="A157" s="8" t="s">
        <v>626</v>
      </c>
      <c r="B157" s="2" t="s">
        <v>2216</v>
      </c>
      <c r="C157" s="2" t="s">
        <v>2216</v>
      </c>
      <c r="D157" s="2" t="s">
        <v>2216</v>
      </c>
      <c r="E157" s="2" t="s">
        <v>2216</v>
      </c>
      <c r="F157" s="2" t="s">
        <v>2216</v>
      </c>
      <c r="G157" s="2" t="s">
        <v>2216</v>
      </c>
      <c r="H157" s="2" t="s">
        <v>2216</v>
      </c>
      <c r="I157" s="2" t="s">
        <v>2216</v>
      </c>
      <c r="J157" s="2" t="s">
        <v>2216</v>
      </c>
      <c r="K157" s="3">
        <v>0</v>
      </c>
      <c r="L157" s="3">
        <v>0</v>
      </c>
    </row>
    <row r="158" spans="1:12" x14ac:dyDescent="0.25">
      <c r="A158" s="8" t="s">
        <v>627</v>
      </c>
      <c r="B158" s="2" t="s">
        <v>2216</v>
      </c>
      <c r="C158" s="2" t="s">
        <v>2216</v>
      </c>
      <c r="D158" s="2" t="s">
        <v>2216</v>
      </c>
      <c r="E158" s="2" t="s">
        <v>2216</v>
      </c>
      <c r="F158" s="2" t="s">
        <v>2216</v>
      </c>
      <c r="G158" s="2" t="s">
        <v>2216</v>
      </c>
      <c r="H158" s="2">
        <v>0.5</v>
      </c>
      <c r="I158" s="2" t="s">
        <v>2216</v>
      </c>
      <c r="J158" s="2" t="s">
        <v>2216</v>
      </c>
      <c r="K158" s="3">
        <v>-1</v>
      </c>
      <c r="L158" s="3">
        <v>-1</v>
      </c>
    </row>
    <row r="159" spans="1:12" x14ac:dyDescent="0.25">
      <c r="A159" s="8" t="s">
        <v>628</v>
      </c>
      <c r="B159" s="2" t="s">
        <v>2216</v>
      </c>
      <c r="C159" s="2" t="s">
        <v>2216</v>
      </c>
      <c r="D159" s="2" t="s">
        <v>2216</v>
      </c>
      <c r="E159" s="2" t="s">
        <v>2216</v>
      </c>
      <c r="F159" s="2" t="s">
        <v>2216</v>
      </c>
      <c r="G159" s="2" t="s">
        <v>2216</v>
      </c>
      <c r="H159" s="2" t="s">
        <v>2216</v>
      </c>
      <c r="I159" s="2" t="s">
        <v>2216</v>
      </c>
      <c r="J159" s="2" t="s">
        <v>2216</v>
      </c>
      <c r="K159" s="3">
        <v>0</v>
      </c>
      <c r="L159" s="3">
        <v>0</v>
      </c>
    </row>
    <row r="160" spans="1:12" x14ac:dyDescent="0.25">
      <c r="A160" s="8" t="s">
        <v>629</v>
      </c>
      <c r="B160" s="2" t="s">
        <v>2216</v>
      </c>
      <c r="C160" s="2" t="s">
        <v>2216</v>
      </c>
      <c r="D160" s="2" t="s">
        <v>2216</v>
      </c>
      <c r="E160" s="2" t="s">
        <v>2216</v>
      </c>
      <c r="F160" s="2" t="s">
        <v>2216</v>
      </c>
      <c r="G160" s="2" t="s">
        <v>2216</v>
      </c>
      <c r="H160" s="2" t="s">
        <v>2216</v>
      </c>
      <c r="I160" s="2" t="s">
        <v>2216</v>
      </c>
      <c r="J160" s="2" t="s">
        <v>2216</v>
      </c>
      <c r="K160" s="3">
        <v>0</v>
      </c>
      <c r="L160" s="3">
        <v>0</v>
      </c>
    </row>
    <row r="161" spans="1:12" x14ac:dyDescent="0.25">
      <c r="A161" s="8" t="s">
        <v>631</v>
      </c>
      <c r="B161" s="2" t="s">
        <v>2216</v>
      </c>
      <c r="C161" s="2" t="s">
        <v>2216</v>
      </c>
      <c r="D161" s="2" t="s">
        <v>2216</v>
      </c>
      <c r="E161" s="2" t="s">
        <v>2216</v>
      </c>
      <c r="F161" s="2" t="s">
        <v>2216</v>
      </c>
      <c r="G161" s="2" t="s">
        <v>2216</v>
      </c>
      <c r="H161" s="2" t="s">
        <v>2216</v>
      </c>
      <c r="I161" s="2" t="s">
        <v>2216</v>
      </c>
      <c r="J161" s="2" t="s">
        <v>2216</v>
      </c>
      <c r="K161" s="3">
        <v>0</v>
      </c>
      <c r="L161" s="3">
        <v>-1</v>
      </c>
    </row>
    <row r="162" spans="1:12" x14ac:dyDescent="0.25">
      <c r="A162" s="8" t="s">
        <v>633</v>
      </c>
      <c r="B162" s="2" t="s">
        <v>2216</v>
      </c>
      <c r="C162" s="2" t="s">
        <v>2216</v>
      </c>
      <c r="D162" s="2">
        <v>0</v>
      </c>
      <c r="E162" s="2" t="s">
        <v>2216</v>
      </c>
      <c r="F162" s="2" t="s">
        <v>2216</v>
      </c>
      <c r="G162" s="2" t="s">
        <v>2216</v>
      </c>
      <c r="H162" s="2" t="s">
        <v>2216</v>
      </c>
      <c r="I162" s="2" t="s">
        <v>2216</v>
      </c>
      <c r="J162" s="2" t="s">
        <v>2216</v>
      </c>
      <c r="K162" s="3">
        <v>0</v>
      </c>
      <c r="L162" s="3">
        <v>-0.66666666666666696</v>
      </c>
    </row>
    <row r="163" spans="1:12" x14ac:dyDescent="0.25">
      <c r="A163" s="8" t="s">
        <v>634</v>
      </c>
      <c r="B163" s="2" t="s">
        <v>2216</v>
      </c>
      <c r="C163" s="2">
        <v>3</v>
      </c>
      <c r="D163" s="2">
        <v>0.5</v>
      </c>
      <c r="E163" s="2">
        <v>-0.33333333333333298</v>
      </c>
      <c r="F163" s="2" t="s">
        <v>2216</v>
      </c>
      <c r="G163" s="2" t="s">
        <v>2216</v>
      </c>
      <c r="H163" s="2">
        <v>2</v>
      </c>
      <c r="I163" s="2" t="s">
        <v>2216</v>
      </c>
      <c r="J163" s="2" t="s">
        <v>2216</v>
      </c>
      <c r="K163" s="3">
        <v>0</v>
      </c>
      <c r="L163" s="3">
        <v>-0.66666666666666696</v>
      </c>
    </row>
    <row r="164" spans="1:12" x14ac:dyDescent="0.25">
      <c r="A164" s="8" t="s">
        <v>635</v>
      </c>
      <c r="B164" s="2" t="s">
        <v>2216</v>
      </c>
      <c r="C164" s="2" t="s">
        <v>2216</v>
      </c>
      <c r="D164" s="2" t="s">
        <v>2216</v>
      </c>
      <c r="E164" s="2" t="s">
        <v>2216</v>
      </c>
      <c r="F164" s="2" t="s">
        <v>2216</v>
      </c>
      <c r="G164" s="2" t="s">
        <v>2216</v>
      </c>
      <c r="H164" s="2" t="s">
        <v>2216</v>
      </c>
      <c r="I164" s="2" t="s">
        <v>2216</v>
      </c>
      <c r="J164" s="2" t="s">
        <v>2216</v>
      </c>
      <c r="K164" s="3">
        <v>0</v>
      </c>
      <c r="L164" s="3">
        <v>0</v>
      </c>
    </row>
    <row r="165" spans="1:12" x14ac:dyDescent="0.25">
      <c r="A165" s="8" t="s">
        <v>636</v>
      </c>
      <c r="B165" s="2" t="s">
        <v>2216</v>
      </c>
      <c r="C165" s="2" t="s">
        <v>2216</v>
      </c>
      <c r="D165" s="2" t="s">
        <v>2216</v>
      </c>
      <c r="E165" s="2" t="s">
        <v>2216</v>
      </c>
      <c r="F165" s="2" t="s">
        <v>2216</v>
      </c>
      <c r="G165" s="2" t="s">
        <v>2216</v>
      </c>
      <c r="H165" s="2" t="s">
        <v>2216</v>
      </c>
      <c r="I165" s="2" t="s">
        <v>2216</v>
      </c>
      <c r="J165" s="2" t="s">
        <v>2216</v>
      </c>
      <c r="K165" s="3">
        <v>0</v>
      </c>
      <c r="L165" s="3">
        <v>0</v>
      </c>
    </row>
    <row r="166" spans="1:12" x14ac:dyDescent="0.25">
      <c r="A166" s="8" t="s">
        <v>638</v>
      </c>
      <c r="B166" s="2" t="s">
        <v>2216</v>
      </c>
      <c r="C166" s="2" t="s">
        <v>2216</v>
      </c>
      <c r="D166" s="2" t="s">
        <v>2216</v>
      </c>
      <c r="E166" s="2">
        <v>1</v>
      </c>
      <c r="F166" s="2" t="s">
        <v>2216</v>
      </c>
      <c r="G166" s="2">
        <v>0</v>
      </c>
      <c r="H166" s="2">
        <v>0</v>
      </c>
      <c r="I166" s="2" t="s">
        <v>2216</v>
      </c>
      <c r="J166" s="2" t="s">
        <v>2216</v>
      </c>
      <c r="K166" s="3">
        <v>0</v>
      </c>
      <c r="L166" s="3">
        <v>0</v>
      </c>
    </row>
    <row r="167" spans="1:12" x14ac:dyDescent="0.25">
      <c r="A167" s="8" t="s">
        <v>640</v>
      </c>
      <c r="B167" s="2">
        <v>0.5</v>
      </c>
      <c r="C167" s="2">
        <v>-0.16666666666666699</v>
      </c>
      <c r="D167" s="2">
        <v>-0.4</v>
      </c>
      <c r="E167" s="2">
        <v>2</v>
      </c>
      <c r="F167" s="2">
        <v>-0.33333333333333298</v>
      </c>
      <c r="G167" s="2">
        <v>0</v>
      </c>
      <c r="H167" s="2">
        <v>-0.33333333333333298</v>
      </c>
      <c r="I167" s="2">
        <v>0.25</v>
      </c>
      <c r="J167" s="2" t="s">
        <v>2216</v>
      </c>
      <c r="K167" s="3">
        <v>-0.83333333333333304</v>
      </c>
      <c r="L167" s="3">
        <v>-0.75</v>
      </c>
    </row>
    <row r="168" spans="1:12" x14ac:dyDescent="0.25">
      <c r="A168" s="8" t="s">
        <v>641</v>
      </c>
      <c r="B168" s="2">
        <v>0.2</v>
      </c>
      <c r="C168" s="2">
        <v>0.16666666666666699</v>
      </c>
      <c r="D168" s="2">
        <v>-0.42857142857142899</v>
      </c>
      <c r="E168" s="2">
        <v>1.25</v>
      </c>
      <c r="F168" s="2">
        <v>0</v>
      </c>
      <c r="G168" s="2">
        <v>-0.44444444444444398</v>
      </c>
      <c r="H168" s="2">
        <v>0.6</v>
      </c>
      <c r="I168" s="2" t="s">
        <v>2216</v>
      </c>
      <c r="J168" s="2">
        <v>5</v>
      </c>
      <c r="K168" s="3">
        <v>-0.33333333333333298</v>
      </c>
      <c r="L168" s="3">
        <v>0.2</v>
      </c>
    </row>
    <row r="169" spans="1:12" x14ac:dyDescent="0.25">
      <c r="A169" s="8" t="s">
        <v>642</v>
      </c>
      <c r="B169" s="2">
        <v>0.16666666666666699</v>
      </c>
      <c r="C169" s="2">
        <v>0.14285714285714299</v>
      </c>
      <c r="D169" s="2" t="s">
        <v>2216</v>
      </c>
      <c r="E169" s="2" t="s">
        <v>2216</v>
      </c>
      <c r="F169" s="2">
        <v>4</v>
      </c>
      <c r="G169" s="2">
        <v>1</v>
      </c>
      <c r="H169" s="2" t="s">
        <v>2216</v>
      </c>
      <c r="I169" s="2" t="s">
        <v>2216</v>
      </c>
      <c r="J169" s="2" t="s">
        <v>2216</v>
      </c>
      <c r="K169" s="3">
        <v>-0.8</v>
      </c>
      <c r="L169" s="3">
        <v>-0.83333333333333304</v>
      </c>
    </row>
    <row r="170" spans="1:12" x14ac:dyDescent="0.25">
      <c r="A170" s="8" t="s">
        <v>643</v>
      </c>
      <c r="B170" s="2">
        <v>3</v>
      </c>
      <c r="C170" s="2" t="s">
        <v>2216</v>
      </c>
      <c r="D170" s="2" t="s">
        <v>2216</v>
      </c>
      <c r="E170" s="2">
        <v>2</v>
      </c>
      <c r="F170" s="2">
        <v>0</v>
      </c>
      <c r="G170" s="2" t="s">
        <v>2216</v>
      </c>
      <c r="H170" s="2" t="s">
        <v>2216</v>
      </c>
      <c r="I170" s="2" t="s">
        <v>2216</v>
      </c>
      <c r="J170" s="2">
        <v>4</v>
      </c>
      <c r="K170" s="3">
        <v>0.66666666666666696</v>
      </c>
      <c r="L170" s="3">
        <v>4</v>
      </c>
    </row>
    <row r="171" spans="1:12" x14ac:dyDescent="0.25">
      <c r="A171" s="8" t="s">
        <v>645</v>
      </c>
      <c r="B171" s="2">
        <v>-0.2</v>
      </c>
      <c r="C171" s="2">
        <v>2.25</v>
      </c>
      <c r="D171" s="2">
        <v>-0.61538461538461497</v>
      </c>
      <c r="E171" s="2">
        <v>0.4</v>
      </c>
      <c r="F171" s="2">
        <v>-0.57142857142857095</v>
      </c>
      <c r="G171" s="2">
        <v>1</v>
      </c>
      <c r="H171" s="2">
        <v>-0.5</v>
      </c>
      <c r="I171" s="2" t="s">
        <v>2216</v>
      </c>
      <c r="J171" s="2">
        <v>0</v>
      </c>
      <c r="K171" s="3">
        <v>3</v>
      </c>
      <c r="L171" s="3">
        <v>1.4</v>
      </c>
    </row>
    <row r="172" spans="1:12" x14ac:dyDescent="0.25">
      <c r="A172" s="8" t="s">
        <v>647</v>
      </c>
      <c r="B172" s="2">
        <v>0.66666666666666696</v>
      </c>
      <c r="C172" s="2">
        <v>0.2</v>
      </c>
      <c r="D172" s="2">
        <v>0.33333333333333298</v>
      </c>
      <c r="E172" s="2">
        <v>-0.25</v>
      </c>
      <c r="F172" s="2">
        <v>0.16666666666666699</v>
      </c>
      <c r="G172" s="2">
        <v>-0.28571428571428598</v>
      </c>
      <c r="H172" s="2">
        <v>-0.4</v>
      </c>
      <c r="I172" s="2" t="s">
        <v>2216</v>
      </c>
      <c r="J172" s="2">
        <v>0</v>
      </c>
      <c r="K172" s="3">
        <v>-0.57142857142857095</v>
      </c>
      <c r="L172" s="3">
        <v>0</v>
      </c>
    </row>
    <row r="173" spans="1:12" x14ac:dyDescent="0.25">
      <c r="A173" s="8" t="s">
        <v>648</v>
      </c>
      <c r="B173" s="2">
        <v>-0.33333333333333298</v>
      </c>
      <c r="C173" s="2">
        <v>-0.5</v>
      </c>
      <c r="D173" s="2">
        <v>3.25</v>
      </c>
      <c r="E173" s="2">
        <v>-0.17647058823529399</v>
      </c>
      <c r="F173" s="2">
        <v>-0.214285714285714</v>
      </c>
      <c r="G173" s="2">
        <v>0.27272727272727298</v>
      </c>
      <c r="H173" s="2">
        <v>-0.14285714285714299</v>
      </c>
      <c r="I173" s="2">
        <v>-0.41666666666666702</v>
      </c>
      <c r="J173" s="2">
        <v>0.42857142857142899</v>
      </c>
      <c r="K173" s="3">
        <v>-9.0909090909090898E-2</v>
      </c>
      <c r="L173" s="3">
        <v>-0.16666666666666699</v>
      </c>
    </row>
    <row r="174" spans="1:12" x14ac:dyDescent="0.25">
      <c r="A174" s="8" t="s">
        <v>649</v>
      </c>
      <c r="B174" s="2">
        <v>1</v>
      </c>
      <c r="C174" s="2" t="s">
        <v>2216</v>
      </c>
      <c r="D174" s="2">
        <v>1</v>
      </c>
      <c r="E174" s="2">
        <v>0.25</v>
      </c>
      <c r="F174" s="2" t="s">
        <v>2216</v>
      </c>
      <c r="G174" s="2">
        <v>3</v>
      </c>
      <c r="H174" s="2">
        <v>-0.25</v>
      </c>
      <c r="I174" s="2">
        <v>0.66666666666666696</v>
      </c>
      <c r="J174" s="2">
        <v>-0.2</v>
      </c>
      <c r="K174" s="3">
        <v>3</v>
      </c>
      <c r="L174" s="3">
        <v>1</v>
      </c>
    </row>
    <row r="175" spans="1:12" x14ac:dyDescent="0.25">
      <c r="A175" s="8" t="s">
        <v>650</v>
      </c>
      <c r="B175" s="2" t="s">
        <v>2216</v>
      </c>
      <c r="C175" s="2" t="s">
        <v>2216</v>
      </c>
      <c r="D175" s="2" t="s">
        <v>2216</v>
      </c>
      <c r="E175" s="2">
        <v>2</v>
      </c>
      <c r="F175" s="2" t="s">
        <v>2216</v>
      </c>
      <c r="G175" s="2" t="s">
        <v>2216</v>
      </c>
      <c r="H175" s="2" t="s">
        <v>2216</v>
      </c>
      <c r="I175" s="2" t="s">
        <v>2216</v>
      </c>
      <c r="J175" s="2">
        <v>2</v>
      </c>
      <c r="K175" s="3">
        <v>2</v>
      </c>
      <c r="L175" s="3">
        <v>0.5</v>
      </c>
    </row>
    <row r="176" spans="1:12" x14ac:dyDescent="0.25">
      <c r="A176" s="8" t="s">
        <v>652</v>
      </c>
      <c r="B176" s="2">
        <v>-0.25</v>
      </c>
      <c r="C176" s="2">
        <v>-0.16666666666666699</v>
      </c>
      <c r="D176" s="2" t="s">
        <v>2216</v>
      </c>
      <c r="E176" s="2">
        <v>4</v>
      </c>
      <c r="F176" s="2">
        <v>0.6</v>
      </c>
      <c r="G176" s="2">
        <v>-0.375</v>
      </c>
      <c r="H176" s="2">
        <v>1.4</v>
      </c>
      <c r="I176" s="2">
        <v>-0.75</v>
      </c>
      <c r="J176" s="2">
        <v>2.3333333333333299</v>
      </c>
      <c r="K176" s="3">
        <v>0.25</v>
      </c>
      <c r="L176" s="3">
        <v>0.25</v>
      </c>
    </row>
    <row r="177" spans="1:12" x14ac:dyDescent="0.25">
      <c r="A177" s="8" t="s">
        <v>654</v>
      </c>
      <c r="B177" s="2" t="s">
        <v>2216</v>
      </c>
      <c r="C177" s="2" t="s">
        <v>2216</v>
      </c>
      <c r="D177" s="2" t="s">
        <v>2216</v>
      </c>
      <c r="E177" s="2" t="s">
        <v>2216</v>
      </c>
      <c r="F177" s="2" t="s">
        <v>2216</v>
      </c>
      <c r="G177" s="2" t="s">
        <v>2216</v>
      </c>
      <c r="H177" s="2" t="s">
        <v>2216</v>
      </c>
      <c r="I177" s="2" t="s">
        <v>2216</v>
      </c>
      <c r="J177" s="2" t="s">
        <v>2216</v>
      </c>
      <c r="K177" s="3">
        <v>0</v>
      </c>
      <c r="L177" s="3">
        <v>0</v>
      </c>
    </row>
    <row r="178" spans="1:12" x14ac:dyDescent="0.25">
      <c r="A178" s="8" t="s">
        <v>655</v>
      </c>
      <c r="B178" s="2" t="s">
        <v>2216</v>
      </c>
      <c r="C178" s="2" t="s">
        <v>2216</v>
      </c>
      <c r="D178" s="2" t="s">
        <v>2216</v>
      </c>
      <c r="E178" s="2" t="s">
        <v>2216</v>
      </c>
      <c r="F178" s="2" t="s">
        <v>2216</v>
      </c>
      <c r="G178" s="2" t="s">
        <v>2216</v>
      </c>
      <c r="H178" s="2" t="s">
        <v>2216</v>
      </c>
      <c r="I178" s="2" t="s">
        <v>2216</v>
      </c>
      <c r="J178" s="2" t="s">
        <v>2216</v>
      </c>
      <c r="K178" s="3">
        <v>0</v>
      </c>
      <c r="L178" s="3">
        <v>-1</v>
      </c>
    </row>
    <row r="179" spans="1:12" x14ac:dyDescent="0.25">
      <c r="A179" s="8" t="s">
        <v>656</v>
      </c>
      <c r="B179" s="2" t="s">
        <v>2216</v>
      </c>
      <c r="C179" s="2" t="s">
        <v>2216</v>
      </c>
      <c r="D179" s="2" t="s">
        <v>2216</v>
      </c>
      <c r="E179" s="2" t="s">
        <v>2216</v>
      </c>
      <c r="F179" s="2" t="s">
        <v>2216</v>
      </c>
      <c r="G179" s="2" t="s">
        <v>2216</v>
      </c>
      <c r="H179" s="2" t="s">
        <v>2216</v>
      </c>
      <c r="I179" s="2" t="s">
        <v>2216</v>
      </c>
      <c r="J179" s="2" t="s">
        <v>2216</v>
      </c>
      <c r="K179" s="3">
        <v>0</v>
      </c>
      <c r="L179" s="3">
        <v>0</v>
      </c>
    </row>
    <row r="180" spans="1:12" x14ac:dyDescent="0.25">
      <c r="A180" s="8" t="s">
        <v>657</v>
      </c>
      <c r="B180" s="2" t="s">
        <v>2216</v>
      </c>
      <c r="C180" s="2" t="s">
        <v>2216</v>
      </c>
      <c r="D180" s="2" t="s">
        <v>2216</v>
      </c>
      <c r="E180" s="2" t="s">
        <v>2216</v>
      </c>
      <c r="F180" s="2" t="s">
        <v>2216</v>
      </c>
      <c r="G180" s="2" t="s">
        <v>2216</v>
      </c>
      <c r="H180" s="2" t="s">
        <v>2216</v>
      </c>
      <c r="I180" s="2" t="s">
        <v>2216</v>
      </c>
      <c r="J180" s="2" t="s">
        <v>2216</v>
      </c>
      <c r="K180" s="3">
        <v>0</v>
      </c>
      <c r="L180" s="3">
        <v>0</v>
      </c>
    </row>
    <row r="181" spans="1:12" x14ac:dyDescent="0.25">
      <c r="A181" s="8" t="s">
        <v>659</v>
      </c>
      <c r="B181" s="2" t="s">
        <v>2216</v>
      </c>
      <c r="C181" s="2" t="s">
        <v>2216</v>
      </c>
      <c r="D181" s="2" t="s">
        <v>2216</v>
      </c>
      <c r="E181" s="2" t="s">
        <v>2216</v>
      </c>
      <c r="F181" s="2" t="s">
        <v>2216</v>
      </c>
      <c r="G181" s="2" t="s">
        <v>2216</v>
      </c>
      <c r="H181" s="2" t="s">
        <v>2216</v>
      </c>
      <c r="I181" s="2" t="s">
        <v>2216</v>
      </c>
      <c r="J181" s="2" t="s">
        <v>2216</v>
      </c>
      <c r="K181" s="3">
        <v>0</v>
      </c>
      <c r="L181" s="3">
        <v>0</v>
      </c>
    </row>
    <row r="182" spans="1:12" x14ac:dyDescent="0.25">
      <c r="A182" s="11" t="s">
        <v>14</v>
      </c>
      <c r="B182" s="3">
        <v>0.06</v>
      </c>
      <c r="C182" s="3">
        <v>-4.7169811320754698E-3</v>
      </c>
      <c r="D182" s="3">
        <v>5.2132701421800903E-2</v>
      </c>
      <c r="E182" s="3">
        <v>-3.6036036036036001E-2</v>
      </c>
      <c r="F182" s="3">
        <v>-0.12616822429906499</v>
      </c>
      <c r="G182" s="3">
        <v>0.21925133689839599</v>
      </c>
      <c r="H182" s="3">
        <v>-1.3157894736842099E-2</v>
      </c>
      <c r="I182" s="3">
        <v>-0.42666666666666703</v>
      </c>
      <c r="J182" s="3">
        <v>0.89147286821705396</v>
      </c>
      <c r="K182" s="3">
        <v>0.30481283422459898</v>
      </c>
      <c r="L182" s="3">
        <v>0.22</v>
      </c>
    </row>
    <row r="183" spans="1:12" x14ac:dyDescent="0.25">
      <c r="A183" s="15"/>
    </row>
    <row r="184" spans="1:12" x14ac:dyDescent="0.25">
      <c r="A184" s="13" t="s">
        <v>35</v>
      </c>
    </row>
    <row r="185" spans="1:12" x14ac:dyDescent="0.25">
      <c r="A185" s="14" t="s">
        <v>36</v>
      </c>
    </row>
    <row r="186" spans="1:12" x14ac:dyDescent="0.25">
      <c r="A186" s="14" t="s">
        <v>37</v>
      </c>
    </row>
    <row r="187" spans="1:12" x14ac:dyDescent="0.25">
      <c r="A187" s="14" t="s">
        <v>1094</v>
      </c>
    </row>
    <row r="188" spans="1:12" x14ac:dyDescent="0.25">
      <c r="A188" s="14" t="s">
        <v>1095</v>
      </c>
    </row>
    <row r="189" spans="1:12" x14ac:dyDescent="0.25">
      <c r="A189" s="14" t="s">
        <v>1096</v>
      </c>
    </row>
    <row r="190" spans="1:12" x14ac:dyDescent="0.25">
      <c r="A190" s="14" t="s">
        <v>872</v>
      </c>
    </row>
    <row r="191" spans="1:12" x14ac:dyDescent="0.25">
      <c r="A191" s="14" t="s">
        <v>873</v>
      </c>
    </row>
    <row r="192" spans="1:12" x14ac:dyDescent="0.25">
      <c r="A192" s="14" t="s">
        <v>39</v>
      </c>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66:K66"/>
    <mergeCell ref="B125:J12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1098</v>
      </c>
    </row>
    <row r="2" spans="1:13" ht="15" x14ac:dyDescent="0.25">
      <c r="A2" s="12" t="s">
        <v>1092</v>
      </c>
    </row>
    <row r="3" spans="1:13" ht="15" x14ac:dyDescent="0.25">
      <c r="A3" s="12" t="s">
        <v>757</v>
      </c>
    </row>
    <row r="4" spans="1:13" ht="15" x14ac:dyDescent="0.25">
      <c r="A4" s="12" t="s">
        <v>1093</v>
      </c>
    </row>
    <row r="5" spans="1:13" x14ac:dyDescent="0.25">
      <c r="A5" s="19" t="str">
        <f>HYPERLINK("#'Table of contents'!A49",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875</v>
      </c>
      <c r="B8" s="1">
        <v>12</v>
      </c>
      <c r="C8" s="1">
        <v>17</v>
      </c>
      <c r="D8" s="1">
        <v>13</v>
      </c>
      <c r="E8" s="1">
        <v>20</v>
      </c>
      <c r="F8" s="1">
        <v>20</v>
      </c>
      <c r="G8" s="1">
        <v>16</v>
      </c>
      <c r="H8" s="1">
        <v>15</v>
      </c>
      <c r="I8" s="1">
        <v>17</v>
      </c>
      <c r="J8" s="1">
        <v>4</v>
      </c>
      <c r="K8" s="1">
        <v>9</v>
      </c>
      <c r="L8" s="4">
        <v>61</v>
      </c>
      <c r="M8" s="4">
        <v>143</v>
      </c>
    </row>
    <row r="9" spans="1:13" x14ac:dyDescent="0.25">
      <c r="A9" s="16" t="s">
        <v>876</v>
      </c>
      <c r="B9" s="1">
        <v>22</v>
      </c>
      <c r="C9" s="1">
        <v>21</v>
      </c>
      <c r="D9" s="1">
        <v>28</v>
      </c>
      <c r="E9" s="1">
        <v>23</v>
      </c>
      <c r="F9" s="1">
        <v>22</v>
      </c>
      <c r="G9" s="1">
        <v>19</v>
      </c>
      <c r="H9" s="1">
        <v>22</v>
      </c>
      <c r="I9" s="1">
        <v>25</v>
      </c>
      <c r="J9" s="1">
        <v>5</v>
      </c>
      <c r="K9" s="1">
        <v>23</v>
      </c>
      <c r="L9" s="4">
        <v>91</v>
      </c>
      <c r="M9" s="4">
        <v>201</v>
      </c>
    </row>
    <row r="10" spans="1:13" x14ac:dyDescent="0.25">
      <c r="A10" s="16" t="s">
        <v>877</v>
      </c>
      <c r="B10" s="1">
        <v>7</v>
      </c>
      <c r="C10" s="1">
        <v>10</v>
      </c>
      <c r="D10" s="1">
        <v>6</v>
      </c>
      <c r="E10" s="1">
        <v>4</v>
      </c>
      <c r="F10" s="1">
        <v>6</v>
      </c>
      <c r="G10" s="1">
        <v>4</v>
      </c>
      <c r="H10" s="1">
        <v>5</v>
      </c>
      <c r="I10" s="1">
        <v>4</v>
      </c>
      <c r="J10" s="1">
        <v>4</v>
      </c>
      <c r="K10" s="1" t="s">
        <v>2216</v>
      </c>
      <c r="L10" s="4">
        <v>18</v>
      </c>
      <c r="M10" s="4">
        <v>48</v>
      </c>
    </row>
    <row r="11" spans="1:13" x14ac:dyDescent="0.25">
      <c r="A11" s="16" t="s">
        <v>878</v>
      </c>
      <c r="B11" s="1">
        <v>5</v>
      </c>
      <c r="C11" s="1">
        <v>4</v>
      </c>
      <c r="D11" s="1" t="s">
        <v>2216</v>
      </c>
      <c r="E11" s="1" t="s">
        <v>2216</v>
      </c>
      <c r="F11" s="1">
        <v>6</v>
      </c>
      <c r="G11" s="1">
        <v>4</v>
      </c>
      <c r="H11" s="1">
        <v>3</v>
      </c>
      <c r="I11" s="1">
        <v>5</v>
      </c>
      <c r="J11" s="1" t="s">
        <v>2216</v>
      </c>
      <c r="K11" s="1">
        <v>6</v>
      </c>
      <c r="L11" s="4">
        <v>19</v>
      </c>
      <c r="M11" s="4">
        <v>33</v>
      </c>
    </row>
    <row r="12" spans="1:13" x14ac:dyDescent="0.25">
      <c r="A12" s="16" t="s">
        <v>880</v>
      </c>
      <c r="B12" s="1">
        <v>16</v>
      </c>
      <c r="C12" s="1">
        <v>11</v>
      </c>
      <c r="D12" s="1">
        <v>15</v>
      </c>
      <c r="E12" s="1">
        <v>9</v>
      </c>
      <c r="F12" s="1">
        <v>8</v>
      </c>
      <c r="G12" s="1">
        <v>10</v>
      </c>
      <c r="H12" s="1">
        <v>8</v>
      </c>
      <c r="I12" s="1">
        <v>10</v>
      </c>
      <c r="J12" s="1">
        <v>3</v>
      </c>
      <c r="K12" s="1">
        <v>16</v>
      </c>
      <c r="L12" s="4">
        <v>45</v>
      </c>
      <c r="M12" s="4">
        <v>101</v>
      </c>
    </row>
    <row r="13" spans="1:13" x14ac:dyDescent="0.25">
      <c r="A13" s="16" t="s">
        <v>882</v>
      </c>
      <c r="B13" s="1">
        <v>9</v>
      </c>
      <c r="C13" s="1">
        <v>11</v>
      </c>
      <c r="D13" s="1">
        <v>13</v>
      </c>
      <c r="E13" s="1">
        <v>19</v>
      </c>
      <c r="F13" s="1">
        <v>19</v>
      </c>
      <c r="G13" s="1">
        <v>15</v>
      </c>
      <c r="H13" s="1">
        <v>14</v>
      </c>
      <c r="I13" s="1">
        <v>10</v>
      </c>
      <c r="J13" s="1">
        <v>9</v>
      </c>
      <c r="K13" s="1">
        <v>16</v>
      </c>
      <c r="L13" s="4">
        <v>64</v>
      </c>
      <c r="M13" s="4">
        <v>135</v>
      </c>
    </row>
    <row r="14" spans="1:13" x14ac:dyDescent="0.25">
      <c r="A14" s="16" t="s">
        <v>883</v>
      </c>
      <c r="B14" s="1">
        <v>8</v>
      </c>
      <c r="C14" s="1">
        <v>9</v>
      </c>
      <c r="D14" s="1">
        <v>13</v>
      </c>
      <c r="E14" s="1">
        <v>14</v>
      </c>
      <c r="F14" s="1">
        <v>23</v>
      </c>
      <c r="G14" s="1">
        <v>18</v>
      </c>
      <c r="H14" s="1">
        <v>24</v>
      </c>
      <c r="I14" s="1">
        <v>21</v>
      </c>
      <c r="J14" s="1">
        <v>15</v>
      </c>
      <c r="K14" s="1">
        <v>24</v>
      </c>
      <c r="L14" s="4">
        <v>99</v>
      </c>
      <c r="M14" s="4">
        <v>166</v>
      </c>
    </row>
    <row r="15" spans="1:13" x14ac:dyDescent="0.25">
      <c r="A15" s="16" t="s">
        <v>884</v>
      </c>
      <c r="B15" s="1">
        <v>8</v>
      </c>
      <c r="C15" s="1">
        <v>8</v>
      </c>
      <c r="D15" s="1">
        <v>4</v>
      </c>
      <c r="E15" s="1">
        <v>7</v>
      </c>
      <c r="F15" s="1">
        <v>7</v>
      </c>
      <c r="G15" s="1" t="s">
        <v>2216</v>
      </c>
      <c r="H15" s="1">
        <v>8</v>
      </c>
      <c r="I15" s="1" t="s">
        <v>2216</v>
      </c>
      <c r="J15" s="1">
        <v>6</v>
      </c>
      <c r="K15" s="1">
        <v>5</v>
      </c>
      <c r="L15" s="4">
        <v>23</v>
      </c>
      <c r="M15" s="4">
        <v>55</v>
      </c>
    </row>
    <row r="16" spans="1:13" x14ac:dyDescent="0.25">
      <c r="A16" s="16" t="s">
        <v>885</v>
      </c>
      <c r="B16" s="1">
        <v>3</v>
      </c>
      <c r="C16" s="1" t="s">
        <v>2216</v>
      </c>
      <c r="D16" s="1" t="s">
        <v>2216</v>
      </c>
      <c r="E16" s="1">
        <v>3</v>
      </c>
      <c r="F16" s="1">
        <v>3</v>
      </c>
      <c r="G16" s="1">
        <v>3</v>
      </c>
      <c r="H16" s="1" t="s">
        <v>2216</v>
      </c>
      <c r="I16" s="1">
        <v>3</v>
      </c>
      <c r="J16" s="1">
        <v>5</v>
      </c>
      <c r="K16" s="1">
        <v>10</v>
      </c>
      <c r="L16" s="4">
        <v>23</v>
      </c>
      <c r="M16" s="4">
        <v>33</v>
      </c>
    </row>
    <row r="17" spans="1:13" x14ac:dyDescent="0.25">
      <c r="A17" s="16" t="s">
        <v>887</v>
      </c>
      <c r="B17" s="1">
        <v>24</v>
      </c>
      <c r="C17" s="1">
        <v>11</v>
      </c>
      <c r="D17" s="1">
        <v>15</v>
      </c>
      <c r="E17" s="1">
        <v>12</v>
      </c>
      <c r="F17" s="1">
        <v>14</v>
      </c>
      <c r="G17" s="1">
        <v>5</v>
      </c>
      <c r="H17" s="1">
        <v>15</v>
      </c>
      <c r="I17" s="1">
        <v>20</v>
      </c>
      <c r="J17" s="1">
        <v>6</v>
      </c>
      <c r="K17" s="1">
        <v>17</v>
      </c>
      <c r="L17" s="4">
        <v>61</v>
      </c>
      <c r="M17" s="4">
        <v>130</v>
      </c>
    </row>
    <row r="18" spans="1:13" x14ac:dyDescent="0.25">
      <c r="A18" s="16" t="s">
        <v>889</v>
      </c>
      <c r="B18" s="1" t="s">
        <v>2216</v>
      </c>
      <c r="C18" s="1" t="s">
        <v>2216</v>
      </c>
      <c r="D18" s="1" t="s">
        <v>2216</v>
      </c>
      <c r="E18" s="1" t="s">
        <v>2216</v>
      </c>
      <c r="F18" s="1" t="s">
        <v>2216</v>
      </c>
      <c r="G18" s="1" t="s">
        <v>2216</v>
      </c>
      <c r="H18" s="1" t="s">
        <v>2216</v>
      </c>
      <c r="I18" s="1" t="s">
        <v>2216</v>
      </c>
      <c r="J18" s="1" t="s">
        <v>2216</v>
      </c>
      <c r="K18" s="1" t="s">
        <v>2216</v>
      </c>
      <c r="L18" s="4">
        <v>5</v>
      </c>
      <c r="M18" s="4">
        <v>8</v>
      </c>
    </row>
    <row r="19" spans="1:13" x14ac:dyDescent="0.25">
      <c r="A19" s="16" t="s">
        <v>890</v>
      </c>
      <c r="B19" s="1" t="s">
        <v>2216</v>
      </c>
      <c r="C19" s="1" t="s">
        <v>2216</v>
      </c>
      <c r="D19" s="1" t="s">
        <v>2216</v>
      </c>
      <c r="E19" s="1" t="s">
        <v>2216</v>
      </c>
      <c r="F19" s="1" t="s">
        <v>2216</v>
      </c>
      <c r="G19" s="1" t="s">
        <v>2216</v>
      </c>
      <c r="H19" s="1" t="s">
        <v>2216</v>
      </c>
      <c r="I19" s="1" t="s">
        <v>2216</v>
      </c>
      <c r="J19" s="1" t="s">
        <v>2216</v>
      </c>
      <c r="K19" s="1" t="s">
        <v>2216</v>
      </c>
      <c r="L19" s="4">
        <v>6</v>
      </c>
      <c r="M19" s="4">
        <v>7</v>
      </c>
    </row>
    <row r="20" spans="1:13" x14ac:dyDescent="0.25">
      <c r="A20" s="16" t="s">
        <v>891</v>
      </c>
      <c r="B20" s="1" t="s">
        <v>2216</v>
      </c>
      <c r="C20" s="1" t="s">
        <v>2216</v>
      </c>
      <c r="D20" s="1" t="s">
        <v>2216</v>
      </c>
      <c r="E20" s="1" t="s">
        <v>2216</v>
      </c>
      <c r="F20" s="1" t="s">
        <v>2216</v>
      </c>
      <c r="G20" s="1" t="s">
        <v>2216</v>
      </c>
      <c r="H20" s="1" t="s">
        <v>2216</v>
      </c>
      <c r="I20" s="1" t="s">
        <v>2216</v>
      </c>
      <c r="J20" s="1" t="s">
        <v>2216</v>
      </c>
      <c r="K20" s="1" t="s">
        <v>2216</v>
      </c>
      <c r="L20" s="4">
        <v>1</v>
      </c>
      <c r="M20" s="4">
        <v>1</v>
      </c>
    </row>
    <row r="21" spans="1:13" x14ac:dyDescent="0.25">
      <c r="A21" s="16" t="s">
        <v>892</v>
      </c>
      <c r="B21" s="1" t="s">
        <v>2216</v>
      </c>
      <c r="C21" s="1" t="s">
        <v>2216</v>
      </c>
      <c r="D21" s="1" t="s">
        <v>2216</v>
      </c>
      <c r="E21" s="1" t="s">
        <v>2216</v>
      </c>
      <c r="F21" s="1" t="s">
        <v>2216</v>
      </c>
      <c r="G21" s="1" t="s">
        <v>2216</v>
      </c>
      <c r="H21" s="1" t="s">
        <v>2216</v>
      </c>
      <c r="I21" s="1" t="s">
        <v>2216</v>
      </c>
      <c r="J21" s="1" t="s">
        <v>2216</v>
      </c>
      <c r="K21" s="1" t="s">
        <v>2216</v>
      </c>
      <c r="L21" s="4">
        <v>1</v>
      </c>
      <c r="M21" s="4">
        <v>2</v>
      </c>
    </row>
    <row r="22" spans="1:13" x14ac:dyDescent="0.25">
      <c r="A22" s="16" t="s">
        <v>894</v>
      </c>
      <c r="B22" s="1" t="s">
        <v>2216</v>
      </c>
      <c r="C22" s="1" t="s">
        <v>2216</v>
      </c>
      <c r="D22" s="1" t="s">
        <v>2216</v>
      </c>
      <c r="E22" s="1" t="s">
        <v>2216</v>
      </c>
      <c r="F22" s="1" t="s">
        <v>2216</v>
      </c>
      <c r="G22" s="1" t="s">
        <v>2216</v>
      </c>
      <c r="H22" s="1" t="s">
        <v>2216</v>
      </c>
      <c r="I22" s="1" t="s">
        <v>2216</v>
      </c>
      <c r="J22" s="1" t="s">
        <v>2216</v>
      </c>
      <c r="K22" s="1" t="s">
        <v>2216</v>
      </c>
      <c r="L22" s="4">
        <v>4</v>
      </c>
      <c r="M22" s="4">
        <v>4</v>
      </c>
    </row>
    <row r="23" spans="1:13" x14ac:dyDescent="0.25">
      <c r="A23" s="16" t="s">
        <v>896</v>
      </c>
      <c r="B23" s="1">
        <v>30</v>
      </c>
      <c r="C23" s="1">
        <v>24</v>
      </c>
      <c r="D23" s="1">
        <v>33</v>
      </c>
      <c r="E23" s="1">
        <v>24</v>
      </c>
      <c r="F23" s="1">
        <v>22</v>
      </c>
      <c r="G23" s="1">
        <v>24</v>
      </c>
      <c r="H23" s="1">
        <v>21</v>
      </c>
      <c r="I23" s="1">
        <v>18</v>
      </c>
      <c r="J23" s="1">
        <v>22</v>
      </c>
      <c r="K23" s="1">
        <v>11</v>
      </c>
      <c r="L23" s="4">
        <v>96</v>
      </c>
      <c r="M23" s="4">
        <v>228</v>
      </c>
    </row>
    <row r="24" spans="1:13" x14ac:dyDescent="0.25">
      <c r="A24" s="16" t="s">
        <v>897</v>
      </c>
      <c r="B24" s="1">
        <v>30</v>
      </c>
      <c r="C24" s="1">
        <v>40</v>
      </c>
      <c r="D24" s="1">
        <v>28</v>
      </c>
      <c r="E24" s="1">
        <v>40</v>
      </c>
      <c r="F24" s="1">
        <v>30</v>
      </c>
      <c r="G24" s="1">
        <v>28</v>
      </c>
      <c r="H24" s="1">
        <v>38</v>
      </c>
      <c r="I24" s="1">
        <v>45</v>
      </c>
      <c r="J24" s="1">
        <v>23</v>
      </c>
      <c r="K24" s="1">
        <v>24</v>
      </c>
      <c r="L24" s="4">
        <v>157</v>
      </c>
      <c r="M24" s="4">
        <v>310</v>
      </c>
    </row>
    <row r="25" spans="1:13" x14ac:dyDescent="0.25">
      <c r="A25" s="16" t="s">
        <v>898</v>
      </c>
      <c r="B25" s="1">
        <v>4</v>
      </c>
      <c r="C25" s="1">
        <v>7</v>
      </c>
      <c r="D25" s="1">
        <v>6</v>
      </c>
      <c r="E25" s="1">
        <v>8</v>
      </c>
      <c r="F25" s="1" t="s">
        <v>2216</v>
      </c>
      <c r="G25" s="1">
        <v>4</v>
      </c>
      <c r="H25" s="1">
        <v>8</v>
      </c>
      <c r="I25" s="1" t="s">
        <v>2216</v>
      </c>
      <c r="J25" s="1">
        <v>3</v>
      </c>
      <c r="K25" s="1">
        <v>6</v>
      </c>
      <c r="L25" s="4">
        <v>22</v>
      </c>
      <c r="M25" s="4">
        <v>45</v>
      </c>
    </row>
    <row r="26" spans="1:13" x14ac:dyDescent="0.25">
      <c r="A26" s="16" t="s">
        <v>899</v>
      </c>
      <c r="B26" s="1">
        <v>5</v>
      </c>
      <c r="C26" s="1">
        <v>6</v>
      </c>
      <c r="D26" s="1">
        <v>4</v>
      </c>
      <c r="E26" s="1" t="s">
        <v>2216</v>
      </c>
      <c r="F26" s="1" t="s">
        <v>2216</v>
      </c>
      <c r="G26" s="1" t="s">
        <v>2216</v>
      </c>
      <c r="H26" s="1" t="s">
        <v>2216</v>
      </c>
      <c r="I26" s="1">
        <v>6</v>
      </c>
      <c r="J26" s="1">
        <v>6</v>
      </c>
      <c r="K26" s="1">
        <v>7</v>
      </c>
      <c r="L26" s="4">
        <v>22</v>
      </c>
      <c r="M26" s="4">
        <v>37</v>
      </c>
    </row>
    <row r="27" spans="1:13" x14ac:dyDescent="0.25">
      <c r="A27" s="16" t="s">
        <v>901</v>
      </c>
      <c r="B27" s="1">
        <v>17</v>
      </c>
      <c r="C27" s="1">
        <v>11</v>
      </c>
      <c r="D27" s="1">
        <v>8</v>
      </c>
      <c r="E27" s="1">
        <v>13</v>
      </c>
      <c r="F27" s="1">
        <v>9</v>
      </c>
      <c r="G27" s="1">
        <v>11</v>
      </c>
      <c r="H27" s="1">
        <v>15</v>
      </c>
      <c r="I27" s="1">
        <v>11</v>
      </c>
      <c r="J27" s="1">
        <v>7</v>
      </c>
      <c r="K27" s="1">
        <v>20</v>
      </c>
      <c r="L27" s="4">
        <v>62</v>
      </c>
      <c r="M27" s="4">
        <v>111</v>
      </c>
    </row>
    <row r="28" spans="1:13" x14ac:dyDescent="0.25">
      <c r="A28" s="16" t="s">
        <v>903</v>
      </c>
      <c r="B28" s="1" t="s">
        <v>2216</v>
      </c>
      <c r="C28" s="1" t="s">
        <v>2216</v>
      </c>
      <c r="D28" s="1">
        <v>6</v>
      </c>
      <c r="E28" s="1">
        <v>3</v>
      </c>
      <c r="F28" s="1">
        <v>3</v>
      </c>
      <c r="G28" s="1">
        <v>4</v>
      </c>
      <c r="H28" s="1" t="s">
        <v>2216</v>
      </c>
      <c r="I28" s="1">
        <v>4</v>
      </c>
      <c r="J28" s="1" t="s">
        <v>2216</v>
      </c>
      <c r="K28" s="1">
        <v>8</v>
      </c>
      <c r="L28" s="4">
        <v>18</v>
      </c>
      <c r="M28" s="4">
        <v>32</v>
      </c>
    </row>
    <row r="29" spans="1:13" x14ac:dyDescent="0.25">
      <c r="A29" s="16" t="s">
        <v>904</v>
      </c>
      <c r="B29" s="1" t="s">
        <v>2216</v>
      </c>
      <c r="C29" s="1">
        <v>9</v>
      </c>
      <c r="D29" s="1">
        <v>8</v>
      </c>
      <c r="E29" s="1">
        <v>10</v>
      </c>
      <c r="F29" s="1">
        <v>12</v>
      </c>
      <c r="G29" s="1">
        <v>11</v>
      </c>
      <c r="H29" s="1">
        <v>15</v>
      </c>
      <c r="I29" s="1">
        <v>11</v>
      </c>
      <c r="J29" s="1">
        <v>3</v>
      </c>
      <c r="K29" s="1">
        <v>13</v>
      </c>
      <c r="L29" s="4">
        <v>53</v>
      </c>
      <c r="M29" s="4">
        <v>92</v>
      </c>
    </row>
    <row r="30" spans="1:13" x14ac:dyDescent="0.25">
      <c r="A30" s="16" t="s">
        <v>905</v>
      </c>
      <c r="B30" s="1" t="s">
        <v>2216</v>
      </c>
      <c r="C30" s="1" t="s">
        <v>2216</v>
      </c>
      <c r="D30" s="1" t="s">
        <v>2216</v>
      </c>
      <c r="E30" s="1">
        <v>3</v>
      </c>
      <c r="F30" s="1" t="s">
        <v>2216</v>
      </c>
      <c r="G30" s="1" t="s">
        <v>2216</v>
      </c>
      <c r="H30" s="1" t="s">
        <v>2216</v>
      </c>
      <c r="I30" s="1" t="s">
        <v>2216</v>
      </c>
      <c r="J30" s="1" t="s">
        <v>2216</v>
      </c>
      <c r="K30" s="1" t="s">
        <v>2216</v>
      </c>
      <c r="L30" s="4">
        <v>6</v>
      </c>
      <c r="M30" s="4">
        <v>12</v>
      </c>
    </row>
    <row r="31" spans="1:13" x14ac:dyDescent="0.25">
      <c r="A31" s="16" t="s">
        <v>906</v>
      </c>
      <c r="B31" s="1" t="s">
        <v>2216</v>
      </c>
      <c r="C31" s="1" t="s">
        <v>2216</v>
      </c>
      <c r="D31" s="1" t="s">
        <v>2216</v>
      </c>
      <c r="E31" s="1" t="s">
        <v>2216</v>
      </c>
      <c r="F31" s="1" t="s">
        <v>2216</v>
      </c>
      <c r="G31" s="1" t="s">
        <v>2216</v>
      </c>
      <c r="H31" s="1" t="s">
        <v>2216</v>
      </c>
      <c r="I31" s="1" t="s">
        <v>2216</v>
      </c>
      <c r="J31" s="1" t="s">
        <v>2216</v>
      </c>
      <c r="K31" s="1">
        <v>11</v>
      </c>
      <c r="L31" s="4">
        <v>19</v>
      </c>
      <c r="M31" s="4">
        <v>19</v>
      </c>
    </row>
    <row r="32" spans="1:13" x14ac:dyDescent="0.25">
      <c r="A32" s="16" t="s">
        <v>908</v>
      </c>
      <c r="B32" s="1" t="s">
        <v>2216</v>
      </c>
      <c r="C32" s="1">
        <v>9</v>
      </c>
      <c r="D32" s="1">
        <v>3</v>
      </c>
      <c r="E32" s="1">
        <v>6</v>
      </c>
      <c r="F32" s="1">
        <v>6</v>
      </c>
      <c r="G32" s="1" t="s">
        <v>2216</v>
      </c>
      <c r="H32" s="1">
        <v>5</v>
      </c>
      <c r="I32" s="1">
        <v>4</v>
      </c>
      <c r="J32" s="1" t="s">
        <v>2216</v>
      </c>
      <c r="K32" s="1">
        <v>9</v>
      </c>
      <c r="L32" s="4">
        <v>21</v>
      </c>
      <c r="M32" s="4">
        <v>43</v>
      </c>
    </row>
    <row r="33" spans="1:13" x14ac:dyDescent="0.25">
      <c r="A33" s="10" t="s">
        <v>14</v>
      </c>
      <c r="B33" s="4">
        <v>200</v>
      </c>
      <c r="C33" s="4">
        <v>212</v>
      </c>
      <c r="D33" s="4">
        <v>211</v>
      </c>
      <c r="E33" s="4">
        <v>222</v>
      </c>
      <c r="F33" s="4">
        <v>214</v>
      </c>
      <c r="G33" s="4">
        <v>187</v>
      </c>
      <c r="H33" s="4">
        <v>228</v>
      </c>
      <c r="I33" s="4">
        <v>225</v>
      </c>
      <c r="J33" s="4">
        <v>129</v>
      </c>
      <c r="K33" s="4">
        <v>244</v>
      </c>
      <c r="L33" s="4">
        <v>997</v>
      </c>
      <c r="M33" s="4">
        <v>1996</v>
      </c>
    </row>
    <row r="34" spans="1:13" x14ac:dyDescent="0.25">
      <c r="A34" s="15"/>
    </row>
    <row r="35" spans="1:13" x14ac:dyDescent="0.25">
      <c r="A35" s="15"/>
    </row>
    <row r="36" spans="1:13" x14ac:dyDescent="0.25">
      <c r="A36" s="15"/>
      <c r="B36" s="23" t="s">
        <v>732</v>
      </c>
      <c r="C36" s="24"/>
      <c r="D36" s="24"/>
      <c r="E36" s="24"/>
      <c r="F36" s="24"/>
      <c r="G36" s="24"/>
      <c r="H36" s="24"/>
      <c r="I36" s="24"/>
      <c r="J36" s="24"/>
      <c r="K36" s="24"/>
      <c r="L36" s="6" t="s">
        <v>734</v>
      </c>
      <c r="M36" s="6" t="s">
        <v>11</v>
      </c>
    </row>
    <row r="37" spans="1:13" x14ac:dyDescent="0.25">
      <c r="A37" s="9" t="s">
        <v>34</v>
      </c>
      <c r="B37" s="5" t="s">
        <v>0</v>
      </c>
      <c r="C37" s="5" t="s">
        <v>1</v>
      </c>
      <c r="D37" s="5" t="s">
        <v>2</v>
      </c>
      <c r="E37" s="5" t="s">
        <v>3</v>
      </c>
      <c r="F37" s="5" t="s">
        <v>4</v>
      </c>
      <c r="G37" s="5" t="s">
        <v>5</v>
      </c>
      <c r="H37" s="5" t="s">
        <v>6</v>
      </c>
      <c r="I37" s="5" t="s">
        <v>7</v>
      </c>
      <c r="J37" s="5" t="s">
        <v>8</v>
      </c>
      <c r="K37" s="5" t="s">
        <v>9</v>
      </c>
      <c r="L37" s="5" t="s">
        <v>32</v>
      </c>
      <c r="M37" s="5" t="s">
        <v>33</v>
      </c>
    </row>
    <row r="38" spans="1:13" x14ac:dyDescent="0.25">
      <c r="A38" s="8" t="s">
        <v>875</v>
      </c>
      <c r="B38" s="2">
        <v>0.19354838709677399</v>
      </c>
      <c r="C38" s="2">
        <v>0.26984126984126999</v>
      </c>
      <c r="D38" s="2">
        <v>0.203125</v>
      </c>
      <c r="E38" s="2">
        <v>0.35087719298245601</v>
      </c>
      <c r="F38" s="2">
        <v>0.32258064516128998</v>
      </c>
      <c r="G38" s="2">
        <v>0.30188679245283001</v>
      </c>
      <c r="H38" s="2">
        <v>0.28301886792452802</v>
      </c>
      <c r="I38" s="2">
        <v>0.27868852459016402</v>
      </c>
      <c r="J38" s="2">
        <v>0.23529411764705899</v>
      </c>
      <c r="K38" s="2">
        <v>0.160714285714286</v>
      </c>
      <c r="L38" s="3">
        <v>0.26068376068376098</v>
      </c>
      <c r="M38" s="3">
        <v>0.27186311787072198</v>
      </c>
    </row>
    <row r="39" spans="1:13" x14ac:dyDescent="0.25">
      <c r="A39" s="8" t="s">
        <v>876</v>
      </c>
      <c r="B39" s="2">
        <v>0.35483870967741898</v>
      </c>
      <c r="C39" s="2">
        <v>0.33333333333333298</v>
      </c>
      <c r="D39" s="2">
        <v>0.4375</v>
      </c>
      <c r="E39" s="2">
        <v>0.40350877192982498</v>
      </c>
      <c r="F39" s="2">
        <v>0.35483870967741898</v>
      </c>
      <c r="G39" s="2">
        <v>0.35849056603773599</v>
      </c>
      <c r="H39" s="2">
        <v>0.41509433962264197</v>
      </c>
      <c r="I39" s="2">
        <v>0.409836065573771</v>
      </c>
      <c r="J39" s="2">
        <v>0.29411764705882398</v>
      </c>
      <c r="K39" s="2">
        <v>0.41071428571428598</v>
      </c>
      <c r="L39" s="3">
        <v>0.38888888888888901</v>
      </c>
      <c r="M39" s="3">
        <v>0.38212927756654003</v>
      </c>
    </row>
    <row r="40" spans="1:13" x14ac:dyDescent="0.25">
      <c r="A40" s="8" t="s">
        <v>877</v>
      </c>
      <c r="B40" s="2">
        <v>0.112903225806452</v>
      </c>
      <c r="C40" s="2">
        <v>0.158730158730159</v>
      </c>
      <c r="D40" s="2">
        <v>9.375E-2</v>
      </c>
      <c r="E40" s="2">
        <v>7.0175438596491196E-2</v>
      </c>
      <c r="F40" s="2">
        <v>9.6774193548387094E-2</v>
      </c>
      <c r="G40" s="2">
        <v>7.5471698113207503E-2</v>
      </c>
      <c r="H40" s="2">
        <v>9.4339622641509399E-2</v>
      </c>
      <c r="I40" s="2">
        <v>6.5573770491803296E-2</v>
      </c>
      <c r="J40" s="2">
        <v>0.23529411764705899</v>
      </c>
      <c r="K40" s="2" t="s">
        <v>2216</v>
      </c>
      <c r="L40" s="3">
        <v>7.69230769230769E-2</v>
      </c>
      <c r="M40" s="3">
        <v>9.1254752851711002E-2</v>
      </c>
    </row>
    <row r="41" spans="1:13" x14ac:dyDescent="0.25">
      <c r="A41" s="8" t="s">
        <v>878</v>
      </c>
      <c r="B41" s="2">
        <v>8.0645161290322606E-2</v>
      </c>
      <c r="C41" s="2">
        <v>6.3492063492063502E-2</v>
      </c>
      <c r="D41" s="2" t="s">
        <v>2216</v>
      </c>
      <c r="E41" s="2" t="s">
        <v>2216</v>
      </c>
      <c r="F41" s="2">
        <v>9.6774193548387094E-2</v>
      </c>
      <c r="G41" s="2">
        <v>7.5471698113207503E-2</v>
      </c>
      <c r="H41" s="2">
        <v>5.6603773584905703E-2</v>
      </c>
      <c r="I41" s="2">
        <v>8.1967213114754106E-2</v>
      </c>
      <c r="J41" s="2" t="s">
        <v>2216</v>
      </c>
      <c r="K41" s="2">
        <v>0.107142857142857</v>
      </c>
      <c r="L41" s="3">
        <v>8.11965811965812E-2</v>
      </c>
      <c r="M41" s="3">
        <v>6.2737642585551298E-2</v>
      </c>
    </row>
    <row r="42" spans="1:13" x14ac:dyDescent="0.25">
      <c r="A42" s="8" t="s">
        <v>880</v>
      </c>
      <c r="B42" s="2">
        <v>0.25806451612903197</v>
      </c>
      <c r="C42" s="2">
        <v>0.17460317460317501</v>
      </c>
      <c r="D42" s="2">
        <v>0.234375</v>
      </c>
      <c r="E42" s="2">
        <v>0.157894736842105</v>
      </c>
      <c r="F42" s="2">
        <v>0.12903225806451599</v>
      </c>
      <c r="G42" s="2">
        <v>0.18867924528301899</v>
      </c>
      <c r="H42" s="2">
        <v>0.15094339622641501</v>
      </c>
      <c r="I42" s="2">
        <v>0.16393442622950799</v>
      </c>
      <c r="J42" s="2">
        <v>0.17647058823529399</v>
      </c>
      <c r="K42" s="2">
        <v>0.28571428571428598</v>
      </c>
      <c r="L42" s="3">
        <v>0.19230769230769201</v>
      </c>
      <c r="M42" s="3">
        <v>0.19201520912547501</v>
      </c>
    </row>
    <row r="43" spans="1:13" x14ac:dyDescent="0.25">
      <c r="A43" s="8" t="s">
        <v>882</v>
      </c>
      <c r="B43" s="2">
        <v>0.17307692307692299</v>
      </c>
      <c r="C43" s="2">
        <v>0.27500000000000002</v>
      </c>
      <c r="D43" s="2">
        <v>0.27659574468085102</v>
      </c>
      <c r="E43" s="2">
        <v>0.34545454545454501</v>
      </c>
      <c r="F43" s="2">
        <v>0.28787878787878801</v>
      </c>
      <c r="G43" s="2">
        <v>0.34883720930232598</v>
      </c>
      <c r="H43" s="2">
        <v>0.22222222222222199</v>
      </c>
      <c r="I43" s="2">
        <v>0.17857142857142899</v>
      </c>
      <c r="J43" s="2">
        <v>0.219512195121951</v>
      </c>
      <c r="K43" s="2">
        <v>0.22222222222222199</v>
      </c>
      <c r="L43" s="3">
        <v>0.23703703703703699</v>
      </c>
      <c r="M43" s="3">
        <v>0.260115606936416</v>
      </c>
    </row>
    <row r="44" spans="1:13" x14ac:dyDescent="0.25">
      <c r="A44" s="8" t="s">
        <v>883</v>
      </c>
      <c r="B44" s="2">
        <v>0.15384615384615399</v>
      </c>
      <c r="C44" s="2">
        <v>0.22500000000000001</v>
      </c>
      <c r="D44" s="2">
        <v>0.27659574468085102</v>
      </c>
      <c r="E44" s="2">
        <v>0.25454545454545502</v>
      </c>
      <c r="F44" s="2">
        <v>0.34848484848484901</v>
      </c>
      <c r="G44" s="2">
        <v>0.418604651162791</v>
      </c>
      <c r="H44" s="2">
        <v>0.38095238095238099</v>
      </c>
      <c r="I44" s="2">
        <v>0.375</v>
      </c>
      <c r="J44" s="2">
        <v>0.36585365853658502</v>
      </c>
      <c r="K44" s="2">
        <v>0.33333333333333298</v>
      </c>
      <c r="L44" s="3">
        <v>0.36666666666666697</v>
      </c>
      <c r="M44" s="3">
        <v>0.319845857418112</v>
      </c>
    </row>
    <row r="45" spans="1:13" x14ac:dyDescent="0.25">
      <c r="A45" s="8" t="s">
        <v>884</v>
      </c>
      <c r="B45" s="2">
        <v>0.15384615384615399</v>
      </c>
      <c r="C45" s="2">
        <v>0.2</v>
      </c>
      <c r="D45" s="2">
        <v>8.5106382978723402E-2</v>
      </c>
      <c r="E45" s="2">
        <v>0.12727272727272701</v>
      </c>
      <c r="F45" s="2">
        <v>0.10606060606060599</v>
      </c>
      <c r="G45" s="2" t="s">
        <v>2216</v>
      </c>
      <c r="H45" s="2">
        <v>0.126984126984127</v>
      </c>
      <c r="I45" s="2" t="s">
        <v>2216</v>
      </c>
      <c r="J45" s="2">
        <v>0.146341463414634</v>
      </c>
      <c r="K45" s="2">
        <v>6.9444444444444406E-2</v>
      </c>
      <c r="L45" s="3">
        <v>8.5185185185185197E-2</v>
      </c>
      <c r="M45" s="3">
        <v>0.10597302504816999</v>
      </c>
    </row>
    <row r="46" spans="1:13" x14ac:dyDescent="0.25">
      <c r="A46" s="8" t="s">
        <v>885</v>
      </c>
      <c r="B46" s="2">
        <v>5.7692307692307702E-2</v>
      </c>
      <c r="C46" s="2" t="s">
        <v>2216</v>
      </c>
      <c r="D46" s="2" t="s">
        <v>2216</v>
      </c>
      <c r="E46" s="2">
        <v>5.4545454545454501E-2</v>
      </c>
      <c r="F46" s="2">
        <v>4.5454545454545497E-2</v>
      </c>
      <c r="G46" s="2">
        <v>6.9767441860465101E-2</v>
      </c>
      <c r="H46" s="2" t="s">
        <v>2216</v>
      </c>
      <c r="I46" s="2">
        <v>5.3571428571428603E-2</v>
      </c>
      <c r="J46" s="2">
        <v>0.12195121951219499</v>
      </c>
      <c r="K46" s="2">
        <v>0.13888888888888901</v>
      </c>
      <c r="L46" s="3">
        <v>8.5185185185185197E-2</v>
      </c>
      <c r="M46" s="3">
        <v>6.3583815028901702E-2</v>
      </c>
    </row>
    <row r="47" spans="1:13" x14ac:dyDescent="0.25">
      <c r="A47" s="8" t="s">
        <v>887</v>
      </c>
      <c r="B47" s="2">
        <v>0.46153846153846201</v>
      </c>
      <c r="C47" s="2">
        <v>0.27500000000000002</v>
      </c>
      <c r="D47" s="2">
        <v>0.319148936170213</v>
      </c>
      <c r="E47" s="2">
        <v>0.218181818181818</v>
      </c>
      <c r="F47" s="2">
        <v>0.21212121212121199</v>
      </c>
      <c r="G47" s="2">
        <v>0.116279069767442</v>
      </c>
      <c r="H47" s="2">
        <v>0.238095238095238</v>
      </c>
      <c r="I47" s="2">
        <v>0.35714285714285698</v>
      </c>
      <c r="J47" s="2">
        <v>0.146341463414634</v>
      </c>
      <c r="K47" s="2">
        <v>0.23611111111111099</v>
      </c>
      <c r="L47" s="3">
        <v>0.225925925925926</v>
      </c>
      <c r="M47" s="3">
        <v>0.250481695568401</v>
      </c>
    </row>
    <row r="48" spans="1:13" x14ac:dyDescent="0.25">
      <c r="A48" s="8" t="s">
        <v>889</v>
      </c>
      <c r="B48" s="2">
        <v>0</v>
      </c>
      <c r="C48" s="2">
        <v>0</v>
      </c>
      <c r="D48" s="2" t="s">
        <v>2216</v>
      </c>
      <c r="E48" s="2" t="s">
        <v>2216</v>
      </c>
      <c r="F48" s="2" t="s">
        <v>2216</v>
      </c>
      <c r="G48" s="2" t="s">
        <v>2216</v>
      </c>
      <c r="H48" s="2" t="s">
        <v>2216</v>
      </c>
      <c r="I48" s="2">
        <v>0</v>
      </c>
      <c r="J48" s="2" t="s">
        <v>2216</v>
      </c>
      <c r="K48" s="2" t="s">
        <v>2216</v>
      </c>
      <c r="L48" s="3">
        <v>0.29411764705882398</v>
      </c>
      <c r="M48" s="3">
        <v>0.36363636363636398</v>
      </c>
    </row>
    <row r="49" spans="1:13" x14ac:dyDescent="0.25">
      <c r="A49" s="8" t="s">
        <v>890</v>
      </c>
      <c r="B49" s="2">
        <v>0</v>
      </c>
      <c r="C49" s="2">
        <v>0</v>
      </c>
      <c r="D49" s="2" t="s">
        <v>2216</v>
      </c>
      <c r="E49" s="2" t="s">
        <v>2216</v>
      </c>
      <c r="F49" s="2" t="s">
        <v>2216</v>
      </c>
      <c r="G49" s="2" t="s">
        <v>2216</v>
      </c>
      <c r="H49" s="2" t="s">
        <v>2216</v>
      </c>
      <c r="I49" s="2" t="s">
        <v>2216</v>
      </c>
      <c r="J49" s="2" t="s">
        <v>2216</v>
      </c>
      <c r="K49" s="2" t="s">
        <v>2216</v>
      </c>
      <c r="L49" s="3">
        <v>0.35294117647058798</v>
      </c>
      <c r="M49" s="3">
        <v>0.31818181818181801</v>
      </c>
    </row>
    <row r="50" spans="1:13" x14ac:dyDescent="0.25">
      <c r="A50" s="8" t="s">
        <v>891</v>
      </c>
      <c r="B50" s="2">
        <v>0</v>
      </c>
      <c r="C50" s="2">
        <v>0</v>
      </c>
      <c r="D50" s="2" t="s">
        <v>2216</v>
      </c>
      <c r="E50" s="2" t="s">
        <v>2216</v>
      </c>
      <c r="F50" s="2" t="s">
        <v>2216</v>
      </c>
      <c r="G50" s="2" t="s">
        <v>2216</v>
      </c>
      <c r="H50" s="2">
        <v>0</v>
      </c>
      <c r="I50" s="2">
        <v>0</v>
      </c>
      <c r="J50" s="2" t="s">
        <v>2216</v>
      </c>
      <c r="K50" s="2" t="s">
        <v>2216</v>
      </c>
      <c r="L50" s="3" t="s">
        <v>2216</v>
      </c>
      <c r="M50" s="3" t="s">
        <v>2216</v>
      </c>
    </row>
    <row r="51" spans="1:13" x14ac:dyDescent="0.25">
      <c r="A51" s="8" t="s">
        <v>892</v>
      </c>
      <c r="B51" s="2">
        <v>0</v>
      </c>
      <c r="C51" s="2">
        <v>0</v>
      </c>
      <c r="D51" s="2" t="s">
        <v>2216</v>
      </c>
      <c r="E51" s="2" t="s">
        <v>2216</v>
      </c>
      <c r="F51" s="2" t="s">
        <v>2216</v>
      </c>
      <c r="G51" s="2" t="s">
        <v>2216</v>
      </c>
      <c r="H51" s="2">
        <v>0</v>
      </c>
      <c r="I51" s="2">
        <v>0</v>
      </c>
      <c r="J51" s="2" t="s">
        <v>2216</v>
      </c>
      <c r="K51" s="2">
        <v>0</v>
      </c>
      <c r="L51" s="3" t="s">
        <v>2216</v>
      </c>
      <c r="M51" s="3" t="s">
        <v>2216</v>
      </c>
    </row>
    <row r="52" spans="1:13" x14ac:dyDescent="0.25">
      <c r="A52" s="8" t="s">
        <v>894</v>
      </c>
      <c r="B52" s="2">
        <v>0</v>
      </c>
      <c r="C52" s="2">
        <v>0</v>
      </c>
      <c r="D52" s="2" t="s">
        <v>2216</v>
      </c>
      <c r="E52" s="2" t="s">
        <v>2216</v>
      </c>
      <c r="F52" s="2" t="s">
        <v>2216</v>
      </c>
      <c r="G52" s="2" t="s">
        <v>2216</v>
      </c>
      <c r="H52" s="2">
        <v>0</v>
      </c>
      <c r="I52" s="2" t="s">
        <v>2216</v>
      </c>
      <c r="J52" s="2" t="s">
        <v>2216</v>
      </c>
      <c r="K52" s="2" t="s">
        <v>2216</v>
      </c>
      <c r="L52" s="3">
        <v>0.23529411764705899</v>
      </c>
      <c r="M52" s="3">
        <v>0.18181818181818199</v>
      </c>
    </row>
    <row r="53" spans="1:13" x14ac:dyDescent="0.25">
      <c r="A53" s="8" t="s">
        <v>896</v>
      </c>
      <c r="B53" s="2">
        <v>0.34883720930232598</v>
      </c>
      <c r="C53" s="2">
        <v>0.27272727272727298</v>
      </c>
      <c r="D53" s="2">
        <v>0.417721518987342</v>
      </c>
      <c r="E53" s="2">
        <v>0.27906976744186002</v>
      </c>
      <c r="F53" s="2">
        <v>0.34375</v>
      </c>
      <c r="G53" s="2">
        <v>0.34782608695652201</v>
      </c>
      <c r="H53" s="2">
        <v>0.25</v>
      </c>
      <c r="I53" s="2">
        <v>0.219512195121951</v>
      </c>
      <c r="J53" s="2">
        <v>0.36065573770491799</v>
      </c>
      <c r="K53" s="2">
        <v>0.161764705882353</v>
      </c>
      <c r="L53" s="3">
        <v>0.26740947075208898</v>
      </c>
      <c r="M53" s="3">
        <v>0.31190150478796203</v>
      </c>
    </row>
    <row r="54" spans="1:13" x14ac:dyDescent="0.25">
      <c r="A54" s="8" t="s">
        <v>897</v>
      </c>
      <c r="B54" s="2">
        <v>0.34883720930232598</v>
      </c>
      <c r="C54" s="2">
        <v>0.45454545454545497</v>
      </c>
      <c r="D54" s="2">
        <v>0.354430379746835</v>
      </c>
      <c r="E54" s="2">
        <v>0.46511627906976699</v>
      </c>
      <c r="F54" s="2">
        <v>0.46875</v>
      </c>
      <c r="G54" s="2">
        <v>0.405797101449275</v>
      </c>
      <c r="H54" s="2">
        <v>0.452380952380952</v>
      </c>
      <c r="I54" s="2">
        <v>0.54878048780487798</v>
      </c>
      <c r="J54" s="2">
        <v>0.37704918032786899</v>
      </c>
      <c r="K54" s="2">
        <v>0.35294117647058798</v>
      </c>
      <c r="L54" s="3">
        <v>0.437325905292479</v>
      </c>
      <c r="M54" s="3">
        <v>0.42407660738714098</v>
      </c>
    </row>
    <row r="55" spans="1:13" x14ac:dyDescent="0.25">
      <c r="A55" s="8" t="s">
        <v>898</v>
      </c>
      <c r="B55" s="2">
        <v>4.6511627906976702E-2</v>
      </c>
      <c r="C55" s="2">
        <v>7.9545454545454503E-2</v>
      </c>
      <c r="D55" s="2">
        <v>7.5949367088607597E-2</v>
      </c>
      <c r="E55" s="2">
        <v>9.3023255813953501E-2</v>
      </c>
      <c r="F55" s="2" t="s">
        <v>2216</v>
      </c>
      <c r="G55" s="2">
        <v>5.7971014492753603E-2</v>
      </c>
      <c r="H55" s="2">
        <v>9.5238095238095205E-2</v>
      </c>
      <c r="I55" s="2" t="s">
        <v>2216</v>
      </c>
      <c r="J55" s="2">
        <v>4.91803278688525E-2</v>
      </c>
      <c r="K55" s="2">
        <v>8.8235294117647106E-2</v>
      </c>
      <c r="L55" s="3">
        <v>6.12813370473538E-2</v>
      </c>
      <c r="M55" s="3">
        <v>6.1559507523939801E-2</v>
      </c>
    </row>
    <row r="56" spans="1:13" x14ac:dyDescent="0.25">
      <c r="A56" s="8" t="s">
        <v>899</v>
      </c>
      <c r="B56" s="2">
        <v>5.8139534883720902E-2</v>
      </c>
      <c r="C56" s="2">
        <v>6.8181818181818205E-2</v>
      </c>
      <c r="D56" s="2">
        <v>5.0632911392405097E-2</v>
      </c>
      <c r="E56" s="2" t="s">
        <v>2216</v>
      </c>
      <c r="F56" s="2" t="s">
        <v>2216</v>
      </c>
      <c r="G56" s="2" t="s">
        <v>2216</v>
      </c>
      <c r="H56" s="2" t="s">
        <v>2216</v>
      </c>
      <c r="I56" s="2">
        <v>7.3170731707317097E-2</v>
      </c>
      <c r="J56" s="2">
        <v>9.8360655737704902E-2</v>
      </c>
      <c r="K56" s="2">
        <v>0.10294117647058799</v>
      </c>
      <c r="L56" s="3">
        <v>6.12813370473538E-2</v>
      </c>
      <c r="M56" s="3">
        <v>5.0615595075239397E-2</v>
      </c>
    </row>
    <row r="57" spans="1:13" x14ac:dyDescent="0.25">
      <c r="A57" s="8" t="s">
        <v>901</v>
      </c>
      <c r="B57" s="2">
        <v>0.19767441860465099</v>
      </c>
      <c r="C57" s="2">
        <v>0.125</v>
      </c>
      <c r="D57" s="2">
        <v>0.10126582278481</v>
      </c>
      <c r="E57" s="2">
        <v>0.15116279069767399</v>
      </c>
      <c r="F57" s="2">
        <v>0.140625</v>
      </c>
      <c r="G57" s="2">
        <v>0.15942028985507201</v>
      </c>
      <c r="H57" s="2">
        <v>0.17857142857142899</v>
      </c>
      <c r="I57" s="2">
        <v>0.134146341463415</v>
      </c>
      <c r="J57" s="2">
        <v>0.114754098360656</v>
      </c>
      <c r="K57" s="2">
        <v>0.29411764705882398</v>
      </c>
      <c r="L57" s="3">
        <v>0.17270194986072401</v>
      </c>
      <c r="M57" s="3">
        <v>0.15184678522571801</v>
      </c>
    </row>
    <row r="58" spans="1:13" x14ac:dyDescent="0.25">
      <c r="A58" s="8" t="s">
        <v>903</v>
      </c>
      <c r="B58" s="2">
        <v>0</v>
      </c>
      <c r="C58" s="2" t="s">
        <v>2216</v>
      </c>
      <c r="D58" s="2">
        <v>0.31578947368421101</v>
      </c>
      <c r="E58" s="2">
        <v>0.13636363636363599</v>
      </c>
      <c r="F58" s="2">
        <v>0.14285714285714299</v>
      </c>
      <c r="G58" s="2">
        <v>0.2</v>
      </c>
      <c r="H58" s="2" t="s">
        <v>2216</v>
      </c>
      <c r="I58" s="2">
        <v>0.18181818181818199</v>
      </c>
      <c r="J58" s="2">
        <v>0</v>
      </c>
      <c r="K58" s="2">
        <v>0.19047619047618999</v>
      </c>
      <c r="L58" s="3">
        <v>0.15384615384615399</v>
      </c>
      <c r="M58" s="3">
        <v>0.16161616161616199</v>
      </c>
    </row>
    <row r="59" spans="1:13" x14ac:dyDescent="0.25">
      <c r="A59" s="8" t="s">
        <v>904</v>
      </c>
      <c r="B59" s="2">
        <v>0</v>
      </c>
      <c r="C59" s="2">
        <v>0.42857142857142899</v>
      </c>
      <c r="D59" s="2">
        <v>0.42105263157894701</v>
      </c>
      <c r="E59" s="2">
        <v>0.45454545454545497</v>
      </c>
      <c r="F59" s="2">
        <v>0.57142857142857095</v>
      </c>
      <c r="G59" s="2">
        <v>0.55000000000000004</v>
      </c>
      <c r="H59" s="2">
        <v>0.6</v>
      </c>
      <c r="I59" s="2">
        <v>0.5</v>
      </c>
      <c r="J59" s="2">
        <v>0.375</v>
      </c>
      <c r="K59" s="2">
        <v>0.30952380952380998</v>
      </c>
      <c r="L59" s="3">
        <v>0.45299145299145299</v>
      </c>
      <c r="M59" s="3">
        <v>0.46464646464646497</v>
      </c>
    </row>
    <row r="60" spans="1:13" x14ac:dyDescent="0.25">
      <c r="A60" s="8" t="s">
        <v>905</v>
      </c>
      <c r="B60" s="2">
        <v>0</v>
      </c>
      <c r="C60" s="2" t="s">
        <v>2216</v>
      </c>
      <c r="D60" s="2" t="s">
        <v>2216</v>
      </c>
      <c r="E60" s="2">
        <v>0.13636363636363599</v>
      </c>
      <c r="F60" s="2">
        <v>0</v>
      </c>
      <c r="G60" s="2" t="s">
        <v>2216</v>
      </c>
      <c r="H60" s="2" t="s">
        <v>2216</v>
      </c>
      <c r="I60" s="2" t="s">
        <v>2216</v>
      </c>
      <c r="J60" s="2" t="s">
        <v>2216</v>
      </c>
      <c r="K60" s="2" t="s">
        <v>2216</v>
      </c>
      <c r="L60" s="3">
        <v>5.1282051282051301E-2</v>
      </c>
      <c r="M60" s="3">
        <v>6.0606060606060601E-2</v>
      </c>
    </row>
    <row r="61" spans="1:13" x14ac:dyDescent="0.25">
      <c r="A61" s="8" t="s">
        <v>906</v>
      </c>
      <c r="B61" s="2">
        <v>0</v>
      </c>
      <c r="C61" s="2">
        <v>0</v>
      </c>
      <c r="D61" s="2">
        <v>0</v>
      </c>
      <c r="E61" s="2">
        <v>0</v>
      </c>
      <c r="F61" s="2">
        <v>0</v>
      </c>
      <c r="G61" s="2" t="s">
        <v>2216</v>
      </c>
      <c r="H61" s="2" t="s">
        <v>2216</v>
      </c>
      <c r="I61" s="2" t="s">
        <v>2216</v>
      </c>
      <c r="J61" s="2" t="s">
        <v>2216</v>
      </c>
      <c r="K61" s="2">
        <v>0.26190476190476197</v>
      </c>
      <c r="L61" s="3">
        <v>0.16239316239316201</v>
      </c>
      <c r="M61" s="3">
        <v>9.5959595959595995E-2</v>
      </c>
    </row>
    <row r="62" spans="1:13" x14ac:dyDescent="0.25">
      <c r="A62" s="8" t="s">
        <v>908</v>
      </c>
      <c r="B62" s="2">
        <v>0</v>
      </c>
      <c r="C62" s="2">
        <v>0.42857142857142899</v>
      </c>
      <c r="D62" s="2">
        <v>0.157894736842105</v>
      </c>
      <c r="E62" s="2">
        <v>0.27272727272727298</v>
      </c>
      <c r="F62" s="2">
        <v>0.28571428571428598</v>
      </c>
      <c r="G62" s="2" t="s">
        <v>2216</v>
      </c>
      <c r="H62" s="2">
        <v>0.2</v>
      </c>
      <c r="I62" s="2">
        <v>0.18181818181818199</v>
      </c>
      <c r="J62" s="2" t="s">
        <v>2216</v>
      </c>
      <c r="K62" s="2">
        <v>0.214285714285714</v>
      </c>
      <c r="L62" s="3">
        <v>0.17948717948717899</v>
      </c>
      <c r="M62" s="3">
        <v>0.21717171717171699</v>
      </c>
    </row>
    <row r="63" spans="1:13" x14ac:dyDescent="0.25">
      <c r="A63" s="15"/>
    </row>
    <row r="64" spans="1:13" x14ac:dyDescent="0.25">
      <c r="A64" s="15"/>
    </row>
    <row r="65" spans="1:12" x14ac:dyDescent="0.25">
      <c r="A65" s="15"/>
      <c r="B65" s="23" t="s">
        <v>31</v>
      </c>
      <c r="C65" s="23"/>
      <c r="D65" s="23"/>
      <c r="E65" s="23"/>
      <c r="F65" s="23"/>
      <c r="G65" s="23"/>
      <c r="H65" s="23"/>
      <c r="I65" s="23"/>
      <c r="J65" s="23"/>
      <c r="K65" s="6" t="s">
        <v>10</v>
      </c>
      <c r="L65" s="6" t="s">
        <v>11</v>
      </c>
    </row>
    <row r="66" spans="1:12" x14ac:dyDescent="0.25">
      <c r="A66" s="9" t="s">
        <v>34</v>
      </c>
      <c r="B66" s="5" t="s">
        <v>15</v>
      </c>
      <c r="C66" s="5" t="s">
        <v>16</v>
      </c>
      <c r="D66" s="5" t="s">
        <v>17</v>
      </c>
      <c r="E66" s="5" t="s">
        <v>18</v>
      </c>
      <c r="F66" s="5" t="s">
        <v>19</v>
      </c>
      <c r="G66" s="5" t="s">
        <v>20</v>
      </c>
      <c r="H66" s="5" t="s">
        <v>21</v>
      </c>
      <c r="I66" s="5" t="s">
        <v>22</v>
      </c>
      <c r="J66" s="5" t="s">
        <v>23</v>
      </c>
      <c r="K66" s="5" t="s">
        <v>24</v>
      </c>
      <c r="L66" s="5" t="s">
        <v>25</v>
      </c>
    </row>
    <row r="67" spans="1:12" x14ac:dyDescent="0.25">
      <c r="A67" s="8" t="s">
        <v>875</v>
      </c>
      <c r="B67" s="2">
        <v>0.41666666666666702</v>
      </c>
      <c r="C67" s="2">
        <v>-0.23529411764705899</v>
      </c>
      <c r="D67" s="2">
        <v>0.53846153846153799</v>
      </c>
      <c r="E67" s="2">
        <v>0</v>
      </c>
      <c r="F67" s="2">
        <v>-0.2</v>
      </c>
      <c r="G67" s="2">
        <v>-6.25E-2</v>
      </c>
      <c r="H67" s="2">
        <v>0.133333333333333</v>
      </c>
      <c r="I67" s="2">
        <v>-0.76470588235294101</v>
      </c>
      <c r="J67" s="2">
        <v>1.25</v>
      </c>
      <c r="K67" s="3">
        <v>-0.4375</v>
      </c>
      <c r="L67" s="3">
        <v>-0.25</v>
      </c>
    </row>
    <row r="68" spans="1:12" x14ac:dyDescent="0.25">
      <c r="A68" s="8" t="s">
        <v>876</v>
      </c>
      <c r="B68" s="2">
        <v>-4.5454545454545497E-2</v>
      </c>
      <c r="C68" s="2">
        <v>0.33333333333333298</v>
      </c>
      <c r="D68" s="2">
        <v>-0.17857142857142899</v>
      </c>
      <c r="E68" s="2">
        <v>-4.3478260869565202E-2</v>
      </c>
      <c r="F68" s="2">
        <v>-0.13636363636363599</v>
      </c>
      <c r="G68" s="2">
        <v>0.157894736842105</v>
      </c>
      <c r="H68" s="2">
        <v>0.13636363636363599</v>
      </c>
      <c r="I68" s="2">
        <v>-0.8</v>
      </c>
      <c r="J68" s="2">
        <v>3.6</v>
      </c>
      <c r="K68" s="3">
        <v>0.21052631578947401</v>
      </c>
      <c r="L68" s="3">
        <v>4.5454545454545497E-2</v>
      </c>
    </row>
    <row r="69" spans="1:12" x14ac:dyDescent="0.25">
      <c r="A69" s="8" t="s">
        <v>877</v>
      </c>
      <c r="B69" s="2">
        <v>0.42857142857142899</v>
      </c>
      <c r="C69" s="2">
        <v>-0.4</v>
      </c>
      <c r="D69" s="2">
        <v>-0.33333333333333298</v>
      </c>
      <c r="E69" s="2">
        <v>0.5</v>
      </c>
      <c r="F69" s="2">
        <v>-0.33333333333333298</v>
      </c>
      <c r="G69" s="2">
        <v>0.25</v>
      </c>
      <c r="H69" s="2">
        <v>-0.2</v>
      </c>
      <c r="I69" s="2">
        <v>0</v>
      </c>
      <c r="J69" s="2" t="s">
        <v>2216</v>
      </c>
      <c r="K69" s="3">
        <v>-0.5</v>
      </c>
      <c r="L69" s="3">
        <v>-0.71428571428571397</v>
      </c>
    </row>
    <row r="70" spans="1:12" x14ac:dyDescent="0.25">
      <c r="A70" s="8" t="s">
        <v>878</v>
      </c>
      <c r="B70" s="2">
        <v>-0.2</v>
      </c>
      <c r="C70" s="2" t="s">
        <v>2216</v>
      </c>
      <c r="D70" s="2" t="s">
        <v>2216</v>
      </c>
      <c r="E70" s="2">
        <v>5</v>
      </c>
      <c r="F70" s="2">
        <v>-0.33333333333333298</v>
      </c>
      <c r="G70" s="2">
        <v>-0.25</v>
      </c>
      <c r="H70" s="2">
        <v>0.66666666666666696</v>
      </c>
      <c r="I70" s="2" t="s">
        <v>2216</v>
      </c>
      <c r="J70" s="2">
        <v>5</v>
      </c>
      <c r="K70" s="3">
        <v>0.5</v>
      </c>
      <c r="L70" s="3">
        <v>0.2</v>
      </c>
    </row>
    <row r="71" spans="1:12" x14ac:dyDescent="0.25">
      <c r="A71" s="8" t="s">
        <v>880</v>
      </c>
      <c r="B71" s="2">
        <v>-0.3125</v>
      </c>
      <c r="C71" s="2">
        <v>0.36363636363636398</v>
      </c>
      <c r="D71" s="2">
        <v>-0.4</v>
      </c>
      <c r="E71" s="2">
        <v>-0.11111111111111099</v>
      </c>
      <c r="F71" s="2">
        <v>0.25</v>
      </c>
      <c r="G71" s="2">
        <v>-0.2</v>
      </c>
      <c r="H71" s="2">
        <v>0.25</v>
      </c>
      <c r="I71" s="2">
        <v>-0.7</v>
      </c>
      <c r="J71" s="2">
        <v>4.3333333333333304</v>
      </c>
      <c r="K71" s="3">
        <v>0.6</v>
      </c>
      <c r="L71" s="3">
        <v>0</v>
      </c>
    </row>
    <row r="72" spans="1:12" x14ac:dyDescent="0.25">
      <c r="A72" s="8" t="s">
        <v>882</v>
      </c>
      <c r="B72" s="2">
        <v>0.22222222222222199</v>
      </c>
      <c r="C72" s="2">
        <v>0.18181818181818199</v>
      </c>
      <c r="D72" s="2">
        <v>0.46153846153846201</v>
      </c>
      <c r="E72" s="2">
        <v>0</v>
      </c>
      <c r="F72" s="2">
        <v>-0.21052631578947401</v>
      </c>
      <c r="G72" s="2">
        <v>-6.6666666666666693E-2</v>
      </c>
      <c r="H72" s="2">
        <v>-0.28571428571428598</v>
      </c>
      <c r="I72" s="2">
        <v>-0.1</v>
      </c>
      <c r="J72" s="2">
        <v>0.77777777777777801</v>
      </c>
      <c r="K72" s="3">
        <v>6.6666666666666693E-2</v>
      </c>
      <c r="L72" s="3">
        <v>0.77777777777777801</v>
      </c>
    </row>
    <row r="73" spans="1:12" x14ac:dyDescent="0.25">
      <c r="A73" s="8" t="s">
        <v>883</v>
      </c>
      <c r="B73" s="2">
        <v>0.125</v>
      </c>
      <c r="C73" s="2">
        <v>0.44444444444444398</v>
      </c>
      <c r="D73" s="2">
        <v>7.69230769230769E-2</v>
      </c>
      <c r="E73" s="2">
        <v>0.64285714285714302</v>
      </c>
      <c r="F73" s="2">
        <v>-0.217391304347826</v>
      </c>
      <c r="G73" s="2">
        <v>0.33333333333333298</v>
      </c>
      <c r="H73" s="2">
        <v>-0.125</v>
      </c>
      <c r="I73" s="2">
        <v>-0.28571428571428598</v>
      </c>
      <c r="J73" s="2">
        <v>0.6</v>
      </c>
      <c r="K73" s="3">
        <v>0.33333333333333298</v>
      </c>
      <c r="L73" s="3">
        <v>2</v>
      </c>
    </row>
    <row r="74" spans="1:12" x14ac:dyDescent="0.25">
      <c r="A74" s="8" t="s">
        <v>884</v>
      </c>
      <c r="B74" s="2">
        <v>0</v>
      </c>
      <c r="C74" s="2">
        <v>-0.5</v>
      </c>
      <c r="D74" s="2">
        <v>0.75</v>
      </c>
      <c r="E74" s="2">
        <v>0</v>
      </c>
      <c r="F74" s="2" t="s">
        <v>2216</v>
      </c>
      <c r="G74" s="2">
        <v>3</v>
      </c>
      <c r="H74" s="2" t="s">
        <v>2216</v>
      </c>
      <c r="I74" s="2">
        <v>2</v>
      </c>
      <c r="J74" s="2">
        <v>-0.16666666666666699</v>
      </c>
      <c r="K74" s="3">
        <v>1.5</v>
      </c>
      <c r="L74" s="3">
        <v>-0.375</v>
      </c>
    </row>
    <row r="75" spans="1:12" x14ac:dyDescent="0.25">
      <c r="A75" s="8" t="s">
        <v>885</v>
      </c>
      <c r="B75" s="2" t="s">
        <v>2216</v>
      </c>
      <c r="C75" s="2" t="s">
        <v>2216</v>
      </c>
      <c r="D75" s="2">
        <v>0.5</v>
      </c>
      <c r="E75" s="2">
        <v>0</v>
      </c>
      <c r="F75" s="2">
        <v>0</v>
      </c>
      <c r="G75" s="2" t="s">
        <v>2216</v>
      </c>
      <c r="H75" s="2">
        <v>0.5</v>
      </c>
      <c r="I75" s="2">
        <v>0.66666666666666696</v>
      </c>
      <c r="J75" s="2">
        <v>1</v>
      </c>
      <c r="K75" s="3">
        <v>2.3333333333333299</v>
      </c>
      <c r="L75" s="3">
        <v>2.3333333333333299</v>
      </c>
    </row>
    <row r="76" spans="1:12" x14ac:dyDescent="0.25">
      <c r="A76" s="8" t="s">
        <v>887</v>
      </c>
      <c r="B76" s="2">
        <v>-0.54166666666666696</v>
      </c>
      <c r="C76" s="2">
        <v>0.36363636363636398</v>
      </c>
      <c r="D76" s="2">
        <v>-0.2</v>
      </c>
      <c r="E76" s="2">
        <v>0.16666666666666699</v>
      </c>
      <c r="F76" s="2">
        <v>-0.64285714285714302</v>
      </c>
      <c r="G76" s="2">
        <v>2</v>
      </c>
      <c r="H76" s="2">
        <v>0.33333333333333298</v>
      </c>
      <c r="I76" s="2">
        <v>-0.7</v>
      </c>
      <c r="J76" s="2">
        <v>1.8333333333333299</v>
      </c>
      <c r="K76" s="3">
        <v>2.4</v>
      </c>
      <c r="L76" s="3">
        <v>-0.29166666666666702</v>
      </c>
    </row>
    <row r="77" spans="1:12" x14ac:dyDescent="0.25">
      <c r="A77" s="8" t="s">
        <v>889</v>
      </c>
      <c r="B77" s="2" t="s">
        <v>2216</v>
      </c>
      <c r="C77" s="2" t="s">
        <v>2216</v>
      </c>
      <c r="D77" s="2" t="s">
        <v>2216</v>
      </c>
      <c r="E77" s="2" t="s">
        <v>2216</v>
      </c>
      <c r="F77" s="2" t="s">
        <v>2216</v>
      </c>
      <c r="G77" s="2" t="s">
        <v>2216</v>
      </c>
      <c r="H77" s="2" t="s">
        <v>2216</v>
      </c>
      <c r="I77" s="2" t="s">
        <v>2216</v>
      </c>
      <c r="J77" s="2" t="s">
        <v>2216</v>
      </c>
      <c r="K77" s="3">
        <v>0</v>
      </c>
      <c r="L77" s="3">
        <v>0</v>
      </c>
    </row>
    <row r="78" spans="1:12" x14ac:dyDescent="0.25">
      <c r="A78" s="8" t="s">
        <v>890</v>
      </c>
      <c r="B78" s="2" t="s">
        <v>2216</v>
      </c>
      <c r="C78" s="2" t="s">
        <v>2216</v>
      </c>
      <c r="D78" s="2" t="s">
        <v>2216</v>
      </c>
      <c r="E78" s="2" t="s">
        <v>2216</v>
      </c>
      <c r="F78" s="2" t="s">
        <v>2216</v>
      </c>
      <c r="G78" s="2" t="s">
        <v>2216</v>
      </c>
      <c r="H78" s="2" t="s">
        <v>2216</v>
      </c>
      <c r="I78" s="2" t="s">
        <v>2216</v>
      </c>
      <c r="J78" s="2" t="s">
        <v>2216</v>
      </c>
      <c r="K78" s="3">
        <v>1</v>
      </c>
      <c r="L78" s="3">
        <v>0</v>
      </c>
    </row>
    <row r="79" spans="1:12" x14ac:dyDescent="0.25">
      <c r="A79" s="8" t="s">
        <v>891</v>
      </c>
      <c r="B79" s="2" t="s">
        <v>2216</v>
      </c>
      <c r="C79" s="2" t="s">
        <v>2216</v>
      </c>
      <c r="D79" s="2" t="s">
        <v>2216</v>
      </c>
      <c r="E79" s="2" t="s">
        <v>2216</v>
      </c>
      <c r="F79" s="2" t="s">
        <v>2216</v>
      </c>
      <c r="G79" s="2" t="s">
        <v>2216</v>
      </c>
      <c r="H79" s="2" t="s">
        <v>2216</v>
      </c>
      <c r="I79" s="2" t="s">
        <v>2216</v>
      </c>
      <c r="J79" s="2" t="s">
        <v>2216</v>
      </c>
      <c r="K79" s="3">
        <v>0</v>
      </c>
      <c r="L79" s="3">
        <v>0</v>
      </c>
    </row>
    <row r="80" spans="1:12" x14ac:dyDescent="0.25">
      <c r="A80" s="8" t="s">
        <v>892</v>
      </c>
      <c r="B80" s="2" t="s">
        <v>2216</v>
      </c>
      <c r="C80" s="2" t="s">
        <v>2216</v>
      </c>
      <c r="D80" s="2" t="s">
        <v>2216</v>
      </c>
      <c r="E80" s="2" t="s">
        <v>2216</v>
      </c>
      <c r="F80" s="2" t="s">
        <v>2216</v>
      </c>
      <c r="G80" s="2" t="s">
        <v>2216</v>
      </c>
      <c r="H80" s="2" t="s">
        <v>2216</v>
      </c>
      <c r="I80" s="2" t="s">
        <v>2216</v>
      </c>
      <c r="J80" s="2" t="s">
        <v>2216</v>
      </c>
      <c r="K80" s="3">
        <v>0</v>
      </c>
      <c r="L80" s="3">
        <v>0</v>
      </c>
    </row>
    <row r="81" spans="1:12" x14ac:dyDescent="0.25">
      <c r="A81" s="8" t="s">
        <v>894</v>
      </c>
      <c r="B81" s="2" t="s">
        <v>2216</v>
      </c>
      <c r="C81" s="2" t="s">
        <v>2216</v>
      </c>
      <c r="D81" s="2" t="s">
        <v>2216</v>
      </c>
      <c r="E81" s="2" t="s">
        <v>2216</v>
      </c>
      <c r="F81" s="2" t="s">
        <v>2216</v>
      </c>
      <c r="G81" s="2" t="s">
        <v>2216</v>
      </c>
      <c r="H81" s="2" t="s">
        <v>2216</v>
      </c>
      <c r="I81" s="2" t="s">
        <v>2216</v>
      </c>
      <c r="J81" s="2" t="s">
        <v>2216</v>
      </c>
      <c r="K81" s="3">
        <v>0</v>
      </c>
      <c r="L81" s="3">
        <v>0</v>
      </c>
    </row>
    <row r="82" spans="1:12" x14ac:dyDescent="0.25">
      <c r="A82" s="8" t="s">
        <v>896</v>
      </c>
      <c r="B82" s="2">
        <v>-0.2</v>
      </c>
      <c r="C82" s="2">
        <v>0.375</v>
      </c>
      <c r="D82" s="2">
        <v>-0.27272727272727298</v>
      </c>
      <c r="E82" s="2">
        <v>-8.3333333333333301E-2</v>
      </c>
      <c r="F82" s="2">
        <v>9.0909090909090898E-2</v>
      </c>
      <c r="G82" s="2">
        <v>-0.125</v>
      </c>
      <c r="H82" s="2">
        <v>-0.14285714285714299</v>
      </c>
      <c r="I82" s="2">
        <v>0.22222222222222199</v>
      </c>
      <c r="J82" s="2">
        <v>-0.5</v>
      </c>
      <c r="K82" s="3">
        <v>-0.54166666666666696</v>
      </c>
      <c r="L82" s="3">
        <v>-0.63333333333333297</v>
      </c>
    </row>
    <row r="83" spans="1:12" x14ac:dyDescent="0.25">
      <c r="A83" s="8" t="s">
        <v>897</v>
      </c>
      <c r="B83" s="2">
        <v>0.33333333333333298</v>
      </c>
      <c r="C83" s="2">
        <v>-0.3</v>
      </c>
      <c r="D83" s="2">
        <v>0.42857142857142899</v>
      </c>
      <c r="E83" s="2">
        <v>-0.25</v>
      </c>
      <c r="F83" s="2">
        <v>-6.6666666666666693E-2</v>
      </c>
      <c r="G83" s="2">
        <v>0.35714285714285698</v>
      </c>
      <c r="H83" s="2">
        <v>0.18421052631578899</v>
      </c>
      <c r="I83" s="2">
        <v>-0.48888888888888898</v>
      </c>
      <c r="J83" s="2">
        <v>4.3478260869565202E-2</v>
      </c>
      <c r="K83" s="3">
        <v>-0.14285714285714299</v>
      </c>
      <c r="L83" s="3">
        <v>-0.2</v>
      </c>
    </row>
    <row r="84" spans="1:12" x14ac:dyDescent="0.25">
      <c r="A84" s="8" t="s">
        <v>898</v>
      </c>
      <c r="B84" s="2">
        <v>0.75</v>
      </c>
      <c r="C84" s="2">
        <v>-0.14285714285714299</v>
      </c>
      <c r="D84" s="2">
        <v>0.33333333333333298</v>
      </c>
      <c r="E84" s="2" t="s">
        <v>2216</v>
      </c>
      <c r="F84" s="2">
        <v>3</v>
      </c>
      <c r="G84" s="2">
        <v>1</v>
      </c>
      <c r="H84" s="2" t="s">
        <v>2216</v>
      </c>
      <c r="I84" s="2">
        <v>0.5</v>
      </c>
      <c r="J84" s="2">
        <v>1</v>
      </c>
      <c r="K84" s="3">
        <v>0.5</v>
      </c>
      <c r="L84" s="3">
        <v>0.5</v>
      </c>
    </row>
    <row r="85" spans="1:12" x14ac:dyDescent="0.25">
      <c r="A85" s="8" t="s">
        <v>899</v>
      </c>
      <c r="B85" s="2">
        <v>0.2</v>
      </c>
      <c r="C85" s="2">
        <v>-0.33333333333333298</v>
      </c>
      <c r="D85" s="2" t="s">
        <v>2216</v>
      </c>
      <c r="E85" s="2" t="s">
        <v>2216</v>
      </c>
      <c r="F85" s="2" t="s">
        <v>2216</v>
      </c>
      <c r="G85" s="2" t="s">
        <v>2216</v>
      </c>
      <c r="H85" s="2">
        <v>2</v>
      </c>
      <c r="I85" s="2">
        <v>0</v>
      </c>
      <c r="J85" s="2">
        <v>0.16666666666666699</v>
      </c>
      <c r="K85" s="3">
        <v>2.5</v>
      </c>
      <c r="L85" s="3">
        <v>0.4</v>
      </c>
    </row>
    <row r="86" spans="1:12" x14ac:dyDescent="0.25">
      <c r="A86" s="8" t="s">
        <v>901</v>
      </c>
      <c r="B86" s="2">
        <v>-0.35294117647058798</v>
      </c>
      <c r="C86" s="2">
        <v>-0.27272727272727298</v>
      </c>
      <c r="D86" s="2">
        <v>0.625</v>
      </c>
      <c r="E86" s="2">
        <v>-0.30769230769230799</v>
      </c>
      <c r="F86" s="2">
        <v>0.22222222222222199</v>
      </c>
      <c r="G86" s="2">
        <v>0.36363636363636398</v>
      </c>
      <c r="H86" s="2">
        <v>-0.266666666666667</v>
      </c>
      <c r="I86" s="2">
        <v>-0.36363636363636398</v>
      </c>
      <c r="J86" s="2">
        <v>1.8571428571428601</v>
      </c>
      <c r="K86" s="3">
        <v>0.81818181818181801</v>
      </c>
      <c r="L86" s="3">
        <v>0.17647058823529399</v>
      </c>
    </row>
    <row r="87" spans="1:12" x14ac:dyDescent="0.25">
      <c r="A87" s="8" t="s">
        <v>903</v>
      </c>
      <c r="B87" s="2" t="s">
        <v>2216</v>
      </c>
      <c r="C87" s="2">
        <v>2</v>
      </c>
      <c r="D87" s="2">
        <v>-0.5</v>
      </c>
      <c r="E87" s="2">
        <v>0</v>
      </c>
      <c r="F87" s="2">
        <v>0.33333333333333298</v>
      </c>
      <c r="G87" s="2" t="s">
        <v>2216</v>
      </c>
      <c r="H87" s="2">
        <v>1</v>
      </c>
      <c r="I87" s="2" t="s">
        <v>2216</v>
      </c>
      <c r="J87" s="2">
        <v>0</v>
      </c>
      <c r="K87" s="3">
        <v>1</v>
      </c>
      <c r="L87" s="3">
        <v>0</v>
      </c>
    </row>
    <row r="88" spans="1:12" x14ac:dyDescent="0.25">
      <c r="A88" s="8" t="s">
        <v>904</v>
      </c>
      <c r="B88" s="2">
        <v>0</v>
      </c>
      <c r="C88" s="2">
        <v>-0.11111111111111099</v>
      </c>
      <c r="D88" s="2">
        <v>0.25</v>
      </c>
      <c r="E88" s="2">
        <v>0.2</v>
      </c>
      <c r="F88" s="2">
        <v>-8.3333333333333301E-2</v>
      </c>
      <c r="G88" s="2">
        <v>0.36363636363636398</v>
      </c>
      <c r="H88" s="2">
        <v>-0.266666666666667</v>
      </c>
      <c r="I88" s="2">
        <v>-0.72727272727272696</v>
      </c>
      <c r="J88" s="2">
        <v>3.3333333333333299</v>
      </c>
      <c r="K88" s="3">
        <v>0.18181818181818199</v>
      </c>
      <c r="L88" s="3">
        <v>0</v>
      </c>
    </row>
    <row r="89" spans="1:12" x14ac:dyDescent="0.25">
      <c r="A89" s="8" t="s">
        <v>905</v>
      </c>
      <c r="B89" s="2" t="s">
        <v>2216</v>
      </c>
      <c r="C89" s="2" t="s">
        <v>2216</v>
      </c>
      <c r="D89" s="2">
        <v>0.5</v>
      </c>
      <c r="E89" s="2" t="s">
        <v>2216</v>
      </c>
      <c r="F89" s="2" t="s">
        <v>2216</v>
      </c>
      <c r="G89" s="2" t="s">
        <v>2216</v>
      </c>
      <c r="H89" s="2" t="s">
        <v>2216</v>
      </c>
      <c r="I89" s="2" t="s">
        <v>2216</v>
      </c>
      <c r="J89" s="2" t="s">
        <v>2216</v>
      </c>
      <c r="K89" s="3">
        <v>-0.5</v>
      </c>
      <c r="L89" s="3">
        <v>0</v>
      </c>
    </row>
    <row r="90" spans="1:12" x14ac:dyDescent="0.25">
      <c r="A90" s="8" t="s">
        <v>906</v>
      </c>
      <c r="B90" s="2" t="s">
        <v>2216</v>
      </c>
      <c r="C90" s="2" t="s">
        <v>2216</v>
      </c>
      <c r="D90" s="2" t="s">
        <v>2216</v>
      </c>
      <c r="E90" s="2" t="s">
        <v>2216</v>
      </c>
      <c r="F90" s="2" t="s">
        <v>2216</v>
      </c>
      <c r="G90" s="2" t="s">
        <v>2216</v>
      </c>
      <c r="H90" s="2" t="s">
        <v>2216</v>
      </c>
      <c r="I90" s="2" t="s">
        <v>2216</v>
      </c>
      <c r="J90" s="2">
        <v>4.5</v>
      </c>
      <c r="K90" s="3">
        <v>4.5</v>
      </c>
      <c r="L90" s="3">
        <v>0</v>
      </c>
    </row>
    <row r="91" spans="1:12" x14ac:dyDescent="0.25">
      <c r="A91" s="8" t="s">
        <v>908</v>
      </c>
      <c r="B91" s="2">
        <v>0</v>
      </c>
      <c r="C91" s="2">
        <v>-0.66666666666666696</v>
      </c>
      <c r="D91" s="2">
        <v>1</v>
      </c>
      <c r="E91" s="2">
        <v>0</v>
      </c>
      <c r="F91" s="2" t="s">
        <v>2216</v>
      </c>
      <c r="G91" s="2">
        <v>4</v>
      </c>
      <c r="H91" s="2">
        <v>-0.2</v>
      </c>
      <c r="I91" s="2" t="s">
        <v>2216</v>
      </c>
      <c r="J91" s="2">
        <v>3.5</v>
      </c>
      <c r="K91" s="3">
        <v>8</v>
      </c>
      <c r="L91" s="3">
        <v>0</v>
      </c>
    </row>
    <row r="92" spans="1:12" x14ac:dyDescent="0.25">
      <c r="A92" s="11" t="s">
        <v>14</v>
      </c>
      <c r="B92" s="3">
        <v>0.06</v>
      </c>
      <c r="C92" s="3">
        <v>-4.7169811320754698E-3</v>
      </c>
      <c r="D92" s="3">
        <v>5.2132701421800903E-2</v>
      </c>
      <c r="E92" s="3">
        <v>-3.6036036036036001E-2</v>
      </c>
      <c r="F92" s="3">
        <v>-0.12616822429906499</v>
      </c>
      <c r="G92" s="3">
        <v>0.21925133689839599</v>
      </c>
      <c r="H92" s="3">
        <v>-1.3157894736842099E-2</v>
      </c>
      <c r="I92" s="3">
        <v>-0.42666666666666703</v>
      </c>
      <c r="J92" s="3">
        <v>0.89147286821705396</v>
      </c>
      <c r="K92" s="3">
        <v>0.30481283422459898</v>
      </c>
      <c r="L92" s="3">
        <v>0.22</v>
      </c>
    </row>
    <row r="93" spans="1:12" x14ac:dyDescent="0.25">
      <c r="A93" s="15"/>
    </row>
    <row r="94" spans="1:12" x14ac:dyDescent="0.25">
      <c r="A94" s="13" t="s">
        <v>35</v>
      </c>
    </row>
    <row r="95" spans="1:12" x14ac:dyDescent="0.25">
      <c r="A95" s="14" t="s">
        <v>36</v>
      </c>
    </row>
    <row r="96" spans="1:12" x14ac:dyDescent="0.25">
      <c r="A96" s="14" t="s">
        <v>37</v>
      </c>
    </row>
    <row r="97" spans="1:1" x14ac:dyDescent="0.25">
      <c r="A97" s="14" t="s">
        <v>1094</v>
      </c>
    </row>
    <row r="98" spans="1:1" x14ac:dyDescent="0.25">
      <c r="A98" s="14" t="s">
        <v>1095</v>
      </c>
    </row>
    <row r="99" spans="1:1" x14ac:dyDescent="0.25">
      <c r="A99" s="14" t="s">
        <v>1096</v>
      </c>
    </row>
    <row r="100" spans="1:1" x14ac:dyDescent="0.25">
      <c r="A100" s="14" t="s">
        <v>872</v>
      </c>
    </row>
    <row r="101" spans="1:1" x14ac:dyDescent="0.25">
      <c r="A101" s="14" t="s">
        <v>873</v>
      </c>
    </row>
    <row r="102" spans="1:1" x14ac:dyDescent="0.25">
      <c r="A102" s="14" t="s">
        <v>39</v>
      </c>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36:K36"/>
    <mergeCell ref="B65:J6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63</v>
      </c>
    </row>
    <row r="2" spans="1:13" ht="15" x14ac:dyDescent="0.25">
      <c r="A2" s="12" t="s">
        <v>64</v>
      </c>
    </row>
    <row r="3" spans="1:13" ht="15" x14ac:dyDescent="0.25">
      <c r="A3" s="12" t="s">
        <v>65</v>
      </c>
    </row>
    <row r="4" spans="1:13" x14ac:dyDescent="0.25">
      <c r="A4" s="15"/>
    </row>
    <row r="5" spans="1:13" x14ac:dyDescent="0.25">
      <c r="A5" s="19" t="str">
        <f>HYPERLINK("#'Table of contents'!A5", "Back to contents")</f>
        <v>Back to contents</v>
      </c>
    </row>
    <row r="6" spans="1:13" x14ac:dyDescent="0.25">
      <c r="A6" s="15"/>
      <c r="B6" s="23" t="s">
        <v>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59</v>
      </c>
      <c r="B8" s="1">
        <v>2697</v>
      </c>
      <c r="C8" s="1">
        <v>2998</v>
      </c>
      <c r="D8" s="1">
        <v>2730</v>
      </c>
      <c r="E8" s="1">
        <v>2251</v>
      </c>
      <c r="F8" s="1">
        <v>1466</v>
      </c>
      <c r="G8" s="1">
        <v>1436</v>
      </c>
      <c r="H8" s="1">
        <v>1497</v>
      </c>
      <c r="I8" s="1">
        <v>1486</v>
      </c>
      <c r="J8" s="1">
        <v>1046</v>
      </c>
      <c r="K8" s="1">
        <v>943</v>
      </c>
      <c r="L8" s="4">
        <v>6408</v>
      </c>
      <c r="M8" s="4">
        <v>18550</v>
      </c>
    </row>
    <row r="9" spans="1:13" x14ac:dyDescent="0.25">
      <c r="A9" s="16" t="s">
        <v>60</v>
      </c>
      <c r="B9" s="1">
        <v>1352</v>
      </c>
      <c r="C9" s="1">
        <v>972</v>
      </c>
      <c r="D9" s="1">
        <v>582</v>
      </c>
      <c r="E9" s="1">
        <v>561</v>
      </c>
      <c r="F9" s="1">
        <v>496</v>
      </c>
      <c r="G9" s="1">
        <v>480</v>
      </c>
      <c r="H9" s="1">
        <v>404</v>
      </c>
      <c r="I9" s="1">
        <v>345</v>
      </c>
      <c r="J9" s="1">
        <v>306</v>
      </c>
      <c r="K9" s="1">
        <v>268</v>
      </c>
      <c r="L9" s="4">
        <v>1803</v>
      </c>
      <c r="M9" s="4">
        <v>5766</v>
      </c>
    </row>
    <row r="10" spans="1:13" x14ac:dyDescent="0.25">
      <c r="A10" s="16" t="s">
        <v>61</v>
      </c>
      <c r="B10" s="1">
        <v>4715</v>
      </c>
      <c r="C10" s="1">
        <v>5194</v>
      </c>
      <c r="D10" s="1">
        <v>5605</v>
      </c>
      <c r="E10" s="1">
        <v>5516</v>
      </c>
      <c r="F10" s="1">
        <v>6395</v>
      </c>
      <c r="G10" s="1">
        <v>5652</v>
      </c>
      <c r="H10" s="1">
        <v>5503</v>
      </c>
      <c r="I10" s="1">
        <v>5632</v>
      </c>
      <c r="J10" s="1">
        <v>5706</v>
      </c>
      <c r="K10" s="1">
        <v>6450</v>
      </c>
      <c r="L10" s="4">
        <v>28943</v>
      </c>
      <c r="M10" s="4">
        <v>56368</v>
      </c>
    </row>
    <row r="11" spans="1:13" x14ac:dyDescent="0.25">
      <c r="A11" s="16" t="s">
        <v>62</v>
      </c>
      <c r="B11" s="1">
        <v>0</v>
      </c>
      <c r="C11" s="1">
        <v>0</v>
      </c>
      <c r="D11" s="1">
        <v>0</v>
      </c>
      <c r="E11" s="1">
        <v>0</v>
      </c>
      <c r="F11" s="1">
        <v>0</v>
      </c>
      <c r="G11" s="1">
        <v>1</v>
      </c>
      <c r="H11" s="1">
        <v>1</v>
      </c>
      <c r="I11" s="1">
        <v>6</v>
      </c>
      <c r="J11" s="1">
        <v>8</v>
      </c>
      <c r="K11" s="1">
        <v>36</v>
      </c>
      <c r="L11" s="4">
        <v>52</v>
      </c>
      <c r="M11" s="4">
        <v>52</v>
      </c>
    </row>
    <row r="12" spans="1:13" x14ac:dyDescent="0.25">
      <c r="A12" s="10" t="s">
        <v>14</v>
      </c>
      <c r="B12" s="4">
        <v>8764</v>
      </c>
      <c r="C12" s="4">
        <v>9164</v>
      </c>
      <c r="D12" s="4">
        <v>8917</v>
      </c>
      <c r="E12" s="4">
        <v>8328</v>
      </c>
      <c r="F12" s="4">
        <v>8357</v>
      </c>
      <c r="G12" s="4">
        <v>7569</v>
      </c>
      <c r="H12" s="4">
        <v>7405</v>
      </c>
      <c r="I12" s="4">
        <v>7469</v>
      </c>
      <c r="J12" s="4">
        <v>7066</v>
      </c>
      <c r="K12" s="4">
        <v>7697</v>
      </c>
      <c r="L12" s="4">
        <v>37206</v>
      </c>
      <c r="M12" s="4">
        <v>80736</v>
      </c>
    </row>
    <row r="13" spans="1:13" x14ac:dyDescent="0.25">
      <c r="A13" s="15"/>
    </row>
    <row r="14" spans="1:13" x14ac:dyDescent="0.25">
      <c r="A14" s="15"/>
    </row>
    <row r="15" spans="1:13" x14ac:dyDescent="0.25">
      <c r="A15" s="15"/>
      <c r="B15" s="23" t="s">
        <v>67</v>
      </c>
      <c r="C15" s="24"/>
      <c r="D15" s="24"/>
      <c r="E15" s="24"/>
      <c r="F15" s="24"/>
      <c r="G15" s="24"/>
      <c r="H15" s="24"/>
      <c r="I15" s="24"/>
      <c r="J15" s="24"/>
      <c r="K15" s="24"/>
      <c r="L15" s="6" t="s">
        <v>10</v>
      </c>
      <c r="M15" s="6" t="s">
        <v>11</v>
      </c>
    </row>
    <row r="16" spans="1:13" x14ac:dyDescent="0.25">
      <c r="A16" s="9" t="s">
        <v>34</v>
      </c>
      <c r="B16" s="5" t="s">
        <v>0</v>
      </c>
      <c r="C16" s="5" t="s">
        <v>1</v>
      </c>
      <c r="D16" s="5" t="s">
        <v>2</v>
      </c>
      <c r="E16" s="5" t="s">
        <v>3</v>
      </c>
      <c r="F16" s="5" t="s">
        <v>4</v>
      </c>
      <c r="G16" s="5" t="s">
        <v>5</v>
      </c>
      <c r="H16" s="5" t="s">
        <v>6</v>
      </c>
      <c r="I16" s="5" t="s">
        <v>7</v>
      </c>
      <c r="J16" s="5" t="s">
        <v>8</v>
      </c>
      <c r="K16" s="5" t="s">
        <v>9</v>
      </c>
      <c r="L16" s="5" t="s">
        <v>32</v>
      </c>
      <c r="M16" s="5" t="s">
        <v>33</v>
      </c>
    </row>
    <row r="17" spans="1:13" x14ac:dyDescent="0.25">
      <c r="A17" s="8" t="s">
        <v>59</v>
      </c>
      <c r="B17" s="2">
        <v>0.30773619351894099</v>
      </c>
      <c r="C17" s="2">
        <v>0.32714971628110001</v>
      </c>
      <c r="D17" s="2">
        <v>0.30615677918582501</v>
      </c>
      <c r="E17" s="2">
        <v>0.27029298751200798</v>
      </c>
      <c r="F17" s="2">
        <v>0.17542180208208699</v>
      </c>
      <c r="G17" s="2">
        <v>0.189721231338354</v>
      </c>
      <c r="H17" s="2">
        <v>0.20216070222822399</v>
      </c>
      <c r="I17" s="2">
        <v>0.19895568349176601</v>
      </c>
      <c r="J17" s="2">
        <v>0.14803283328615899</v>
      </c>
      <c r="K17" s="2">
        <v>0.12251526568793</v>
      </c>
      <c r="L17" s="3">
        <v>0.172230285437833</v>
      </c>
      <c r="M17" s="3">
        <v>0.229761196987713</v>
      </c>
    </row>
    <row r="18" spans="1:13" x14ac:dyDescent="0.25">
      <c r="A18" s="8" t="s">
        <v>60</v>
      </c>
      <c r="B18" s="2">
        <v>0.15426745778183501</v>
      </c>
      <c r="C18" s="2">
        <v>0.10606721955478</v>
      </c>
      <c r="D18" s="2">
        <v>6.5268588090164906E-2</v>
      </c>
      <c r="E18" s="2">
        <v>6.7363112391930796E-2</v>
      </c>
      <c r="F18" s="2">
        <v>5.9351441904989803E-2</v>
      </c>
      <c r="G18" s="2">
        <v>6.3416567578279806E-2</v>
      </c>
      <c r="H18" s="2">
        <v>5.4557731262660399E-2</v>
      </c>
      <c r="I18" s="2">
        <v>4.61909224795823E-2</v>
      </c>
      <c r="J18" s="2">
        <v>4.3305972261534098E-2</v>
      </c>
      <c r="K18" s="2">
        <v>3.4818760556060799E-2</v>
      </c>
      <c r="L18" s="3">
        <v>4.8459925818416398E-2</v>
      </c>
      <c r="M18" s="3">
        <v>7.14179548156956E-2</v>
      </c>
    </row>
    <row r="19" spans="1:13" x14ac:dyDescent="0.25">
      <c r="A19" s="8" t="s">
        <v>61</v>
      </c>
      <c r="B19" s="2">
        <v>0.53799634869922397</v>
      </c>
      <c r="C19" s="2">
        <v>0.56678306416412005</v>
      </c>
      <c r="D19" s="2">
        <v>0.62857463272401004</v>
      </c>
      <c r="E19" s="2">
        <v>0.66234390009606103</v>
      </c>
      <c r="F19" s="2">
        <v>0.765226756012923</v>
      </c>
      <c r="G19" s="2">
        <v>0.74673008323424495</v>
      </c>
      <c r="H19" s="2">
        <v>0.74314652261985104</v>
      </c>
      <c r="I19" s="2">
        <v>0.75405007363770205</v>
      </c>
      <c r="J19" s="2">
        <v>0.80752901217095996</v>
      </c>
      <c r="K19" s="2">
        <v>0.83798882681564202</v>
      </c>
      <c r="L19" s="3">
        <v>0.77791216470461799</v>
      </c>
      <c r="M19" s="3">
        <v>0.69817677368212405</v>
      </c>
    </row>
    <row r="20" spans="1:13" x14ac:dyDescent="0.25">
      <c r="A20" s="8" t="s">
        <v>62</v>
      </c>
      <c r="B20" s="2">
        <v>0</v>
      </c>
      <c r="C20" s="2">
        <v>0</v>
      </c>
      <c r="D20" s="2">
        <v>0</v>
      </c>
      <c r="E20" s="2">
        <v>0</v>
      </c>
      <c r="F20" s="2">
        <v>0</v>
      </c>
      <c r="G20" s="2">
        <v>1.3211784912141601E-4</v>
      </c>
      <c r="H20" s="2">
        <v>1.3504388926401101E-4</v>
      </c>
      <c r="I20" s="2">
        <v>8.0332039094925696E-4</v>
      </c>
      <c r="J20" s="2">
        <v>1.1321822813473001E-3</v>
      </c>
      <c r="K20" s="2">
        <v>4.6771469403663803E-3</v>
      </c>
      <c r="L20" s="3">
        <v>1.39762403913347E-3</v>
      </c>
      <c r="M20" s="3">
        <v>6.4407451446690496E-4</v>
      </c>
    </row>
    <row r="21" spans="1:13" x14ac:dyDescent="0.25">
      <c r="A21" s="15"/>
    </row>
    <row r="22" spans="1:13" x14ac:dyDescent="0.25">
      <c r="A22" s="15"/>
    </row>
    <row r="23" spans="1:13" x14ac:dyDescent="0.25">
      <c r="A23" s="15"/>
      <c r="B23" s="23" t="s">
        <v>31</v>
      </c>
      <c r="C23" s="23"/>
      <c r="D23" s="23"/>
      <c r="E23" s="23"/>
      <c r="F23" s="23"/>
      <c r="G23" s="23"/>
      <c r="H23" s="23"/>
      <c r="I23" s="23"/>
      <c r="J23" s="23"/>
      <c r="K23" s="6" t="s">
        <v>10</v>
      </c>
      <c r="L23" s="6" t="s">
        <v>11</v>
      </c>
    </row>
    <row r="24" spans="1:13" x14ac:dyDescent="0.25">
      <c r="A24" s="9" t="s">
        <v>34</v>
      </c>
      <c r="B24" s="5" t="s">
        <v>15</v>
      </c>
      <c r="C24" s="5" t="s">
        <v>16</v>
      </c>
      <c r="D24" s="5" t="s">
        <v>17</v>
      </c>
      <c r="E24" s="5" t="s">
        <v>18</v>
      </c>
      <c r="F24" s="5" t="s">
        <v>19</v>
      </c>
      <c r="G24" s="5" t="s">
        <v>20</v>
      </c>
      <c r="H24" s="5" t="s">
        <v>21</v>
      </c>
      <c r="I24" s="5" t="s">
        <v>22</v>
      </c>
      <c r="J24" s="5" t="s">
        <v>23</v>
      </c>
      <c r="K24" s="5" t="s">
        <v>24</v>
      </c>
      <c r="L24" s="5" t="s">
        <v>25</v>
      </c>
    </row>
    <row r="25" spans="1:13" x14ac:dyDescent="0.25">
      <c r="A25" s="8" t="s">
        <v>59</v>
      </c>
      <c r="B25" s="2">
        <v>0.111605487578791</v>
      </c>
      <c r="C25" s="2">
        <v>-8.9392928619079395E-2</v>
      </c>
      <c r="D25" s="2">
        <v>-0.175457875457875</v>
      </c>
      <c r="E25" s="2">
        <v>-0.34873389604620197</v>
      </c>
      <c r="F25" s="2">
        <v>-2.04638472032742E-2</v>
      </c>
      <c r="G25" s="2">
        <v>4.2479108635097497E-2</v>
      </c>
      <c r="H25" s="2">
        <v>-7.34802939211757E-3</v>
      </c>
      <c r="I25" s="2">
        <v>-0.29609690444145398</v>
      </c>
      <c r="J25" s="2">
        <v>-9.8470363288718901E-2</v>
      </c>
      <c r="K25" s="3">
        <v>-0.34331476323119797</v>
      </c>
      <c r="L25" s="3">
        <v>-0.65035224323322205</v>
      </c>
    </row>
    <row r="26" spans="1:13" x14ac:dyDescent="0.25">
      <c r="A26" s="8" t="s">
        <v>60</v>
      </c>
      <c r="B26" s="2">
        <v>-0.281065088757396</v>
      </c>
      <c r="C26" s="2">
        <v>-0.40123456790123502</v>
      </c>
      <c r="D26" s="2">
        <v>-3.60824742268041E-2</v>
      </c>
      <c r="E26" s="2">
        <v>-0.11586452762923399</v>
      </c>
      <c r="F26" s="2">
        <v>-3.2258064516128997E-2</v>
      </c>
      <c r="G26" s="2">
        <v>-0.15833333333333299</v>
      </c>
      <c r="H26" s="2">
        <v>-0.146039603960396</v>
      </c>
      <c r="I26" s="2">
        <v>-0.11304347826087</v>
      </c>
      <c r="J26" s="2">
        <v>-0.12418300653594801</v>
      </c>
      <c r="K26" s="3">
        <v>-0.44166666666666698</v>
      </c>
      <c r="L26" s="3">
        <v>-0.80177514792899396</v>
      </c>
    </row>
    <row r="27" spans="1:13" x14ac:dyDescent="0.25">
      <c r="A27" s="8" t="s">
        <v>61</v>
      </c>
      <c r="B27" s="2">
        <v>0.101590668080594</v>
      </c>
      <c r="C27" s="2">
        <v>7.9129765113592598E-2</v>
      </c>
      <c r="D27" s="2">
        <v>-1.5878679750223001E-2</v>
      </c>
      <c r="E27" s="2">
        <v>0.15935460478607699</v>
      </c>
      <c r="F27" s="2">
        <v>-0.11618451915559</v>
      </c>
      <c r="G27" s="2">
        <v>-2.6362349610757299E-2</v>
      </c>
      <c r="H27" s="2">
        <v>2.34417590405234E-2</v>
      </c>
      <c r="I27" s="2">
        <v>1.3139204545454501E-2</v>
      </c>
      <c r="J27" s="2">
        <v>0.13038906414300699</v>
      </c>
      <c r="K27" s="3">
        <v>0.14118895966029699</v>
      </c>
      <c r="L27" s="3">
        <v>0.36797454931071</v>
      </c>
    </row>
    <row r="28" spans="1:13" x14ac:dyDescent="0.25">
      <c r="A28" s="8" t="s">
        <v>62</v>
      </c>
      <c r="B28" s="2">
        <v>0</v>
      </c>
      <c r="C28" s="2">
        <v>0</v>
      </c>
      <c r="D28" s="2">
        <v>0</v>
      </c>
      <c r="E28" s="2">
        <v>0</v>
      </c>
      <c r="F28" s="2">
        <v>0</v>
      </c>
      <c r="G28" s="2">
        <v>0</v>
      </c>
      <c r="H28" s="2">
        <v>5</v>
      </c>
      <c r="I28" s="2">
        <v>0.33333333333333298</v>
      </c>
      <c r="J28" s="2">
        <v>3.5</v>
      </c>
      <c r="K28" s="3">
        <v>35</v>
      </c>
      <c r="L28" s="3">
        <v>0</v>
      </c>
    </row>
    <row r="29" spans="1:13" x14ac:dyDescent="0.25">
      <c r="A29" s="11" t="s">
        <v>14</v>
      </c>
      <c r="B29" s="3">
        <v>4.56412596987677E-2</v>
      </c>
      <c r="C29" s="3">
        <v>-2.6953295504146699E-2</v>
      </c>
      <c r="D29" s="3">
        <v>-6.6053605472692595E-2</v>
      </c>
      <c r="E29" s="3">
        <v>3.4822286263208502E-3</v>
      </c>
      <c r="F29" s="3">
        <v>-9.4292210123249995E-2</v>
      </c>
      <c r="G29" s="3">
        <v>-2.1667327255912298E-2</v>
      </c>
      <c r="H29" s="3">
        <v>8.6428089128966906E-3</v>
      </c>
      <c r="I29" s="3">
        <v>-5.3956352925425097E-2</v>
      </c>
      <c r="J29" s="3">
        <v>8.9300877441268106E-2</v>
      </c>
      <c r="K29" s="3">
        <v>1.6911084687541302E-2</v>
      </c>
      <c r="L29" s="3">
        <v>-0.12174806024646299</v>
      </c>
    </row>
    <row r="30" spans="1:13" x14ac:dyDescent="0.25">
      <c r="A30" s="15"/>
    </row>
    <row r="31" spans="1:13" x14ac:dyDescent="0.25">
      <c r="A31" s="13" t="s">
        <v>35</v>
      </c>
    </row>
    <row r="32" spans="1:13" x14ac:dyDescent="0.25">
      <c r="A32" s="14" t="s">
        <v>36</v>
      </c>
    </row>
    <row r="33" spans="1:1" x14ac:dyDescent="0.25">
      <c r="A33" s="14" t="s">
        <v>37</v>
      </c>
    </row>
    <row r="34" spans="1:1" x14ac:dyDescent="0.25">
      <c r="A34" s="14" t="s">
        <v>68</v>
      </c>
    </row>
    <row r="35" spans="1:1" x14ac:dyDescent="0.25">
      <c r="A35" s="14" t="s">
        <v>69</v>
      </c>
    </row>
    <row r="36" spans="1:1" x14ac:dyDescent="0.25">
      <c r="A36" s="14" t="s">
        <v>39</v>
      </c>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5:K15"/>
    <mergeCell ref="B23:J2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1099</v>
      </c>
    </row>
    <row r="2" spans="1:13" ht="15" x14ac:dyDescent="0.25">
      <c r="A2" s="12" t="s">
        <v>1092</v>
      </c>
    </row>
    <row r="3" spans="1:13" ht="15" x14ac:dyDescent="0.25">
      <c r="A3" s="12" t="s">
        <v>767</v>
      </c>
    </row>
    <row r="4" spans="1:13" ht="15" x14ac:dyDescent="0.25">
      <c r="A4" s="12" t="s">
        <v>1093</v>
      </c>
    </row>
    <row r="5" spans="1:13" x14ac:dyDescent="0.25">
      <c r="A5" s="19" t="str">
        <f>HYPERLINK("#'Table of contents'!A50",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911</v>
      </c>
      <c r="B8" s="1">
        <v>4</v>
      </c>
      <c r="C8" s="1">
        <v>7</v>
      </c>
      <c r="D8" s="1">
        <v>10</v>
      </c>
      <c r="E8" s="1">
        <v>3</v>
      </c>
      <c r="F8" s="1">
        <v>5</v>
      </c>
      <c r="G8" s="1">
        <v>7</v>
      </c>
      <c r="H8" s="1">
        <v>5</v>
      </c>
      <c r="I8" s="1">
        <v>7</v>
      </c>
      <c r="J8" s="1">
        <v>4</v>
      </c>
      <c r="K8" s="1">
        <v>4</v>
      </c>
      <c r="L8" s="4">
        <v>27</v>
      </c>
      <c r="M8" s="4">
        <v>56</v>
      </c>
    </row>
    <row r="9" spans="1:13" x14ac:dyDescent="0.25">
      <c r="A9" s="16" t="s">
        <v>912</v>
      </c>
      <c r="B9" s="1">
        <v>6</v>
      </c>
      <c r="C9" s="1">
        <v>16</v>
      </c>
      <c r="D9" s="1">
        <v>16</v>
      </c>
      <c r="E9" s="1">
        <v>13</v>
      </c>
      <c r="F9" s="1">
        <v>14</v>
      </c>
      <c r="G9" s="1">
        <v>15</v>
      </c>
      <c r="H9" s="1">
        <v>19</v>
      </c>
      <c r="I9" s="1">
        <v>18</v>
      </c>
      <c r="J9" s="1">
        <v>11</v>
      </c>
      <c r="K9" s="1">
        <v>15</v>
      </c>
      <c r="L9" s="4">
        <v>77</v>
      </c>
      <c r="M9" s="4">
        <v>142</v>
      </c>
    </row>
    <row r="10" spans="1:13" x14ac:dyDescent="0.25">
      <c r="A10" s="16" t="s">
        <v>913</v>
      </c>
      <c r="B10" s="1">
        <v>6</v>
      </c>
      <c r="C10" s="1">
        <v>7</v>
      </c>
      <c r="D10" s="1" t="s">
        <v>2216</v>
      </c>
      <c r="E10" s="1">
        <v>5</v>
      </c>
      <c r="F10" s="1" t="s">
        <v>2216</v>
      </c>
      <c r="G10" s="1" t="s">
        <v>2216</v>
      </c>
      <c r="H10" s="1">
        <v>7</v>
      </c>
      <c r="I10" s="1" t="s">
        <v>2216</v>
      </c>
      <c r="J10" s="1">
        <v>5</v>
      </c>
      <c r="K10" s="1" t="s">
        <v>2216</v>
      </c>
      <c r="L10" s="4">
        <v>13</v>
      </c>
      <c r="M10" s="4">
        <v>33</v>
      </c>
    </row>
    <row r="11" spans="1:13" x14ac:dyDescent="0.25">
      <c r="A11" s="16" t="s">
        <v>914</v>
      </c>
      <c r="B11" s="1">
        <v>3</v>
      </c>
      <c r="C11" s="1" t="s">
        <v>2216</v>
      </c>
      <c r="D11" s="1" t="s">
        <v>2216</v>
      </c>
      <c r="E11" s="1" t="s">
        <v>2216</v>
      </c>
      <c r="F11" s="1" t="s">
        <v>2216</v>
      </c>
      <c r="G11" s="1">
        <v>3</v>
      </c>
      <c r="H11" s="1" t="s">
        <v>2216</v>
      </c>
      <c r="I11" s="1">
        <v>4</v>
      </c>
      <c r="J11" s="1">
        <v>4</v>
      </c>
      <c r="K11" s="1">
        <v>6</v>
      </c>
      <c r="L11" s="4">
        <v>19</v>
      </c>
      <c r="M11" s="4">
        <v>28</v>
      </c>
    </row>
    <row r="12" spans="1:13" x14ac:dyDescent="0.25">
      <c r="A12" s="16" t="s">
        <v>916</v>
      </c>
      <c r="B12" s="1">
        <v>5</v>
      </c>
      <c r="C12" s="1">
        <v>4</v>
      </c>
      <c r="D12" s="1">
        <v>4</v>
      </c>
      <c r="E12" s="1">
        <v>8</v>
      </c>
      <c r="F12" s="1" t="s">
        <v>2216</v>
      </c>
      <c r="G12" s="1">
        <v>3</v>
      </c>
      <c r="H12" s="1">
        <v>9</v>
      </c>
      <c r="I12" s="1">
        <v>11</v>
      </c>
      <c r="J12" s="1" t="s">
        <v>2216</v>
      </c>
      <c r="K12" s="1">
        <v>12</v>
      </c>
      <c r="L12" s="4">
        <v>35</v>
      </c>
      <c r="M12" s="4">
        <v>53</v>
      </c>
    </row>
    <row r="13" spans="1:13" x14ac:dyDescent="0.25">
      <c r="A13" s="16" t="s">
        <v>918</v>
      </c>
      <c r="B13" s="1">
        <v>47</v>
      </c>
      <c r="C13" s="1">
        <v>47</v>
      </c>
      <c r="D13" s="1">
        <v>56</v>
      </c>
      <c r="E13" s="1">
        <v>64</v>
      </c>
      <c r="F13" s="1">
        <v>60</v>
      </c>
      <c r="G13" s="1">
        <v>53</v>
      </c>
      <c r="H13" s="1">
        <v>49</v>
      </c>
      <c r="I13" s="1">
        <v>42</v>
      </c>
      <c r="J13" s="1">
        <v>32</v>
      </c>
      <c r="K13" s="1">
        <v>41</v>
      </c>
      <c r="L13" s="4">
        <v>217</v>
      </c>
      <c r="M13" s="4">
        <v>490</v>
      </c>
    </row>
    <row r="14" spans="1:13" x14ac:dyDescent="0.25">
      <c r="A14" s="16" t="s">
        <v>919</v>
      </c>
      <c r="B14" s="1">
        <v>54</v>
      </c>
      <c r="C14" s="1">
        <v>63</v>
      </c>
      <c r="D14" s="1">
        <v>61</v>
      </c>
      <c r="E14" s="1">
        <v>75</v>
      </c>
      <c r="F14" s="1">
        <v>73</v>
      </c>
      <c r="G14" s="1">
        <v>62</v>
      </c>
      <c r="H14" s="1">
        <v>81</v>
      </c>
      <c r="I14" s="1">
        <v>86</v>
      </c>
      <c r="J14" s="1">
        <v>35</v>
      </c>
      <c r="K14" s="1">
        <v>71</v>
      </c>
      <c r="L14" s="4">
        <v>329</v>
      </c>
      <c r="M14" s="4">
        <v>634</v>
      </c>
    </row>
    <row r="15" spans="1:13" x14ac:dyDescent="0.25">
      <c r="A15" s="16" t="s">
        <v>920</v>
      </c>
      <c r="B15" s="1">
        <v>13</v>
      </c>
      <c r="C15" s="1">
        <v>19</v>
      </c>
      <c r="D15" s="1">
        <v>16</v>
      </c>
      <c r="E15" s="1">
        <v>17</v>
      </c>
      <c r="F15" s="1">
        <v>13</v>
      </c>
      <c r="G15" s="1">
        <v>12</v>
      </c>
      <c r="H15" s="1">
        <v>15</v>
      </c>
      <c r="I15" s="1">
        <v>9</v>
      </c>
      <c r="J15" s="1">
        <v>9</v>
      </c>
      <c r="K15" s="1">
        <v>14</v>
      </c>
      <c r="L15" s="4">
        <v>57</v>
      </c>
      <c r="M15" s="4">
        <v>128</v>
      </c>
    </row>
    <row r="16" spans="1:13" x14ac:dyDescent="0.25">
      <c r="A16" s="16" t="s">
        <v>921</v>
      </c>
      <c r="B16" s="1">
        <v>10</v>
      </c>
      <c r="C16" s="1">
        <v>9</v>
      </c>
      <c r="D16" s="1">
        <v>7</v>
      </c>
      <c r="E16" s="1">
        <v>3</v>
      </c>
      <c r="F16" s="1">
        <v>9</v>
      </c>
      <c r="G16" s="1">
        <v>8</v>
      </c>
      <c r="H16" s="1">
        <v>7</v>
      </c>
      <c r="I16" s="1">
        <v>12</v>
      </c>
      <c r="J16" s="1">
        <v>11</v>
      </c>
      <c r="K16" s="1">
        <v>28</v>
      </c>
      <c r="L16" s="4">
        <v>65</v>
      </c>
      <c r="M16" s="4">
        <v>96</v>
      </c>
    </row>
    <row r="17" spans="1:13" x14ac:dyDescent="0.25">
      <c r="A17" s="16" t="s">
        <v>923</v>
      </c>
      <c r="B17" s="1">
        <v>52</v>
      </c>
      <c r="C17" s="1">
        <v>38</v>
      </c>
      <c r="D17" s="1">
        <v>37</v>
      </c>
      <c r="E17" s="1">
        <v>32</v>
      </c>
      <c r="F17" s="1">
        <v>35</v>
      </c>
      <c r="G17" s="1">
        <v>24</v>
      </c>
      <c r="H17" s="1">
        <v>34</v>
      </c>
      <c r="I17" s="1">
        <v>36</v>
      </c>
      <c r="J17" s="1">
        <v>16</v>
      </c>
      <c r="K17" s="1">
        <v>52</v>
      </c>
      <c r="L17" s="4">
        <v>158</v>
      </c>
      <c r="M17" s="4">
        <v>336</v>
      </c>
    </row>
    <row r="18" spans="1:13" x14ac:dyDescent="0.25">
      <c r="A18" s="10" t="s">
        <v>14</v>
      </c>
      <c r="B18" s="4">
        <v>200</v>
      </c>
      <c r="C18" s="4">
        <v>212</v>
      </c>
      <c r="D18" s="4">
        <v>211</v>
      </c>
      <c r="E18" s="4">
        <v>222</v>
      </c>
      <c r="F18" s="4">
        <v>214</v>
      </c>
      <c r="G18" s="4">
        <v>187</v>
      </c>
      <c r="H18" s="4">
        <v>228</v>
      </c>
      <c r="I18" s="4">
        <v>225</v>
      </c>
      <c r="J18" s="4">
        <v>129</v>
      </c>
      <c r="K18" s="4">
        <v>244</v>
      </c>
      <c r="L18" s="4">
        <v>997</v>
      </c>
      <c r="M18" s="4">
        <v>1996</v>
      </c>
    </row>
    <row r="19" spans="1:13" x14ac:dyDescent="0.25">
      <c r="A19" s="15"/>
    </row>
    <row r="20" spans="1:13" x14ac:dyDescent="0.25">
      <c r="A20" s="15"/>
    </row>
    <row r="21" spans="1:13" x14ac:dyDescent="0.25">
      <c r="A21" s="15"/>
      <c r="B21" s="23" t="s">
        <v>732</v>
      </c>
      <c r="C21" s="24"/>
      <c r="D21" s="24"/>
      <c r="E21" s="24"/>
      <c r="F21" s="24"/>
      <c r="G21" s="24"/>
      <c r="H21" s="24"/>
      <c r="I21" s="24"/>
      <c r="J21" s="24"/>
      <c r="K21" s="24"/>
      <c r="L21" s="6" t="s">
        <v>734</v>
      </c>
      <c r="M21" s="6" t="s">
        <v>11</v>
      </c>
    </row>
    <row r="22" spans="1:13" x14ac:dyDescent="0.25">
      <c r="A22" s="9" t="s">
        <v>34</v>
      </c>
      <c r="B22" s="5" t="s">
        <v>0</v>
      </c>
      <c r="C22" s="5" t="s">
        <v>1</v>
      </c>
      <c r="D22" s="5" t="s">
        <v>2</v>
      </c>
      <c r="E22" s="5" t="s">
        <v>3</v>
      </c>
      <c r="F22" s="5" t="s">
        <v>4</v>
      </c>
      <c r="G22" s="5" t="s">
        <v>5</v>
      </c>
      <c r="H22" s="5" t="s">
        <v>6</v>
      </c>
      <c r="I22" s="5" t="s">
        <v>7</v>
      </c>
      <c r="J22" s="5" t="s">
        <v>8</v>
      </c>
      <c r="K22" s="5" t="s">
        <v>9</v>
      </c>
      <c r="L22" s="5" t="s">
        <v>32</v>
      </c>
      <c r="M22" s="5" t="s">
        <v>33</v>
      </c>
    </row>
    <row r="23" spans="1:13" x14ac:dyDescent="0.25">
      <c r="A23" s="8" t="s">
        <v>911</v>
      </c>
      <c r="B23" s="2">
        <v>0.16666666666666699</v>
      </c>
      <c r="C23" s="2">
        <v>0.194444444444444</v>
      </c>
      <c r="D23" s="2">
        <v>0.29411764705882398</v>
      </c>
      <c r="E23" s="2">
        <v>9.6774193548387094E-2</v>
      </c>
      <c r="F23" s="2">
        <v>0.20833333333333301</v>
      </c>
      <c r="G23" s="2">
        <v>0.25</v>
      </c>
      <c r="H23" s="2">
        <v>0.119047619047619</v>
      </c>
      <c r="I23" s="2">
        <v>0.17499999999999999</v>
      </c>
      <c r="J23" s="2">
        <v>0.15384615384615399</v>
      </c>
      <c r="K23" s="2">
        <v>0.105263157894737</v>
      </c>
      <c r="L23" s="3">
        <v>0.157894736842105</v>
      </c>
      <c r="M23" s="3">
        <v>0.17948717948717899</v>
      </c>
    </row>
    <row r="24" spans="1:13" x14ac:dyDescent="0.25">
      <c r="A24" s="8" t="s">
        <v>912</v>
      </c>
      <c r="B24" s="2">
        <v>0.25</v>
      </c>
      <c r="C24" s="2">
        <v>0.44444444444444398</v>
      </c>
      <c r="D24" s="2">
        <v>0.47058823529411797</v>
      </c>
      <c r="E24" s="2">
        <v>0.41935483870967699</v>
      </c>
      <c r="F24" s="2">
        <v>0.58333333333333304</v>
      </c>
      <c r="G24" s="2">
        <v>0.53571428571428603</v>
      </c>
      <c r="H24" s="2">
        <v>0.452380952380952</v>
      </c>
      <c r="I24" s="2">
        <v>0.45</v>
      </c>
      <c r="J24" s="2">
        <v>0.42307692307692302</v>
      </c>
      <c r="K24" s="2">
        <v>0.394736842105263</v>
      </c>
      <c r="L24" s="3">
        <v>0.45029239766081902</v>
      </c>
      <c r="M24" s="3">
        <v>0.45512820512820501</v>
      </c>
    </row>
    <row r="25" spans="1:13" x14ac:dyDescent="0.25">
      <c r="A25" s="8" t="s">
        <v>913</v>
      </c>
      <c r="B25" s="2">
        <v>0.25</v>
      </c>
      <c r="C25" s="2">
        <v>0.194444444444444</v>
      </c>
      <c r="D25" s="2" t="s">
        <v>2216</v>
      </c>
      <c r="E25" s="2">
        <v>0.16129032258064499</v>
      </c>
      <c r="F25" s="2" t="s">
        <v>2216</v>
      </c>
      <c r="G25" s="2">
        <v>0</v>
      </c>
      <c r="H25" s="2">
        <v>0.16666666666666699</v>
      </c>
      <c r="I25" s="2">
        <v>0</v>
      </c>
      <c r="J25" s="2">
        <v>0.19230769230769201</v>
      </c>
      <c r="K25" s="2" t="s">
        <v>2216</v>
      </c>
      <c r="L25" s="3">
        <v>7.6023391812865507E-2</v>
      </c>
      <c r="M25" s="3">
        <v>0.105769230769231</v>
      </c>
    </row>
    <row r="26" spans="1:13" x14ac:dyDescent="0.25">
      <c r="A26" s="8" t="s">
        <v>914</v>
      </c>
      <c r="B26" s="2">
        <v>0.125</v>
      </c>
      <c r="C26" s="2" t="s">
        <v>2216</v>
      </c>
      <c r="D26" s="2" t="s">
        <v>2216</v>
      </c>
      <c r="E26" s="2" t="s">
        <v>2216</v>
      </c>
      <c r="F26" s="2" t="s">
        <v>2216</v>
      </c>
      <c r="G26" s="2">
        <v>0.107142857142857</v>
      </c>
      <c r="H26" s="2" t="s">
        <v>2216</v>
      </c>
      <c r="I26" s="2">
        <v>0.1</v>
      </c>
      <c r="J26" s="2">
        <v>0.15384615384615399</v>
      </c>
      <c r="K26" s="2">
        <v>0.157894736842105</v>
      </c>
      <c r="L26" s="3">
        <v>0.11111111111111099</v>
      </c>
      <c r="M26" s="3">
        <v>8.9743589743589702E-2</v>
      </c>
    </row>
    <row r="27" spans="1:13" x14ac:dyDescent="0.25">
      <c r="A27" s="8" t="s">
        <v>916</v>
      </c>
      <c r="B27" s="2">
        <v>0.20833333333333301</v>
      </c>
      <c r="C27" s="2">
        <v>0.11111111111111099</v>
      </c>
      <c r="D27" s="2">
        <v>0.11764705882352899</v>
      </c>
      <c r="E27" s="2">
        <v>0.25806451612903197</v>
      </c>
      <c r="F27" s="2" t="s">
        <v>2216</v>
      </c>
      <c r="G27" s="2">
        <v>0.107142857142857</v>
      </c>
      <c r="H27" s="2">
        <v>0.214285714285714</v>
      </c>
      <c r="I27" s="2">
        <v>0.27500000000000002</v>
      </c>
      <c r="J27" s="2" t="s">
        <v>2216</v>
      </c>
      <c r="K27" s="2">
        <v>0.31578947368421101</v>
      </c>
      <c r="L27" s="3">
        <v>0.20467836257309899</v>
      </c>
      <c r="M27" s="3">
        <v>0.16987179487179499</v>
      </c>
    </row>
    <row r="28" spans="1:13" x14ac:dyDescent="0.25">
      <c r="A28" s="8" t="s">
        <v>918</v>
      </c>
      <c r="B28" s="2">
        <v>0.26704545454545497</v>
      </c>
      <c r="C28" s="2">
        <v>0.26704545454545497</v>
      </c>
      <c r="D28" s="2">
        <v>0.31638418079095998</v>
      </c>
      <c r="E28" s="2">
        <v>0.33507853403141402</v>
      </c>
      <c r="F28" s="2">
        <v>0.31578947368421101</v>
      </c>
      <c r="G28" s="2">
        <v>0.33333333333333298</v>
      </c>
      <c r="H28" s="2">
        <v>0.26344086021505397</v>
      </c>
      <c r="I28" s="2">
        <v>0.22702702702702701</v>
      </c>
      <c r="J28" s="2">
        <v>0.31067961165048502</v>
      </c>
      <c r="K28" s="2">
        <v>0.19902912621359201</v>
      </c>
      <c r="L28" s="3">
        <v>0.26271186440678002</v>
      </c>
      <c r="M28" s="3">
        <v>0.29097387173396699</v>
      </c>
    </row>
    <row r="29" spans="1:13" x14ac:dyDescent="0.25">
      <c r="A29" s="8" t="s">
        <v>919</v>
      </c>
      <c r="B29" s="2">
        <v>0.30681818181818199</v>
      </c>
      <c r="C29" s="2">
        <v>0.35795454545454503</v>
      </c>
      <c r="D29" s="2">
        <v>0.34463276836158202</v>
      </c>
      <c r="E29" s="2">
        <v>0.39267015706806302</v>
      </c>
      <c r="F29" s="2">
        <v>0.384210526315789</v>
      </c>
      <c r="G29" s="2">
        <v>0.38993710691823902</v>
      </c>
      <c r="H29" s="2">
        <v>0.43548387096774199</v>
      </c>
      <c r="I29" s="2">
        <v>0.464864864864865</v>
      </c>
      <c r="J29" s="2">
        <v>0.33980582524271802</v>
      </c>
      <c r="K29" s="2">
        <v>0.34466019417475702</v>
      </c>
      <c r="L29" s="3">
        <v>0.39830508474576298</v>
      </c>
      <c r="M29" s="3">
        <v>0.37648456057007101</v>
      </c>
    </row>
    <row r="30" spans="1:13" x14ac:dyDescent="0.25">
      <c r="A30" s="8" t="s">
        <v>920</v>
      </c>
      <c r="B30" s="2">
        <v>7.3863636363636395E-2</v>
      </c>
      <c r="C30" s="2">
        <v>0.107954545454545</v>
      </c>
      <c r="D30" s="2">
        <v>9.03954802259887E-2</v>
      </c>
      <c r="E30" s="2">
        <v>8.9005235602094196E-2</v>
      </c>
      <c r="F30" s="2">
        <v>6.8421052631578994E-2</v>
      </c>
      <c r="G30" s="2">
        <v>7.5471698113207503E-2</v>
      </c>
      <c r="H30" s="2">
        <v>8.0645161290322606E-2</v>
      </c>
      <c r="I30" s="2">
        <v>4.86486486486487E-2</v>
      </c>
      <c r="J30" s="2">
        <v>8.7378640776699004E-2</v>
      </c>
      <c r="K30" s="2">
        <v>6.7961165048543701E-2</v>
      </c>
      <c r="L30" s="3">
        <v>6.90072639225182E-2</v>
      </c>
      <c r="M30" s="3">
        <v>7.6009501187648501E-2</v>
      </c>
    </row>
    <row r="31" spans="1:13" x14ac:dyDescent="0.25">
      <c r="A31" s="8" t="s">
        <v>921</v>
      </c>
      <c r="B31" s="2">
        <v>5.6818181818181802E-2</v>
      </c>
      <c r="C31" s="2">
        <v>5.1136363636363598E-2</v>
      </c>
      <c r="D31" s="2">
        <v>3.9548022598870101E-2</v>
      </c>
      <c r="E31" s="2">
        <v>1.5706806282722498E-2</v>
      </c>
      <c r="F31" s="2">
        <v>4.7368421052631601E-2</v>
      </c>
      <c r="G31" s="2">
        <v>5.0314465408804999E-2</v>
      </c>
      <c r="H31" s="2">
        <v>3.7634408602150497E-2</v>
      </c>
      <c r="I31" s="2">
        <v>6.4864864864864896E-2</v>
      </c>
      <c r="J31" s="2">
        <v>0.106796116504854</v>
      </c>
      <c r="K31" s="2">
        <v>0.13592233009708701</v>
      </c>
      <c r="L31" s="3">
        <v>7.8692493946731196E-2</v>
      </c>
      <c r="M31" s="3">
        <v>5.7007125890736303E-2</v>
      </c>
    </row>
    <row r="32" spans="1:13" x14ac:dyDescent="0.25">
      <c r="A32" s="8" t="s">
        <v>923</v>
      </c>
      <c r="B32" s="2">
        <v>0.29545454545454503</v>
      </c>
      <c r="C32" s="2">
        <v>0.21590909090909099</v>
      </c>
      <c r="D32" s="2">
        <v>0.209039548022599</v>
      </c>
      <c r="E32" s="2">
        <v>0.16753926701570701</v>
      </c>
      <c r="F32" s="2">
        <v>0.18421052631578899</v>
      </c>
      <c r="G32" s="2">
        <v>0.15094339622641501</v>
      </c>
      <c r="H32" s="2">
        <v>0.18279569892473099</v>
      </c>
      <c r="I32" s="2">
        <v>0.19459459459459499</v>
      </c>
      <c r="J32" s="2">
        <v>0.15533980582524301</v>
      </c>
      <c r="K32" s="2">
        <v>0.25242718446601897</v>
      </c>
      <c r="L32" s="3">
        <v>0.19128329297820801</v>
      </c>
      <c r="M32" s="3">
        <v>0.199524940617577</v>
      </c>
    </row>
    <row r="33" spans="1:12" x14ac:dyDescent="0.25">
      <c r="A33" s="15"/>
    </row>
    <row r="34" spans="1:12" x14ac:dyDescent="0.25">
      <c r="A34" s="15"/>
    </row>
    <row r="35" spans="1:12" x14ac:dyDescent="0.25">
      <c r="A35" s="15"/>
      <c r="B35" s="23" t="s">
        <v>31</v>
      </c>
      <c r="C35" s="23"/>
      <c r="D35" s="23"/>
      <c r="E35" s="23"/>
      <c r="F35" s="23"/>
      <c r="G35" s="23"/>
      <c r="H35" s="23"/>
      <c r="I35" s="23"/>
      <c r="J35" s="23"/>
      <c r="K35" s="6" t="s">
        <v>10</v>
      </c>
      <c r="L35" s="6" t="s">
        <v>11</v>
      </c>
    </row>
    <row r="36" spans="1:12" x14ac:dyDescent="0.25">
      <c r="A36" s="9" t="s">
        <v>34</v>
      </c>
      <c r="B36" s="5" t="s">
        <v>15</v>
      </c>
      <c r="C36" s="5" t="s">
        <v>16</v>
      </c>
      <c r="D36" s="5" t="s">
        <v>17</v>
      </c>
      <c r="E36" s="5" t="s">
        <v>18</v>
      </c>
      <c r="F36" s="5" t="s">
        <v>19</v>
      </c>
      <c r="G36" s="5" t="s">
        <v>20</v>
      </c>
      <c r="H36" s="5" t="s">
        <v>21</v>
      </c>
      <c r="I36" s="5" t="s">
        <v>22</v>
      </c>
      <c r="J36" s="5" t="s">
        <v>23</v>
      </c>
      <c r="K36" s="5" t="s">
        <v>24</v>
      </c>
      <c r="L36" s="5" t="s">
        <v>25</v>
      </c>
    </row>
    <row r="37" spans="1:12" x14ac:dyDescent="0.25">
      <c r="A37" s="8" t="s">
        <v>911</v>
      </c>
      <c r="B37" s="2">
        <v>0.75</v>
      </c>
      <c r="C37" s="2">
        <v>0.42857142857142899</v>
      </c>
      <c r="D37" s="2">
        <v>-0.7</v>
      </c>
      <c r="E37" s="2">
        <v>0.66666666666666696</v>
      </c>
      <c r="F37" s="2">
        <v>0.4</v>
      </c>
      <c r="G37" s="2">
        <v>-0.28571428571428598</v>
      </c>
      <c r="H37" s="2">
        <v>0.4</v>
      </c>
      <c r="I37" s="2">
        <v>-0.42857142857142899</v>
      </c>
      <c r="J37" s="2">
        <v>0</v>
      </c>
      <c r="K37" s="3">
        <v>-0.42857142857142899</v>
      </c>
      <c r="L37" s="3">
        <v>0</v>
      </c>
    </row>
    <row r="38" spans="1:12" x14ac:dyDescent="0.25">
      <c r="A38" s="8" t="s">
        <v>912</v>
      </c>
      <c r="B38" s="2">
        <v>1.6666666666666701</v>
      </c>
      <c r="C38" s="2">
        <v>0</v>
      </c>
      <c r="D38" s="2">
        <v>-0.1875</v>
      </c>
      <c r="E38" s="2">
        <v>7.69230769230769E-2</v>
      </c>
      <c r="F38" s="2">
        <v>7.1428571428571397E-2</v>
      </c>
      <c r="G38" s="2">
        <v>0.266666666666667</v>
      </c>
      <c r="H38" s="2">
        <v>-5.2631578947368397E-2</v>
      </c>
      <c r="I38" s="2">
        <v>-0.38888888888888901</v>
      </c>
      <c r="J38" s="2">
        <v>0.36363636363636398</v>
      </c>
      <c r="K38" s="3">
        <v>0</v>
      </c>
      <c r="L38" s="3">
        <v>1.5</v>
      </c>
    </row>
    <row r="39" spans="1:12" x14ac:dyDescent="0.25">
      <c r="A39" s="8" t="s">
        <v>913</v>
      </c>
      <c r="B39" s="2">
        <v>0.16666666666666699</v>
      </c>
      <c r="C39" s="2" t="s">
        <v>2216</v>
      </c>
      <c r="D39" s="2">
        <v>1.5</v>
      </c>
      <c r="E39" s="2" t="s">
        <v>2216</v>
      </c>
      <c r="F39" s="2" t="s">
        <v>2216</v>
      </c>
      <c r="G39" s="2">
        <v>0</v>
      </c>
      <c r="H39" s="2" t="s">
        <v>2216</v>
      </c>
      <c r="I39" s="2">
        <v>0</v>
      </c>
      <c r="J39" s="2" t="s">
        <v>2216</v>
      </c>
      <c r="K39" s="3">
        <v>0</v>
      </c>
      <c r="L39" s="3">
        <v>-0.83333333333333304</v>
      </c>
    </row>
    <row r="40" spans="1:12" x14ac:dyDescent="0.25">
      <c r="A40" s="8" t="s">
        <v>914</v>
      </c>
      <c r="B40" s="2" t="s">
        <v>2216</v>
      </c>
      <c r="C40" s="2" t="s">
        <v>2216</v>
      </c>
      <c r="D40" s="2" t="s">
        <v>2216</v>
      </c>
      <c r="E40" s="2" t="s">
        <v>2216</v>
      </c>
      <c r="F40" s="2">
        <v>0.5</v>
      </c>
      <c r="G40" s="2" t="s">
        <v>2216</v>
      </c>
      <c r="H40" s="2">
        <v>1</v>
      </c>
      <c r="I40" s="2">
        <v>0</v>
      </c>
      <c r="J40" s="2">
        <v>0.5</v>
      </c>
      <c r="K40" s="3">
        <v>1</v>
      </c>
      <c r="L40" s="3">
        <v>1</v>
      </c>
    </row>
    <row r="41" spans="1:12" x14ac:dyDescent="0.25">
      <c r="A41" s="8" t="s">
        <v>916</v>
      </c>
      <c r="B41" s="2">
        <v>-0.2</v>
      </c>
      <c r="C41" s="2">
        <v>0</v>
      </c>
      <c r="D41" s="2">
        <v>1</v>
      </c>
      <c r="E41" s="2" t="s">
        <v>2216</v>
      </c>
      <c r="F41" s="2">
        <v>0.5</v>
      </c>
      <c r="G41" s="2">
        <v>2</v>
      </c>
      <c r="H41" s="2">
        <v>0.22222222222222199</v>
      </c>
      <c r="I41" s="2" t="s">
        <v>2216</v>
      </c>
      <c r="J41" s="2">
        <v>5</v>
      </c>
      <c r="K41" s="3">
        <v>3</v>
      </c>
      <c r="L41" s="3">
        <v>1.4</v>
      </c>
    </row>
    <row r="42" spans="1:12" x14ac:dyDescent="0.25">
      <c r="A42" s="8" t="s">
        <v>918</v>
      </c>
      <c r="B42" s="2">
        <v>0</v>
      </c>
      <c r="C42" s="2">
        <v>0.19148936170212799</v>
      </c>
      <c r="D42" s="2">
        <v>0.14285714285714299</v>
      </c>
      <c r="E42" s="2">
        <v>-6.25E-2</v>
      </c>
      <c r="F42" s="2">
        <v>-0.116666666666667</v>
      </c>
      <c r="G42" s="2">
        <v>-7.5471698113207503E-2</v>
      </c>
      <c r="H42" s="2">
        <v>-0.14285714285714299</v>
      </c>
      <c r="I42" s="2">
        <v>-0.238095238095238</v>
      </c>
      <c r="J42" s="2">
        <v>0.28125</v>
      </c>
      <c r="K42" s="3">
        <v>-0.22641509433962301</v>
      </c>
      <c r="L42" s="3">
        <v>-0.12765957446808501</v>
      </c>
    </row>
    <row r="43" spans="1:12" x14ac:dyDescent="0.25">
      <c r="A43" s="8" t="s">
        <v>919</v>
      </c>
      <c r="B43" s="2">
        <v>0.16666666666666699</v>
      </c>
      <c r="C43" s="2">
        <v>-3.1746031746031703E-2</v>
      </c>
      <c r="D43" s="2">
        <v>0.22950819672131101</v>
      </c>
      <c r="E43" s="2">
        <v>-2.66666666666667E-2</v>
      </c>
      <c r="F43" s="2">
        <v>-0.150684931506849</v>
      </c>
      <c r="G43" s="2">
        <v>0.30645161290322598</v>
      </c>
      <c r="H43" s="2">
        <v>6.1728395061728399E-2</v>
      </c>
      <c r="I43" s="2">
        <v>-0.59302325581395399</v>
      </c>
      <c r="J43" s="2">
        <v>1.02857142857143</v>
      </c>
      <c r="K43" s="3">
        <v>0.14516129032258099</v>
      </c>
      <c r="L43" s="3">
        <v>0.31481481481481499</v>
      </c>
    </row>
    <row r="44" spans="1:12" x14ac:dyDescent="0.25">
      <c r="A44" s="8" t="s">
        <v>920</v>
      </c>
      <c r="B44" s="2">
        <v>0.46153846153846201</v>
      </c>
      <c r="C44" s="2">
        <v>-0.157894736842105</v>
      </c>
      <c r="D44" s="2">
        <v>6.25E-2</v>
      </c>
      <c r="E44" s="2">
        <v>-0.23529411764705899</v>
      </c>
      <c r="F44" s="2">
        <v>-7.69230769230769E-2</v>
      </c>
      <c r="G44" s="2">
        <v>0.25</v>
      </c>
      <c r="H44" s="2">
        <v>-0.4</v>
      </c>
      <c r="I44" s="2">
        <v>0</v>
      </c>
      <c r="J44" s="2">
        <v>0.55555555555555602</v>
      </c>
      <c r="K44" s="3">
        <v>0.16666666666666699</v>
      </c>
      <c r="L44" s="3">
        <v>7.69230769230769E-2</v>
      </c>
    </row>
    <row r="45" spans="1:12" x14ac:dyDescent="0.25">
      <c r="A45" s="8" t="s">
        <v>921</v>
      </c>
      <c r="B45" s="2">
        <v>-0.1</v>
      </c>
      <c r="C45" s="2">
        <v>-0.22222222222222199</v>
      </c>
      <c r="D45" s="2">
        <v>-0.57142857142857095</v>
      </c>
      <c r="E45" s="2">
        <v>2</v>
      </c>
      <c r="F45" s="2">
        <v>-0.11111111111111099</v>
      </c>
      <c r="G45" s="2">
        <v>-0.125</v>
      </c>
      <c r="H45" s="2">
        <v>0.71428571428571397</v>
      </c>
      <c r="I45" s="2">
        <v>-8.3333333333333301E-2</v>
      </c>
      <c r="J45" s="2">
        <v>1.5454545454545501</v>
      </c>
      <c r="K45" s="3">
        <v>2.5</v>
      </c>
      <c r="L45" s="3">
        <v>1.8</v>
      </c>
    </row>
    <row r="46" spans="1:12" x14ac:dyDescent="0.25">
      <c r="A46" s="8" t="s">
        <v>923</v>
      </c>
      <c r="B46" s="2">
        <v>-0.269230769230769</v>
      </c>
      <c r="C46" s="2">
        <v>-2.6315789473684199E-2</v>
      </c>
      <c r="D46" s="2">
        <v>-0.135135135135135</v>
      </c>
      <c r="E46" s="2">
        <v>9.375E-2</v>
      </c>
      <c r="F46" s="2">
        <v>-0.314285714285714</v>
      </c>
      <c r="G46" s="2">
        <v>0.41666666666666702</v>
      </c>
      <c r="H46" s="2">
        <v>5.8823529411764698E-2</v>
      </c>
      <c r="I46" s="2">
        <v>-0.55555555555555602</v>
      </c>
      <c r="J46" s="2">
        <v>2.25</v>
      </c>
      <c r="K46" s="3">
        <v>1.1666666666666701</v>
      </c>
      <c r="L46" s="3">
        <v>0</v>
      </c>
    </row>
    <row r="47" spans="1:12" x14ac:dyDescent="0.25">
      <c r="A47" s="11" t="s">
        <v>14</v>
      </c>
      <c r="B47" s="3">
        <v>0.06</v>
      </c>
      <c r="C47" s="3">
        <v>-4.7169811320754698E-3</v>
      </c>
      <c r="D47" s="3">
        <v>5.2132701421800903E-2</v>
      </c>
      <c r="E47" s="3">
        <v>-3.6036036036036001E-2</v>
      </c>
      <c r="F47" s="3">
        <v>-0.12616822429906499</v>
      </c>
      <c r="G47" s="3">
        <v>0.21925133689839599</v>
      </c>
      <c r="H47" s="3">
        <v>-1.3157894736842099E-2</v>
      </c>
      <c r="I47" s="3">
        <v>-0.42666666666666703</v>
      </c>
      <c r="J47" s="3">
        <v>0.89147286821705396</v>
      </c>
      <c r="K47" s="3">
        <v>0.30481283422459898</v>
      </c>
      <c r="L47" s="3">
        <v>0.22</v>
      </c>
    </row>
    <row r="48" spans="1:12" x14ac:dyDescent="0.25">
      <c r="A48" s="15"/>
    </row>
    <row r="49" spans="1:1" x14ac:dyDescent="0.25">
      <c r="A49" s="13" t="s">
        <v>35</v>
      </c>
    </row>
    <row r="50" spans="1:1" x14ac:dyDescent="0.25">
      <c r="A50" s="14" t="s">
        <v>36</v>
      </c>
    </row>
    <row r="51" spans="1:1" x14ac:dyDescent="0.25">
      <c r="A51" s="14" t="s">
        <v>37</v>
      </c>
    </row>
    <row r="52" spans="1:1" x14ac:dyDescent="0.25">
      <c r="A52" s="14" t="s">
        <v>1094</v>
      </c>
    </row>
    <row r="53" spans="1:1" x14ac:dyDescent="0.25">
      <c r="A53" s="14" t="s">
        <v>1095</v>
      </c>
    </row>
    <row r="54" spans="1:1" x14ac:dyDescent="0.25">
      <c r="A54" s="14" t="s">
        <v>1096</v>
      </c>
    </row>
    <row r="55" spans="1:1" x14ac:dyDescent="0.25">
      <c r="A55" s="14" t="s">
        <v>39</v>
      </c>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1:K21"/>
    <mergeCell ref="B35:J3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1100</v>
      </c>
    </row>
    <row r="2" spans="1:13" ht="15" x14ac:dyDescent="0.25">
      <c r="A2" s="12" t="s">
        <v>1092</v>
      </c>
    </row>
    <row r="3" spans="1:13" ht="15" x14ac:dyDescent="0.25">
      <c r="A3" s="12" t="s">
        <v>781</v>
      </c>
    </row>
    <row r="4" spans="1:13" ht="15" x14ac:dyDescent="0.25">
      <c r="A4" s="12" t="s">
        <v>1093</v>
      </c>
    </row>
    <row r="5" spans="1:13" x14ac:dyDescent="0.25">
      <c r="A5" s="19" t="str">
        <f>HYPERLINK("#'Table of contents'!A51",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926</v>
      </c>
      <c r="B8" s="1">
        <v>4</v>
      </c>
      <c r="C8" s="1" t="s">
        <v>2216</v>
      </c>
      <c r="D8" s="1" t="s">
        <v>2216</v>
      </c>
      <c r="E8" s="1" t="s">
        <v>2216</v>
      </c>
      <c r="F8" s="1">
        <v>4</v>
      </c>
      <c r="G8" s="1">
        <v>4</v>
      </c>
      <c r="H8" s="1" t="s">
        <v>2216</v>
      </c>
      <c r="I8" s="1">
        <v>5</v>
      </c>
      <c r="J8" s="1" t="s">
        <v>2216</v>
      </c>
      <c r="K8" s="1">
        <v>4</v>
      </c>
      <c r="L8" s="4">
        <v>16</v>
      </c>
      <c r="M8" s="4">
        <v>28</v>
      </c>
    </row>
    <row r="9" spans="1:13" x14ac:dyDescent="0.25">
      <c r="A9" s="16" t="s">
        <v>927</v>
      </c>
      <c r="B9" s="1">
        <v>5</v>
      </c>
      <c r="C9" s="1">
        <v>10</v>
      </c>
      <c r="D9" s="1">
        <v>4</v>
      </c>
      <c r="E9" s="1">
        <v>10</v>
      </c>
      <c r="F9" s="1">
        <v>5</v>
      </c>
      <c r="G9" s="1">
        <v>5</v>
      </c>
      <c r="H9" s="1">
        <v>7</v>
      </c>
      <c r="I9" s="1">
        <v>7</v>
      </c>
      <c r="J9" s="1" t="s">
        <v>2216</v>
      </c>
      <c r="K9" s="1">
        <v>8</v>
      </c>
      <c r="L9" s="4">
        <v>29</v>
      </c>
      <c r="M9" s="4">
        <v>60</v>
      </c>
    </row>
    <row r="10" spans="1:13" x14ac:dyDescent="0.25">
      <c r="A10" s="16" t="s">
        <v>928</v>
      </c>
      <c r="B10" s="1" t="s">
        <v>2216</v>
      </c>
      <c r="C10" s="1" t="s">
        <v>2216</v>
      </c>
      <c r="D10" s="1" t="s">
        <v>2216</v>
      </c>
      <c r="E10" s="1">
        <v>3</v>
      </c>
      <c r="F10" s="1" t="s">
        <v>2216</v>
      </c>
      <c r="G10" s="1" t="s">
        <v>2216</v>
      </c>
      <c r="H10" s="1" t="s">
        <v>2216</v>
      </c>
      <c r="I10" s="1" t="s">
        <v>2216</v>
      </c>
      <c r="J10" s="1" t="s">
        <v>2216</v>
      </c>
      <c r="K10" s="1" t="s">
        <v>2216</v>
      </c>
      <c r="L10" s="4">
        <v>7</v>
      </c>
      <c r="M10" s="4">
        <v>11</v>
      </c>
    </row>
    <row r="11" spans="1:13" x14ac:dyDescent="0.25">
      <c r="A11" s="16" t="s">
        <v>929</v>
      </c>
      <c r="B11" s="1" t="s">
        <v>2216</v>
      </c>
      <c r="C11" s="1" t="s">
        <v>2216</v>
      </c>
      <c r="D11" s="1" t="s">
        <v>2216</v>
      </c>
      <c r="E11" s="1" t="s">
        <v>2216</v>
      </c>
      <c r="F11" s="1" t="s">
        <v>2216</v>
      </c>
      <c r="G11" s="1" t="s">
        <v>2216</v>
      </c>
      <c r="H11" s="1" t="s">
        <v>2216</v>
      </c>
      <c r="I11" s="1" t="s">
        <v>2216</v>
      </c>
      <c r="J11" s="1" t="s">
        <v>2216</v>
      </c>
      <c r="K11" s="1">
        <v>7</v>
      </c>
      <c r="L11" s="4">
        <v>11</v>
      </c>
      <c r="M11" s="4">
        <v>12</v>
      </c>
    </row>
    <row r="12" spans="1:13" x14ac:dyDescent="0.25">
      <c r="A12" s="16" t="s">
        <v>931</v>
      </c>
      <c r="B12" s="1" t="s">
        <v>2216</v>
      </c>
      <c r="C12" s="1">
        <v>7</v>
      </c>
      <c r="D12" s="1">
        <v>3</v>
      </c>
      <c r="E12" s="1">
        <v>6</v>
      </c>
      <c r="F12" s="1" t="s">
        <v>2216</v>
      </c>
      <c r="G12" s="1" t="s">
        <v>2216</v>
      </c>
      <c r="H12" s="1">
        <v>3</v>
      </c>
      <c r="I12" s="1" t="s">
        <v>2216</v>
      </c>
      <c r="J12" s="1">
        <v>3</v>
      </c>
      <c r="K12" s="1">
        <v>6</v>
      </c>
      <c r="L12" s="4">
        <v>13</v>
      </c>
      <c r="M12" s="4">
        <v>31</v>
      </c>
    </row>
    <row r="13" spans="1:13" x14ac:dyDescent="0.25">
      <c r="A13" s="16" t="s">
        <v>933</v>
      </c>
      <c r="B13" s="1">
        <v>25</v>
      </c>
      <c r="C13" s="1">
        <v>27</v>
      </c>
      <c r="D13" s="1">
        <v>34</v>
      </c>
      <c r="E13" s="1">
        <v>37</v>
      </c>
      <c r="F13" s="1">
        <v>26</v>
      </c>
      <c r="G13" s="1">
        <v>22</v>
      </c>
      <c r="H13" s="1">
        <v>30</v>
      </c>
      <c r="I13" s="1">
        <v>22</v>
      </c>
      <c r="J13" s="1">
        <v>17</v>
      </c>
      <c r="K13" s="1">
        <v>24</v>
      </c>
      <c r="L13" s="4">
        <v>115</v>
      </c>
      <c r="M13" s="4">
        <v>264</v>
      </c>
    </row>
    <row r="14" spans="1:13" x14ac:dyDescent="0.25">
      <c r="A14" s="16" t="s">
        <v>934</v>
      </c>
      <c r="B14" s="1">
        <v>32</v>
      </c>
      <c r="C14" s="1">
        <v>42</v>
      </c>
      <c r="D14" s="1">
        <v>39</v>
      </c>
      <c r="E14" s="1">
        <v>49</v>
      </c>
      <c r="F14" s="1">
        <v>51</v>
      </c>
      <c r="G14" s="1">
        <v>44</v>
      </c>
      <c r="H14" s="1">
        <v>64</v>
      </c>
      <c r="I14" s="1">
        <v>60</v>
      </c>
      <c r="J14" s="1">
        <v>27</v>
      </c>
      <c r="K14" s="1">
        <v>50</v>
      </c>
      <c r="L14" s="4">
        <v>239</v>
      </c>
      <c r="M14" s="4">
        <v>442</v>
      </c>
    </row>
    <row r="15" spans="1:13" x14ac:dyDescent="0.25">
      <c r="A15" s="16" t="s">
        <v>935</v>
      </c>
      <c r="B15" s="1">
        <v>10</v>
      </c>
      <c r="C15" s="1">
        <v>16</v>
      </c>
      <c r="D15" s="1">
        <v>8</v>
      </c>
      <c r="E15" s="1">
        <v>9</v>
      </c>
      <c r="F15" s="1">
        <v>5</v>
      </c>
      <c r="G15" s="1">
        <v>4</v>
      </c>
      <c r="H15" s="1">
        <v>12</v>
      </c>
      <c r="I15" s="1">
        <v>6</v>
      </c>
      <c r="J15" s="1">
        <v>5</v>
      </c>
      <c r="K15" s="1">
        <v>9</v>
      </c>
      <c r="L15" s="4">
        <v>34</v>
      </c>
      <c r="M15" s="4">
        <v>80</v>
      </c>
    </row>
    <row r="16" spans="1:13" x14ac:dyDescent="0.25">
      <c r="A16" s="16" t="s">
        <v>936</v>
      </c>
      <c r="B16" s="1">
        <v>8</v>
      </c>
      <c r="C16" s="1">
        <v>8</v>
      </c>
      <c r="D16" s="1">
        <v>3</v>
      </c>
      <c r="E16" s="1" t="s">
        <v>2216</v>
      </c>
      <c r="F16" s="1">
        <v>4</v>
      </c>
      <c r="G16" s="1">
        <v>6</v>
      </c>
      <c r="H16" s="1">
        <v>3</v>
      </c>
      <c r="I16" s="1">
        <v>8</v>
      </c>
      <c r="J16" s="1">
        <v>8</v>
      </c>
      <c r="K16" s="1">
        <v>15</v>
      </c>
      <c r="L16" s="4">
        <v>39</v>
      </c>
      <c r="M16" s="4">
        <v>61</v>
      </c>
    </row>
    <row r="17" spans="1:13" x14ac:dyDescent="0.25">
      <c r="A17" s="16" t="s">
        <v>938</v>
      </c>
      <c r="B17" s="1">
        <v>30</v>
      </c>
      <c r="C17" s="1">
        <v>18</v>
      </c>
      <c r="D17" s="1">
        <v>21</v>
      </c>
      <c r="E17" s="1">
        <v>18</v>
      </c>
      <c r="F17" s="1">
        <v>22</v>
      </c>
      <c r="G17" s="1">
        <v>14</v>
      </c>
      <c r="H17" s="1">
        <v>19</v>
      </c>
      <c r="I17" s="1">
        <v>25</v>
      </c>
      <c r="J17" s="1">
        <v>8</v>
      </c>
      <c r="K17" s="1">
        <v>29</v>
      </c>
      <c r="L17" s="4">
        <v>93</v>
      </c>
      <c r="M17" s="4">
        <v>191</v>
      </c>
    </row>
    <row r="18" spans="1:13" x14ac:dyDescent="0.25">
      <c r="A18" s="16" t="s">
        <v>940</v>
      </c>
      <c r="B18" s="1">
        <v>22</v>
      </c>
      <c r="C18" s="1">
        <v>26</v>
      </c>
      <c r="D18" s="1">
        <v>30</v>
      </c>
      <c r="E18" s="1">
        <v>29</v>
      </c>
      <c r="F18" s="1">
        <v>35</v>
      </c>
      <c r="G18" s="1">
        <v>34</v>
      </c>
      <c r="H18" s="1">
        <v>23</v>
      </c>
      <c r="I18" s="1">
        <v>22</v>
      </c>
      <c r="J18" s="1">
        <v>17</v>
      </c>
      <c r="K18" s="1">
        <v>17</v>
      </c>
      <c r="L18" s="4">
        <v>113</v>
      </c>
      <c r="M18" s="4">
        <v>254</v>
      </c>
    </row>
    <row r="19" spans="1:13" x14ac:dyDescent="0.25">
      <c r="A19" s="16" t="s">
        <v>941</v>
      </c>
      <c r="B19" s="1">
        <v>23</v>
      </c>
      <c r="C19" s="1">
        <v>27</v>
      </c>
      <c r="D19" s="1">
        <v>34</v>
      </c>
      <c r="E19" s="1">
        <v>29</v>
      </c>
      <c r="F19" s="1">
        <v>31</v>
      </c>
      <c r="G19" s="1">
        <v>28</v>
      </c>
      <c r="H19" s="1">
        <v>29</v>
      </c>
      <c r="I19" s="1">
        <v>37</v>
      </c>
      <c r="J19" s="1">
        <v>17</v>
      </c>
      <c r="K19" s="1">
        <v>28</v>
      </c>
      <c r="L19" s="4">
        <v>138</v>
      </c>
      <c r="M19" s="4">
        <v>274</v>
      </c>
    </row>
    <row r="20" spans="1:13" x14ac:dyDescent="0.25">
      <c r="A20" s="16" t="s">
        <v>942</v>
      </c>
      <c r="B20" s="1">
        <v>8</v>
      </c>
      <c r="C20" s="1">
        <v>10</v>
      </c>
      <c r="D20" s="1">
        <v>10</v>
      </c>
      <c r="E20" s="1">
        <v>10</v>
      </c>
      <c r="F20" s="1">
        <v>9</v>
      </c>
      <c r="G20" s="1">
        <v>6</v>
      </c>
      <c r="H20" s="1">
        <v>9</v>
      </c>
      <c r="I20" s="1" t="s">
        <v>2216</v>
      </c>
      <c r="J20" s="1">
        <v>7</v>
      </c>
      <c r="K20" s="1">
        <v>5</v>
      </c>
      <c r="L20" s="4">
        <v>29</v>
      </c>
      <c r="M20" s="4">
        <v>70</v>
      </c>
    </row>
    <row r="21" spans="1:13" x14ac:dyDescent="0.25">
      <c r="A21" s="16" t="s">
        <v>943</v>
      </c>
      <c r="B21" s="1">
        <v>5</v>
      </c>
      <c r="C21" s="1">
        <v>3</v>
      </c>
      <c r="D21" s="1">
        <v>5</v>
      </c>
      <c r="E21" s="1">
        <v>3</v>
      </c>
      <c r="F21" s="1">
        <v>7</v>
      </c>
      <c r="G21" s="1">
        <v>5</v>
      </c>
      <c r="H21" s="1">
        <v>4</v>
      </c>
      <c r="I21" s="1">
        <v>7</v>
      </c>
      <c r="J21" s="1">
        <v>6</v>
      </c>
      <c r="K21" s="1">
        <v>12</v>
      </c>
      <c r="L21" s="4">
        <v>34</v>
      </c>
      <c r="M21" s="4">
        <v>51</v>
      </c>
    </row>
    <row r="22" spans="1:13" x14ac:dyDescent="0.25">
      <c r="A22" s="16" t="s">
        <v>945</v>
      </c>
      <c r="B22" s="1">
        <v>25</v>
      </c>
      <c r="C22" s="1">
        <v>17</v>
      </c>
      <c r="D22" s="1">
        <v>17</v>
      </c>
      <c r="E22" s="1">
        <v>16</v>
      </c>
      <c r="F22" s="1">
        <v>14</v>
      </c>
      <c r="G22" s="1">
        <v>12</v>
      </c>
      <c r="H22" s="1">
        <v>21</v>
      </c>
      <c r="I22" s="1">
        <v>22</v>
      </c>
      <c r="J22" s="1">
        <v>7</v>
      </c>
      <c r="K22" s="1">
        <v>29</v>
      </c>
      <c r="L22" s="4">
        <v>87</v>
      </c>
      <c r="M22" s="4">
        <v>167</v>
      </c>
    </row>
    <row r="23" spans="1:13" x14ac:dyDescent="0.25">
      <c r="A23" s="10" t="s">
        <v>14</v>
      </c>
      <c r="B23" s="4">
        <v>200</v>
      </c>
      <c r="C23" s="4">
        <v>212</v>
      </c>
      <c r="D23" s="4">
        <v>211</v>
      </c>
      <c r="E23" s="4">
        <v>222</v>
      </c>
      <c r="F23" s="4">
        <v>214</v>
      </c>
      <c r="G23" s="4">
        <v>187</v>
      </c>
      <c r="H23" s="4">
        <v>228</v>
      </c>
      <c r="I23" s="4">
        <v>225</v>
      </c>
      <c r="J23" s="4">
        <v>129</v>
      </c>
      <c r="K23" s="4">
        <v>244</v>
      </c>
      <c r="L23" s="4">
        <v>997</v>
      </c>
      <c r="M23" s="4">
        <v>1996</v>
      </c>
    </row>
    <row r="24" spans="1:13" x14ac:dyDescent="0.25">
      <c r="A24" s="15"/>
    </row>
    <row r="25" spans="1:13" x14ac:dyDescent="0.25">
      <c r="A25" s="15"/>
    </row>
    <row r="26" spans="1:13" x14ac:dyDescent="0.25">
      <c r="A26" s="15"/>
      <c r="B26" s="23" t="s">
        <v>732</v>
      </c>
      <c r="C26" s="24"/>
      <c r="D26" s="24"/>
      <c r="E26" s="24"/>
      <c r="F26" s="24"/>
      <c r="G26" s="24"/>
      <c r="H26" s="24"/>
      <c r="I26" s="24"/>
      <c r="J26" s="24"/>
      <c r="K26" s="24"/>
      <c r="L26" s="6" t="s">
        <v>734</v>
      </c>
      <c r="M26" s="6" t="s">
        <v>11</v>
      </c>
    </row>
    <row r="27" spans="1:13" x14ac:dyDescent="0.25">
      <c r="A27" s="9" t="s">
        <v>34</v>
      </c>
      <c r="B27" s="5" t="s">
        <v>0</v>
      </c>
      <c r="C27" s="5" t="s">
        <v>1</v>
      </c>
      <c r="D27" s="5" t="s">
        <v>2</v>
      </c>
      <c r="E27" s="5" t="s">
        <v>3</v>
      </c>
      <c r="F27" s="5" t="s">
        <v>4</v>
      </c>
      <c r="G27" s="5" t="s">
        <v>5</v>
      </c>
      <c r="H27" s="5" t="s">
        <v>6</v>
      </c>
      <c r="I27" s="5" t="s">
        <v>7</v>
      </c>
      <c r="J27" s="5" t="s">
        <v>8</v>
      </c>
      <c r="K27" s="5" t="s">
        <v>9</v>
      </c>
      <c r="L27" s="5" t="s">
        <v>32</v>
      </c>
      <c r="M27" s="5" t="s">
        <v>33</v>
      </c>
    </row>
    <row r="28" spans="1:13" x14ac:dyDescent="0.25">
      <c r="A28" s="8" t="s">
        <v>926</v>
      </c>
      <c r="B28" s="2">
        <v>0.33333333333333298</v>
      </c>
      <c r="C28" s="2" t="s">
        <v>2216</v>
      </c>
      <c r="D28" s="2" t="s">
        <v>2216</v>
      </c>
      <c r="E28" s="2" t="s">
        <v>2216</v>
      </c>
      <c r="F28" s="2">
        <v>0.4</v>
      </c>
      <c r="G28" s="2">
        <v>0.33333333333333298</v>
      </c>
      <c r="H28" s="2" t="s">
        <v>2216</v>
      </c>
      <c r="I28" s="2">
        <v>0.35714285714285698</v>
      </c>
      <c r="J28" s="2" t="s">
        <v>2216</v>
      </c>
      <c r="K28" s="2">
        <v>0.15384615384615399</v>
      </c>
      <c r="L28" s="3">
        <v>0.21052631578947401</v>
      </c>
      <c r="M28" s="3">
        <v>0.19718309859154901</v>
      </c>
    </row>
    <row r="29" spans="1:13" x14ac:dyDescent="0.25">
      <c r="A29" s="8" t="s">
        <v>927</v>
      </c>
      <c r="B29" s="2">
        <v>0.41666666666666702</v>
      </c>
      <c r="C29" s="2">
        <v>0.55555555555555602</v>
      </c>
      <c r="D29" s="2">
        <v>0.4</v>
      </c>
      <c r="E29" s="2">
        <v>0.5</v>
      </c>
      <c r="F29" s="2">
        <v>0.5</v>
      </c>
      <c r="G29" s="2">
        <v>0.41666666666666702</v>
      </c>
      <c r="H29" s="2">
        <v>0.5</v>
      </c>
      <c r="I29" s="2">
        <v>0.5</v>
      </c>
      <c r="J29" s="2" t="s">
        <v>2216</v>
      </c>
      <c r="K29" s="2">
        <v>0.30769230769230799</v>
      </c>
      <c r="L29" s="3">
        <v>0.38157894736842102</v>
      </c>
      <c r="M29" s="3">
        <v>0.42253521126760601</v>
      </c>
    </row>
    <row r="30" spans="1:13" x14ac:dyDescent="0.25">
      <c r="A30" s="8" t="s">
        <v>928</v>
      </c>
      <c r="B30" s="2" t="s">
        <v>2216</v>
      </c>
      <c r="C30" s="2">
        <v>0</v>
      </c>
      <c r="D30" s="2">
        <v>0</v>
      </c>
      <c r="E30" s="2">
        <v>0.15</v>
      </c>
      <c r="F30" s="2">
        <v>0</v>
      </c>
      <c r="G30" s="2" t="s">
        <v>2216</v>
      </c>
      <c r="H30" s="2" t="s">
        <v>2216</v>
      </c>
      <c r="I30" s="2" t="s">
        <v>2216</v>
      </c>
      <c r="J30" s="2" t="s">
        <v>2216</v>
      </c>
      <c r="K30" s="2" t="s">
        <v>2216</v>
      </c>
      <c r="L30" s="3">
        <v>9.2105263157894704E-2</v>
      </c>
      <c r="M30" s="3">
        <v>7.7464788732394402E-2</v>
      </c>
    </row>
    <row r="31" spans="1:13" x14ac:dyDescent="0.25">
      <c r="A31" s="8" t="s">
        <v>929</v>
      </c>
      <c r="B31" s="2">
        <v>0</v>
      </c>
      <c r="C31" s="2">
        <v>0</v>
      </c>
      <c r="D31" s="2" t="s">
        <v>2216</v>
      </c>
      <c r="E31" s="2">
        <v>0</v>
      </c>
      <c r="F31" s="2">
        <v>0</v>
      </c>
      <c r="G31" s="2">
        <v>0</v>
      </c>
      <c r="H31" s="2" t="s">
        <v>2216</v>
      </c>
      <c r="I31" s="2" t="s">
        <v>2216</v>
      </c>
      <c r="J31" s="2" t="s">
        <v>2216</v>
      </c>
      <c r="K31" s="2">
        <v>0.269230769230769</v>
      </c>
      <c r="L31" s="3">
        <v>0.144736842105263</v>
      </c>
      <c r="M31" s="3">
        <v>8.4507042253521097E-2</v>
      </c>
    </row>
    <row r="32" spans="1:13" x14ac:dyDescent="0.25">
      <c r="A32" s="8" t="s">
        <v>931</v>
      </c>
      <c r="B32" s="2" t="s">
        <v>2216</v>
      </c>
      <c r="C32" s="2">
        <v>0.38888888888888901</v>
      </c>
      <c r="D32" s="2">
        <v>0.3</v>
      </c>
      <c r="E32" s="2">
        <v>0.3</v>
      </c>
      <c r="F32" s="2" t="s">
        <v>2216</v>
      </c>
      <c r="G32" s="2" t="s">
        <v>2216</v>
      </c>
      <c r="H32" s="2">
        <v>0.214285714285714</v>
      </c>
      <c r="I32" s="2">
        <v>0</v>
      </c>
      <c r="J32" s="2">
        <v>0.3</v>
      </c>
      <c r="K32" s="2">
        <v>0.230769230769231</v>
      </c>
      <c r="L32" s="3">
        <v>0.17105263157894701</v>
      </c>
      <c r="M32" s="3">
        <v>0.21830985915493001</v>
      </c>
    </row>
    <row r="33" spans="1:13" x14ac:dyDescent="0.25">
      <c r="A33" s="8" t="s">
        <v>933</v>
      </c>
      <c r="B33" s="2">
        <v>0.238095238095238</v>
      </c>
      <c r="C33" s="2">
        <v>0.24324324324324301</v>
      </c>
      <c r="D33" s="2">
        <v>0.32380952380952399</v>
      </c>
      <c r="E33" s="2">
        <v>0.32173913043478303</v>
      </c>
      <c r="F33" s="2">
        <v>0.240740740740741</v>
      </c>
      <c r="G33" s="2">
        <v>0.24444444444444399</v>
      </c>
      <c r="H33" s="2">
        <v>0.234375</v>
      </c>
      <c r="I33" s="2">
        <v>0.18181818181818199</v>
      </c>
      <c r="J33" s="2">
        <v>0.261538461538462</v>
      </c>
      <c r="K33" s="2">
        <v>0.18897637795275599</v>
      </c>
      <c r="L33" s="3">
        <v>0.22115384615384601</v>
      </c>
      <c r="M33" s="3">
        <v>0.25433526011560698</v>
      </c>
    </row>
    <row r="34" spans="1:13" x14ac:dyDescent="0.25">
      <c r="A34" s="8" t="s">
        <v>934</v>
      </c>
      <c r="B34" s="2">
        <v>0.30476190476190501</v>
      </c>
      <c r="C34" s="2">
        <v>0.37837837837837801</v>
      </c>
      <c r="D34" s="2">
        <v>0.371428571428571</v>
      </c>
      <c r="E34" s="2">
        <v>0.426086956521739</v>
      </c>
      <c r="F34" s="2">
        <v>0.47222222222222199</v>
      </c>
      <c r="G34" s="2">
        <v>0.48888888888888898</v>
      </c>
      <c r="H34" s="2">
        <v>0.5</v>
      </c>
      <c r="I34" s="2">
        <v>0.495867768595041</v>
      </c>
      <c r="J34" s="2">
        <v>0.41538461538461502</v>
      </c>
      <c r="K34" s="2">
        <v>0.39370078740157499</v>
      </c>
      <c r="L34" s="3">
        <v>0.45961538461538498</v>
      </c>
      <c r="M34" s="3">
        <v>0.42581888246628102</v>
      </c>
    </row>
    <row r="35" spans="1:13" x14ac:dyDescent="0.25">
      <c r="A35" s="8" t="s">
        <v>935</v>
      </c>
      <c r="B35" s="2">
        <v>9.5238095238095205E-2</v>
      </c>
      <c r="C35" s="2">
        <v>0.144144144144144</v>
      </c>
      <c r="D35" s="2">
        <v>7.6190476190476197E-2</v>
      </c>
      <c r="E35" s="2">
        <v>7.8260869565217397E-2</v>
      </c>
      <c r="F35" s="2">
        <v>4.6296296296296301E-2</v>
      </c>
      <c r="G35" s="2">
        <v>4.4444444444444398E-2</v>
      </c>
      <c r="H35" s="2">
        <v>9.375E-2</v>
      </c>
      <c r="I35" s="2">
        <v>4.9586776859504099E-2</v>
      </c>
      <c r="J35" s="2">
        <v>7.69230769230769E-2</v>
      </c>
      <c r="K35" s="2">
        <v>7.0866141732283505E-2</v>
      </c>
      <c r="L35" s="3">
        <v>6.5384615384615402E-2</v>
      </c>
      <c r="M35" s="3">
        <v>7.7071290944123294E-2</v>
      </c>
    </row>
    <row r="36" spans="1:13" x14ac:dyDescent="0.25">
      <c r="A36" s="8" t="s">
        <v>936</v>
      </c>
      <c r="B36" s="2">
        <v>7.6190476190476197E-2</v>
      </c>
      <c r="C36" s="2">
        <v>7.2072072072072099E-2</v>
      </c>
      <c r="D36" s="2">
        <v>2.8571428571428598E-2</v>
      </c>
      <c r="E36" s="2" t="s">
        <v>2216</v>
      </c>
      <c r="F36" s="2">
        <v>3.7037037037037E-2</v>
      </c>
      <c r="G36" s="2">
        <v>6.6666666666666693E-2</v>
      </c>
      <c r="H36" s="2">
        <v>2.34375E-2</v>
      </c>
      <c r="I36" s="2">
        <v>6.6115702479338803E-2</v>
      </c>
      <c r="J36" s="2">
        <v>0.123076923076923</v>
      </c>
      <c r="K36" s="2">
        <v>0.118110236220472</v>
      </c>
      <c r="L36" s="3">
        <v>7.4999999999999997E-2</v>
      </c>
      <c r="M36" s="3">
        <v>5.8766859344894E-2</v>
      </c>
    </row>
    <row r="37" spans="1:13" x14ac:dyDescent="0.25">
      <c r="A37" s="8" t="s">
        <v>938</v>
      </c>
      <c r="B37" s="2">
        <v>0.28571428571428598</v>
      </c>
      <c r="C37" s="2">
        <v>0.162162162162162</v>
      </c>
      <c r="D37" s="2">
        <v>0.2</v>
      </c>
      <c r="E37" s="2">
        <v>0.15652173913043499</v>
      </c>
      <c r="F37" s="2">
        <v>0.203703703703704</v>
      </c>
      <c r="G37" s="2">
        <v>0.155555555555556</v>
      </c>
      <c r="H37" s="2">
        <v>0.1484375</v>
      </c>
      <c r="I37" s="2">
        <v>0.206611570247934</v>
      </c>
      <c r="J37" s="2">
        <v>0.123076923076923</v>
      </c>
      <c r="K37" s="2">
        <v>0.22834645669291301</v>
      </c>
      <c r="L37" s="3">
        <v>0.17884615384615399</v>
      </c>
      <c r="M37" s="3">
        <v>0.18400770712909401</v>
      </c>
    </row>
    <row r="38" spans="1:13" x14ac:dyDescent="0.25">
      <c r="A38" s="8" t="s">
        <v>940</v>
      </c>
      <c r="B38" s="2">
        <v>0.265060240963855</v>
      </c>
      <c r="C38" s="2">
        <v>0.313253012048193</v>
      </c>
      <c r="D38" s="2">
        <v>0.3125</v>
      </c>
      <c r="E38" s="2">
        <v>0.33333333333333298</v>
      </c>
      <c r="F38" s="2">
        <v>0.36458333333333298</v>
      </c>
      <c r="G38" s="2">
        <v>0.4</v>
      </c>
      <c r="H38" s="2">
        <v>0.26744186046511598</v>
      </c>
      <c r="I38" s="2">
        <v>0.24444444444444399</v>
      </c>
      <c r="J38" s="2">
        <v>0.31481481481481499</v>
      </c>
      <c r="K38" s="2">
        <v>0.18681318681318701</v>
      </c>
      <c r="L38" s="3">
        <v>0.28179551122194502</v>
      </c>
      <c r="M38" s="3">
        <v>0.31127450980392202</v>
      </c>
    </row>
    <row r="39" spans="1:13" x14ac:dyDescent="0.25">
      <c r="A39" s="8" t="s">
        <v>941</v>
      </c>
      <c r="B39" s="2">
        <v>0.27710843373493999</v>
      </c>
      <c r="C39" s="2">
        <v>0.32530120481927699</v>
      </c>
      <c r="D39" s="2">
        <v>0.35416666666666702</v>
      </c>
      <c r="E39" s="2">
        <v>0.33333333333333298</v>
      </c>
      <c r="F39" s="2">
        <v>0.32291666666666702</v>
      </c>
      <c r="G39" s="2">
        <v>0.32941176470588202</v>
      </c>
      <c r="H39" s="2">
        <v>0.337209302325581</v>
      </c>
      <c r="I39" s="2">
        <v>0.41111111111111098</v>
      </c>
      <c r="J39" s="2">
        <v>0.31481481481481499</v>
      </c>
      <c r="K39" s="2">
        <v>0.30769230769230799</v>
      </c>
      <c r="L39" s="3">
        <v>0.344139650872818</v>
      </c>
      <c r="M39" s="3">
        <v>0.33578431372549</v>
      </c>
    </row>
    <row r="40" spans="1:13" x14ac:dyDescent="0.25">
      <c r="A40" s="8" t="s">
        <v>942</v>
      </c>
      <c r="B40" s="2">
        <v>9.6385542168674704E-2</v>
      </c>
      <c r="C40" s="2">
        <v>0.120481927710843</v>
      </c>
      <c r="D40" s="2">
        <v>0.104166666666667</v>
      </c>
      <c r="E40" s="2">
        <v>0.114942528735632</v>
      </c>
      <c r="F40" s="2">
        <v>9.375E-2</v>
      </c>
      <c r="G40" s="2">
        <v>7.0588235294117604E-2</v>
      </c>
      <c r="H40" s="2">
        <v>0.104651162790698</v>
      </c>
      <c r="I40" s="2" t="s">
        <v>2216</v>
      </c>
      <c r="J40" s="2">
        <v>0.12962962962963001</v>
      </c>
      <c r="K40" s="2">
        <v>5.4945054945054903E-2</v>
      </c>
      <c r="L40" s="3">
        <v>7.2319201995012503E-2</v>
      </c>
      <c r="M40" s="3">
        <v>8.5784313725490197E-2</v>
      </c>
    </row>
    <row r="41" spans="1:13" x14ac:dyDescent="0.25">
      <c r="A41" s="8" t="s">
        <v>943</v>
      </c>
      <c r="B41" s="2">
        <v>6.02409638554217E-2</v>
      </c>
      <c r="C41" s="2">
        <v>3.6144578313252997E-2</v>
      </c>
      <c r="D41" s="2">
        <v>5.2083333333333301E-2</v>
      </c>
      <c r="E41" s="2">
        <v>3.4482758620689703E-2</v>
      </c>
      <c r="F41" s="2">
        <v>7.2916666666666699E-2</v>
      </c>
      <c r="G41" s="2">
        <v>5.8823529411764698E-2</v>
      </c>
      <c r="H41" s="2">
        <v>4.6511627906976702E-2</v>
      </c>
      <c r="I41" s="2">
        <v>7.7777777777777807E-2</v>
      </c>
      <c r="J41" s="2">
        <v>0.11111111111111099</v>
      </c>
      <c r="K41" s="2">
        <v>0.13186813186813201</v>
      </c>
      <c r="L41" s="3">
        <v>8.4788029925186997E-2</v>
      </c>
      <c r="M41" s="3">
        <v>6.25E-2</v>
      </c>
    </row>
    <row r="42" spans="1:13" x14ac:dyDescent="0.25">
      <c r="A42" s="8" t="s">
        <v>945</v>
      </c>
      <c r="B42" s="2">
        <v>0.30120481927710802</v>
      </c>
      <c r="C42" s="2">
        <v>0.20481927710843401</v>
      </c>
      <c r="D42" s="2">
        <v>0.17708333333333301</v>
      </c>
      <c r="E42" s="2">
        <v>0.18390804597701099</v>
      </c>
      <c r="F42" s="2">
        <v>0.14583333333333301</v>
      </c>
      <c r="G42" s="2">
        <v>0.14117647058823499</v>
      </c>
      <c r="H42" s="2">
        <v>0.24418604651162801</v>
      </c>
      <c r="I42" s="2">
        <v>0.24444444444444399</v>
      </c>
      <c r="J42" s="2">
        <v>0.12962962962963001</v>
      </c>
      <c r="K42" s="2">
        <v>0.31868131868131899</v>
      </c>
      <c r="L42" s="3">
        <v>0.21695760598503699</v>
      </c>
      <c r="M42" s="3">
        <v>0.20465686274509801</v>
      </c>
    </row>
    <row r="43" spans="1:13" x14ac:dyDescent="0.25">
      <c r="A43" s="15"/>
    </row>
    <row r="44" spans="1:13" x14ac:dyDescent="0.25">
      <c r="A44" s="15"/>
    </row>
    <row r="45" spans="1:13" x14ac:dyDescent="0.25">
      <c r="A45" s="15"/>
      <c r="B45" s="23" t="s">
        <v>31</v>
      </c>
      <c r="C45" s="23"/>
      <c r="D45" s="23"/>
      <c r="E45" s="23"/>
      <c r="F45" s="23"/>
      <c r="G45" s="23"/>
      <c r="H45" s="23"/>
      <c r="I45" s="23"/>
      <c r="J45" s="23"/>
      <c r="K45" s="6" t="s">
        <v>10</v>
      </c>
      <c r="L45" s="6" t="s">
        <v>11</v>
      </c>
    </row>
    <row r="46" spans="1:13" x14ac:dyDescent="0.25">
      <c r="A46" s="9" t="s">
        <v>34</v>
      </c>
      <c r="B46" s="5" t="s">
        <v>15</v>
      </c>
      <c r="C46" s="5" t="s">
        <v>16</v>
      </c>
      <c r="D46" s="5" t="s">
        <v>17</v>
      </c>
      <c r="E46" s="5" t="s">
        <v>18</v>
      </c>
      <c r="F46" s="5" t="s">
        <v>19</v>
      </c>
      <c r="G46" s="5" t="s">
        <v>20</v>
      </c>
      <c r="H46" s="5" t="s">
        <v>21</v>
      </c>
      <c r="I46" s="5" t="s">
        <v>22</v>
      </c>
      <c r="J46" s="5" t="s">
        <v>23</v>
      </c>
      <c r="K46" s="5" t="s">
        <v>24</v>
      </c>
      <c r="L46" s="5" t="s">
        <v>25</v>
      </c>
    </row>
    <row r="47" spans="1:13" x14ac:dyDescent="0.25">
      <c r="A47" s="8" t="s">
        <v>926</v>
      </c>
      <c r="B47" s="2" t="s">
        <v>2216</v>
      </c>
      <c r="C47" s="2" t="s">
        <v>2216</v>
      </c>
      <c r="D47" s="2" t="s">
        <v>2216</v>
      </c>
      <c r="E47" s="2">
        <v>3</v>
      </c>
      <c r="F47" s="2">
        <v>0</v>
      </c>
      <c r="G47" s="2" t="s">
        <v>2216</v>
      </c>
      <c r="H47" s="2">
        <v>4</v>
      </c>
      <c r="I47" s="2" t="s">
        <v>2216</v>
      </c>
      <c r="J47" s="2">
        <v>1</v>
      </c>
      <c r="K47" s="3">
        <v>0</v>
      </c>
      <c r="L47" s="3">
        <v>0</v>
      </c>
    </row>
    <row r="48" spans="1:13" x14ac:dyDescent="0.25">
      <c r="A48" s="8" t="s">
        <v>927</v>
      </c>
      <c r="B48" s="2">
        <v>1</v>
      </c>
      <c r="C48" s="2">
        <v>-0.6</v>
      </c>
      <c r="D48" s="2">
        <v>1.5</v>
      </c>
      <c r="E48" s="2">
        <v>-0.5</v>
      </c>
      <c r="F48" s="2">
        <v>0</v>
      </c>
      <c r="G48" s="2">
        <v>0.4</v>
      </c>
      <c r="H48" s="2">
        <v>0</v>
      </c>
      <c r="I48" s="2" t="s">
        <v>2216</v>
      </c>
      <c r="J48" s="2">
        <v>3</v>
      </c>
      <c r="K48" s="3">
        <v>0.6</v>
      </c>
      <c r="L48" s="3">
        <v>0.6</v>
      </c>
    </row>
    <row r="49" spans="1:12" x14ac:dyDescent="0.25">
      <c r="A49" s="8" t="s">
        <v>928</v>
      </c>
      <c r="B49" s="2" t="s">
        <v>2216</v>
      </c>
      <c r="C49" s="2" t="s">
        <v>2216</v>
      </c>
      <c r="D49" s="2">
        <v>0</v>
      </c>
      <c r="E49" s="2" t="s">
        <v>2216</v>
      </c>
      <c r="F49" s="2" t="s">
        <v>2216</v>
      </c>
      <c r="G49" s="2" t="s">
        <v>2216</v>
      </c>
      <c r="H49" s="2" t="s">
        <v>2216</v>
      </c>
      <c r="I49" s="2" t="s">
        <v>2216</v>
      </c>
      <c r="J49" s="2" t="s">
        <v>2216</v>
      </c>
      <c r="K49" s="3">
        <v>-0.5</v>
      </c>
      <c r="L49" s="3">
        <v>0</v>
      </c>
    </row>
    <row r="50" spans="1:12" x14ac:dyDescent="0.25">
      <c r="A50" s="8" t="s">
        <v>929</v>
      </c>
      <c r="B50" s="2" t="s">
        <v>2216</v>
      </c>
      <c r="C50" s="2" t="s">
        <v>2216</v>
      </c>
      <c r="D50" s="2" t="s">
        <v>2216</v>
      </c>
      <c r="E50" s="2" t="s">
        <v>2216</v>
      </c>
      <c r="F50" s="2" t="s">
        <v>2216</v>
      </c>
      <c r="G50" s="2" t="s">
        <v>2216</v>
      </c>
      <c r="H50" s="2" t="s">
        <v>2216</v>
      </c>
      <c r="I50" s="2" t="s">
        <v>2216</v>
      </c>
      <c r="J50" s="2">
        <v>6</v>
      </c>
      <c r="K50" s="3">
        <v>0</v>
      </c>
      <c r="L50" s="3">
        <v>0</v>
      </c>
    </row>
    <row r="51" spans="1:12" x14ac:dyDescent="0.25">
      <c r="A51" s="8" t="s">
        <v>931</v>
      </c>
      <c r="B51" s="2">
        <v>2.5</v>
      </c>
      <c r="C51" s="2">
        <v>-0.57142857142857095</v>
      </c>
      <c r="D51" s="2">
        <v>1</v>
      </c>
      <c r="E51" s="2" t="s">
        <v>2216</v>
      </c>
      <c r="F51" s="2" t="s">
        <v>2216</v>
      </c>
      <c r="G51" s="2">
        <v>2</v>
      </c>
      <c r="H51" s="2" t="s">
        <v>2216</v>
      </c>
      <c r="I51" s="2">
        <v>0</v>
      </c>
      <c r="J51" s="2">
        <v>1</v>
      </c>
      <c r="K51" s="3">
        <v>5</v>
      </c>
      <c r="L51" s="3">
        <v>2</v>
      </c>
    </row>
    <row r="52" spans="1:12" x14ac:dyDescent="0.25">
      <c r="A52" s="8" t="s">
        <v>933</v>
      </c>
      <c r="B52" s="2">
        <v>0.08</v>
      </c>
      <c r="C52" s="2">
        <v>0.25925925925925902</v>
      </c>
      <c r="D52" s="2">
        <v>8.8235294117647106E-2</v>
      </c>
      <c r="E52" s="2">
        <v>-0.29729729729729698</v>
      </c>
      <c r="F52" s="2">
        <v>-0.15384615384615399</v>
      </c>
      <c r="G52" s="2">
        <v>0.36363636363636398</v>
      </c>
      <c r="H52" s="2">
        <v>-0.266666666666667</v>
      </c>
      <c r="I52" s="2">
        <v>-0.22727272727272699</v>
      </c>
      <c r="J52" s="2">
        <v>0.41176470588235298</v>
      </c>
      <c r="K52" s="3">
        <v>9.0909090909090898E-2</v>
      </c>
      <c r="L52" s="3">
        <v>-0.04</v>
      </c>
    </row>
    <row r="53" spans="1:12" x14ac:dyDescent="0.25">
      <c r="A53" s="8" t="s">
        <v>934</v>
      </c>
      <c r="B53" s="2">
        <v>0.3125</v>
      </c>
      <c r="C53" s="2">
        <v>-7.1428571428571397E-2</v>
      </c>
      <c r="D53" s="2">
        <v>0.256410256410256</v>
      </c>
      <c r="E53" s="2">
        <v>4.08163265306122E-2</v>
      </c>
      <c r="F53" s="2">
        <v>-0.13725490196078399</v>
      </c>
      <c r="G53" s="2">
        <v>0.45454545454545497</v>
      </c>
      <c r="H53" s="2">
        <v>-6.25E-2</v>
      </c>
      <c r="I53" s="2">
        <v>-0.55000000000000004</v>
      </c>
      <c r="J53" s="2">
        <v>0.85185185185185197</v>
      </c>
      <c r="K53" s="3">
        <v>0.13636363636363599</v>
      </c>
      <c r="L53" s="3">
        <v>0.5625</v>
      </c>
    </row>
    <row r="54" spans="1:12" x14ac:dyDescent="0.25">
      <c r="A54" s="8" t="s">
        <v>935</v>
      </c>
      <c r="B54" s="2">
        <v>0.6</v>
      </c>
      <c r="C54" s="2">
        <v>-0.5</v>
      </c>
      <c r="D54" s="2">
        <v>0.125</v>
      </c>
      <c r="E54" s="2">
        <v>-0.44444444444444398</v>
      </c>
      <c r="F54" s="2">
        <v>-0.2</v>
      </c>
      <c r="G54" s="2">
        <v>2</v>
      </c>
      <c r="H54" s="2">
        <v>-0.5</v>
      </c>
      <c r="I54" s="2">
        <v>-0.16666666666666699</v>
      </c>
      <c r="J54" s="2">
        <v>0.8</v>
      </c>
      <c r="K54" s="3">
        <v>1.25</v>
      </c>
      <c r="L54" s="3">
        <v>-0.1</v>
      </c>
    </row>
    <row r="55" spans="1:12" x14ac:dyDescent="0.25">
      <c r="A55" s="8" t="s">
        <v>936</v>
      </c>
      <c r="B55" s="2">
        <v>0</v>
      </c>
      <c r="C55" s="2">
        <v>-0.625</v>
      </c>
      <c r="D55" s="2" t="s">
        <v>2216</v>
      </c>
      <c r="E55" s="2">
        <v>1</v>
      </c>
      <c r="F55" s="2">
        <v>0.5</v>
      </c>
      <c r="G55" s="2">
        <v>-0.5</v>
      </c>
      <c r="H55" s="2">
        <v>1.6666666666666701</v>
      </c>
      <c r="I55" s="2">
        <v>0</v>
      </c>
      <c r="J55" s="2">
        <v>0.875</v>
      </c>
      <c r="K55" s="3">
        <v>1.5</v>
      </c>
      <c r="L55" s="3">
        <v>0.875</v>
      </c>
    </row>
    <row r="56" spans="1:12" x14ac:dyDescent="0.25">
      <c r="A56" s="8" t="s">
        <v>938</v>
      </c>
      <c r="B56" s="2">
        <v>-0.4</v>
      </c>
      <c r="C56" s="2">
        <v>0.16666666666666699</v>
      </c>
      <c r="D56" s="2">
        <v>-0.14285714285714299</v>
      </c>
      <c r="E56" s="2">
        <v>0.22222222222222199</v>
      </c>
      <c r="F56" s="2">
        <v>-0.36363636363636398</v>
      </c>
      <c r="G56" s="2">
        <v>0.35714285714285698</v>
      </c>
      <c r="H56" s="2">
        <v>0.31578947368421101</v>
      </c>
      <c r="I56" s="2">
        <v>-0.68</v>
      </c>
      <c r="J56" s="2">
        <v>2.625</v>
      </c>
      <c r="K56" s="3">
        <v>1.0714285714285701</v>
      </c>
      <c r="L56" s="3">
        <v>-3.3333333333333298E-2</v>
      </c>
    </row>
    <row r="57" spans="1:12" x14ac:dyDescent="0.25">
      <c r="A57" s="8" t="s">
        <v>940</v>
      </c>
      <c r="B57" s="2">
        <v>0.18181818181818199</v>
      </c>
      <c r="C57" s="2">
        <v>0.15384615384615399</v>
      </c>
      <c r="D57" s="2">
        <v>-3.3333333333333298E-2</v>
      </c>
      <c r="E57" s="2">
        <v>0.20689655172413801</v>
      </c>
      <c r="F57" s="2">
        <v>-2.8571428571428598E-2</v>
      </c>
      <c r="G57" s="2">
        <v>-0.32352941176470601</v>
      </c>
      <c r="H57" s="2">
        <v>-4.3478260869565202E-2</v>
      </c>
      <c r="I57" s="2">
        <v>-0.22727272727272699</v>
      </c>
      <c r="J57" s="2">
        <v>0</v>
      </c>
      <c r="K57" s="3">
        <v>-0.5</v>
      </c>
      <c r="L57" s="3">
        <v>-0.22727272727272699</v>
      </c>
    </row>
    <row r="58" spans="1:12" x14ac:dyDescent="0.25">
      <c r="A58" s="8" t="s">
        <v>941</v>
      </c>
      <c r="B58" s="2">
        <v>0.173913043478261</v>
      </c>
      <c r="C58" s="2">
        <v>0.25925925925925902</v>
      </c>
      <c r="D58" s="2">
        <v>-0.14705882352941199</v>
      </c>
      <c r="E58" s="2">
        <v>6.8965517241379296E-2</v>
      </c>
      <c r="F58" s="2">
        <v>-9.6774193548387094E-2</v>
      </c>
      <c r="G58" s="2">
        <v>3.5714285714285698E-2</v>
      </c>
      <c r="H58" s="2">
        <v>0.27586206896551702</v>
      </c>
      <c r="I58" s="2">
        <v>-0.54054054054054101</v>
      </c>
      <c r="J58" s="2">
        <v>0.64705882352941202</v>
      </c>
      <c r="K58" s="3">
        <v>0</v>
      </c>
      <c r="L58" s="3">
        <v>0.217391304347826</v>
      </c>
    </row>
    <row r="59" spans="1:12" x14ac:dyDescent="0.25">
      <c r="A59" s="8" t="s">
        <v>942</v>
      </c>
      <c r="B59" s="2">
        <v>0.25</v>
      </c>
      <c r="C59" s="2">
        <v>0</v>
      </c>
      <c r="D59" s="2">
        <v>0</v>
      </c>
      <c r="E59" s="2">
        <v>-0.1</v>
      </c>
      <c r="F59" s="2">
        <v>-0.33333333333333298</v>
      </c>
      <c r="G59" s="2">
        <v>0.5</v>
      </c>
      <c r="H59" s="2" t="s">
        <v>2216</v>
      </c>
      <c r="I59" s="2">
        <v>2.5</v>
      </c>
      <c r="J59" s="2">
        <v>-0.28571428571428598</v>
      </c>
      <c r="K59" s="3">
        <v>-0.16666666666666699</v>
      </c>
      <c r="L59" s="3">
        <v>-0.375</v>
      </c>
    </row>
    <row r="60" spans="1:12" x14ac:dyDescent="0.25">
      <c r="A60" s="8" t="s">
        <v>943</v>
      </c>
      <c r="B60" s="2">
        <v>-0.4</v>
      </c>
      <c r="C60" s="2">
        <v>0.66666666666666696</v>
      </c>
      <c r="D60" s="2">
        <v>-0.4</v>
      </c>
      <c r="E60" s="2">
        <v>1.3333333333333299</v>
      </c>
      <c r="F60" s="2">
        <v>-0.28571428571428598</v>
      </c>
      <c r="G60" s="2">
        <v>-0.2</v>
      </c>
      <c r="H60" s="2">
        <v>0.75</v>
      </c>
      <c r="I60" s="2">
        <v>-0.14285714285714299</v>
      </c>
      <c r="J60" s="2">
        <v>1</v>
      </c>
      <c r="K60" s="3">
        <v>1.4</v>
      </c>
      <c r="L60" s="3">
        <v>1.4</v>
      </c>
    </row>
    <row r="61" spans="1:12" x14ac:dyDescent="0.25">
      <c r="A61" s="8" t="s">
        <v>945</v>
      </c>
      <c r="B61" s="2">
        <v>-0.32</v>
      </c>
      <c r="C61" s="2">
        <v>0</v>
      </c>
      <c r="D61" s="2">
        <v>-5.8823529411764698E-2</v>
      </c>
      <c r="E61" s="2">
        <v>-0.125</v>
      </c>
      <c r="F61" s="2">
        <v>-0.14285714285714299</v>
      </c>
      <c r="G61" s="2">
        <v>0.75</v>
      </c>
      <c r="H61" s="2">
        <v>4.7619047619047603E-2</v>
      </c>
      <c r="I61" s="2">
        <v>-0.68181818181818199</v>
      </c>
      <c r="J61" s="2">
        <v>3.1428571428571401</v>
      </c>
      <c r="K61" s="3">
        <v>1.4166666666666701</v>
      </c>
      <c r="L61" s="3">
        <v>0.16</v>
      </c>
    </row>
    <row r="62" spans="1:12" x14ac:dyDescent="0.25">
      <c r="A62" s="11" t="s">
        <v>14</v>
      </c>
      <c r="B62" s="3">
        <v>0.06</v>
      </c>
      <c r="C62" s="3">
        <v>-4.7169811320754698E-3</v>
      </c>
      <c r="D62" s="3">
        <v>5.2132701421800903E-2</v>
      </c>
      <c r="E62" s="3">
        <v>-3.6036036036036001E-2</v>
      </c>
      <c r="F62" s="3">
        <v>-0.12616822429906499</v>
      </c>
      <c r="G62" s="3">
        <v>0.21925133689839599</v>
      </c>
      <c r="H62" s="3">
        <v>-1.3157894736842099E-2</v>
      </c>
      <c r="I62" s="3">
        <v>-0.42666666666666703</v>
      </c>
      <c r="J62" s="3">
        <v>0.89147286821705396</v>
      </c>
      <c r="K62" s="3">
        <v>0.30481283422459898</v>
      </c>
      <c r="L62" s="3">
        <v>0.22</v>
      </c>
    </row>
    <row r="63" spans="1:12" x14ac:dyDescent="0.25">
      <c r="A63" s="15"/>
    </row>
    <row r="64" spans="1:12" x14ac:dyDescent="0.25">
      <c r="A64" s="13" t="s">
        <v>35</v>
      </c>
    </row>
    <row r="65" spans="1:1" x14ac:dyDescent="0.25">
      <c r="A65" s="14" t="s">
        <v>36</v>
      </c>
    </row>
    <row r="66" spans="1:1" x14ac:dyDescent="0.25">
      <c r="A66" s="14" t="s">
        <v>37</v>
      </c>
    </row>
    <row r="67" spans="1:1" x14ac:dyDescent="0.25">
      <c r="A67" s="14" t="s">
        <v>1094</v>
      </c>
    </row>
    <row r="68" spans="1:1" x14ac:dyDescent="0.25">
      <c r="A68" s="14" t="s">
        <v>1095</v>
      </c>
    </row>
    <row r="69" spans="1:1" x14ac:dyDescent="0.25">
      <c r="A69" s="14" t="s">
        <v>1096</v>
      </c>
    </row>
    <row r="70" spans="1:1" x14ac:dyDescent="0.25">
      <c r="A70" s="14" t="s">
        <v>872</v>
      </c>
    </row>
    <row r="71" spans="1:1" x14ac:dyDescent="0.25">
      <c r="A71" s="14" t="s">
        <v>873</v>
      </c>
    </row>
    <row r="72" spans="1:1" x14ac:dyDescent="0.25">
      <c r="A72" s="14" t="s">
        <v>39</v>
      </c>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6:K26"/>
    <mergeCell ref="B45:J4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1101</v>
      </c>
    </row>
    <row r="2" spans="1:13" ht="15" x14ac:dyDescent="0.25">
      <c r="A2" s="12" t="s">
        <v>1092</v>
      </c>
    </row>
    <row r="3" spans="1:13" ht="15" x14ac:dyDescent="0.25">
      <c r="A3" s="12" t="s">
        <v>795</v>
      </c>
    </row>
    <row r="4" spans="1:13" ht="15" x14ac:dyDescent="0.25">
      <c r="A4" s="12" t="s">
        <v>1093</v>
      </c>
    </row>
    <row r="5" spans="1:13" x14ac:dyDescent="0.25">
      <c r="A5" s="19" t="str">
        <f>HYPERLINK("#'Table of contents'!A52",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948</v>
      </c>
      <c r="B8" s="1">
        <v>16</v>
      </c>
      <c r="C8" s="1">
        <v>16</v>
      </c>
      <c r="D8" s="1">
        <v>15</v>
      </c>
      <c r="E8" s="1">
        <v>20</v>
      </c>
      <c r="F8" s="1">
        <v>27</v>
      </c>
      <c r="G8" s="1">
        <v>23</v>
      </c>
      <c r="H8" s="1">
        <v>21</v>
      </c>
      <c r="I8" s="1">
        <v>22</v>
      </c>
      <c r="J8" s="1">
        <v>14</v>
      </c>
      <c r="K8" s="1">
        <v>22</v>
      </c>
      <c r="L8" s="4">
        <v>102</v>
      </c>
      <c r="M8" s="4">
        <v>196</v>
      </c>
    </row>
    <row r="9" spans="1:13" x14ac:dyDescent="0.25">
      <c r="A9" s="16" t="s">
        <v>949</v>
      </c>
      <c r="B9" s="1">
        <v>22</v>
      </c>
      <c r="C9" s="1">
        <v>33</v>
      </c>
      <c r="D9" s="1">
        <v>32</v>
      </c>
      <c r="E9" s="1">
        <v>32</v>
      </c>
      <c r="F9" s="1">
        <v>32</v>
      </c>
      <c r="G9" s="1">
        <v>29</v>
      </c>
      <c r="H9" s="1">
        <v>39</v>
      </c>
      <c r="I9" s="1">
        <v>48</v>
      </c>
      <c r="J9" s="1">
        <v>18</v>
      </c>
      <c r="K9" s="1">
        <v>44</v>
      </c>
      <c r="L9" s="4">
        <v>173</v>
      </c>
      <c r="M9" s="4">
        <v>317</v>
      </c>
    </row>
    <row r="10" spans="1:13" x14ac:dyDescent="0.25">
      <c r="A10" s="16" t="s">
        <v>950</v>
      </c>
      <c r="B10" s="1">
        <v>8</v>
      </c>
      <c r="C10" s="1">
        <v>10</v>
      </c>
      <c r="D10" s="1">
        <v>7</v>
      </c>
      <c r="E10" s="1">
        <v>8</v>
      </c>
      <c r="F10" s="1">
        <v>7</v>
      </c>
      <c r="G10" s="1">
        <v>5</v>
      </c>
      <c r="H10" s="1">
        <v>9</v>
      </c>
      <c r="I10" s="1">
        <v>7</v>
      </c>
      <c r="J10" s="1">
        <v>7</v>
      </c>
      <c r="K10" s="1">
        <v>7</v>
      </c>
      <c r="L10" s="4">
        <v>34</v>
      </c>
      <c r="M10" s="4">
        <v>73</v>
      </c>
    </row>
    <row r="11" spans="1:13" x14ac:dyDescent="0.25">
      <c r="A11" s="16" t="s">
        <v>951</v>
      </c>
      <c r="B11" s="1" t="s">
        <v>2216</v>
      </c>
      <c r="C11" s="1">
        <v>4</v>
      </c>
      <c r="D11" s="1">
        <v>5</v>
      </c>
      <c r="E11" s="1" t="s">
        <v>2216</v>
      </c>
      <c r="F11" s="1">
        <v>5</v>
      </c>
      <c r="G11" s="1">
        <v>4</v>
      </c>
      <c r="H11" s="1">
        <v>7</v>
      </c>
      <c r="I11" s="1">
        <v>6</v>
      </c>
      <c r="J11" s="1">
        <v>5</v>
      </c>
      <c r="K11" s="1">
        <v>20</v>
      </c>
      <c r="L11" s="4">
        <v>42</v>
      </c>
      <c r="M11" s="4">
        <v>57</v>
      </c>
    </row>
    <row r="12" spans="1:13" x14ac:dyDescent="0.25">
      <c r="A12" s="16" t="s">
        <v>953</v>
      </c>
      <c r="B12" s="1">
        <v>32</v>
      </c>
      <c r="C12" s="1">
        <v>18</v>
      </c>
      <c r="D12" s="1">
        <v>20</v>
      </c>
      <c r="E12" s="1">
        <v>16</v>
      </c>
      <c r="F12" s="1">
        <v>13</v>
      </c>
      <c r="G12" s="1">
        <v>9</v>
      </c>
      <c r="H12" s="1">
        <v>16</v>
      </c>
      <c r="I12" s="1">
        <v>22</v>
      </c>
      <c r="J12" s="1">
        <v>7</v>
      </c>
      <c r="K12" s="1">
        <v>28</v>
      </c>
      <c r="L12" s="4">
        <v>80</v>
      </c>
      <c r="M12" s="4">
        <v>172</v>
      </c>
    </row>
    <row r="13" spans="1:13" x14ac:dyDescent="0.25">
      <c r="A13" s="16" t="s">
        <v>955</v>
      </c>
      <c r="B13" s="1">
        <v>7</v>
      </c>
      <c r="C13" s="1">
        <v>11</v>
      </c>
      <c r="D13" s="1">
        <v>12</v>
      </c>
      <c r="E13" s="1">
        <v>15</v>
      </c>
      <c r="F13" s="1">
        <v>14</v>
      </c>
      <c r="G13" s="1">
        <v>11</v>
      </c>
      <c r="H13" s="1">
        <v>7</v>
      </c>
      <c r="I13" s="1">
        <v>6</v>
      </c>
      <c r="J13" s="1">
        <v>6</v>
      </c>
      <c r="K13" s="1">
        <v>11</v>
      </c>
      <c r="L13" s="4">
        <v>41</v>
      </c>
      <c r="M13" s="4">
        <v>100</v>
      </c>
    </row>
    <row r="14" spans="1:13" x14ac:dyDescent="0.25">
      <c r="A14" s="16" t="s">
        <v>956</v>
      </c>
      <c r="B14" s="1">
        <v>6</v>
      </c>
      <c r="C14" s="1">
        <v>12</v>
      </c>
      <c r="D14" s="1">
        <v>5</v>
      </c>
      <c r="E14" s="1">
        <v>12</v>
      </c>
      <c r="F14" s="1">
        <v>18</v>
      </c>
      <c r="G14" s="1">
        <v>14</v>
      </c>
      <c r="H14" s="1">
        <v>16</v>
      </c>
      <c r="I14" s="1">
        <v>10</v>
      </c>
      <c r="J14" s="1">
        <v>9</v>
      </c>
      <c r="K14" s="1">
        <v>13</v>
      </c>
      <c r="L14" s="4">
        <v>61</v>
      </c>
      <c r="M14" s="4">
        <v>114</v>
      </c>
    </row>
    <row r="15" spans="1:13" x14ac:dyDescent="0.25">
      <c r="A15" s="16" t="s">
        <v>957</v>
      </c>
      <c r="B15" s="1">
        <v>4</v>
      </c>
      <c r="C15" s="1">
        <v>4</v>
      </c>
      <c r="D15" s="1" t="s">
        <v>2216</v>
      </c>
      <c r="E15" s="1">
        <v>3</v>
      </c>
      <c r="F15" s="1">
        <v>3</v>
      </c>
      <c r="G15" s="1" t="s">
        <v>2216</v>
      </c>
      <c r="H15" s="1">
        <v>10</v>
      </c>
      <c r="I15" s="1" t="s">
        <v>2216</v>
      </c>
      <c r="J15" s="1" t="s">
        <v>2216</v>
      </c>
      <c r="K15" s="1">
        <v>3</v>
      </c>
      <c r="L15" s="4">
        <v>17</v>
      </c>
      <c r="M15" s="4">
        <v>31</v>
      </c>
    </row>
    <row r="16" spans="1:13" x14ac:dyDescent="0.25">
      <c r="A16" s="16" t="s">
        <v>958</v>
      </c>
      <c r="B16" s="1">
        <v>4</v>
      </c>
      <c r="C16" s="1" t="s">
        <v>2216</v>
      </c>
      <c r="D16" s="1" t="s">
        <v>2216</v>
      </c>
      <c r="E16" s="1" t="s">
        <v>2216</v>
      </c>
      <c r="F16" s="1" t="s">
        <v>2216</v>
      </c>
      <c r="G16" s="1" t="s">
        <v>2216</v>
      </c>
      <c r="H16" s="1" t="s">
        <v>2216</v>
      </c>
      <c r="I16" s="1" t="s">
        <v>2216</v>
      </c>
      <c r="J16" s="1">
        <v>5</v>
      </c>
      <c r="K16" s="1">
        <v>5</v>
      </c>
      <c r="L16" s="4">
        <v>12</v>
      </c>
      <c r="M16" s="4">
        <v>19</v>
      </c>
    </row>
    <row r="17" spans="1:13" x14ac:dyDescent="0.25">
      <c r="A17" s="16" t="s">
        <v>960</v>
      </c>
      <c r="B17" s="1">
        <v>3</v>
      </c>
      <c r="C17" s="1">
        <v>4</v>
      </c>
      <c r="D17" s="1" t="s">
        <v>2216</v>
      </c>
      <c r="E17" s="1">
        <v>5</v>
      </c>
      <c r="F17" s="1">
        <v>5</v>
      </c>
      <c r="G17" s="1">
        <v>5</v>
      </c>
      <c r="H17" s="1">
        <v>8</v>
      </c>
      <c r="I17" s="1" t="s">
        <v>2216</v>
      </c>
      <c r="J17" s="1" t="s">
        <v>2216</v>
      </c>
      <c r="K17" s="1">
        <v>10</v>
      </c>
      <c r="L17" s="4">
        <v>27</v>
      </c>
      <c r="M17" s="4">
        <v>43</v>
      </c>
    </row>
    <row r="18" spans="1:13" x14ac:dyDescent="0.25">
      <c r="A18" s="16" t="s">
        <v>962</v>
      </c>
      <c r="B18" s="1">
        <v>28</v>
      </c>
      <c r="C18" s="1">
        <v>27</v>
      </c>
      <c r="D18" s="1">
        <v>39</v>
      </c>
      <c r="E18" s="1">
        <v>32</v>
      </c>
      <c r="F18" s="1">
        <v>24</v>
      </c>
      <c r="G18" s="1">
        <v>26</v>
      </c>
      <c r="H18" s="1">
        <v>26</v>
      </c>
      <c r="I18" s="1">
        <v>21</v>
      </c>
      <c r="J18" s="1">
        <v>16</v>
      </c>
      <c r="K18" s="1">
        <v>12</v>
      </c>
      <c r="L18" s="4">
        <v>101</v>
      </c>
      <c r="M18" s="4">
        <v>250</v>
      </c>
    </row>
    <row r="19" spans="1:13" x14ac:dyDescent="0.25">
      <c r="A19" s="16" t="s">
        <v>963</v>
      </c>
      <c r="B19" s="1">
        <v>32</v>
      </c>
      <c r="C19" s="1">
        <v>34</v>
      </c>
      <c r="D19" s="1">
        <v>40</v>
      </c>
      <c r="E19" s="1">
        <v>44</v>
      </c>
      <c r="F19" s="1">
        <v>37</v>
      </c>
      <c r="G19" s="1">
        <v>34</v>
      </c>
      <c r="H19" s="1">
        <v>45</v>
      </c>
      <c r="I19" s="1">
        <v>46</v>
      </c>
      <c r="J19" s="1">
        <v>19</v>
      </c>
      <c r="K19" s="1">
        <v>29</v>
      </c>
      <c r="L19" s="4">
        <v>172</v>
      </c>
      <c r="M19" s="4">
        <v>345</v>
      </c>
    </row>
    <row r="20" spans="1:13" x14ac:dyDescent="0.25">
      <c r="A20" s="16" t="s">
        <v>964</v>
      </c>
      <c r="B20" s="1">
        <v>7</v>
      </c>
      <c r="C20" s="1">
        <v>12</v>
      </c>
      <c r="D20" s="1">
        <v>10</v>
      </c>
      <c r="E20" s="1">
        <v>11</v>
      </c>
      <c r="F20" s="1">
        <v>4</v>
      </c>
      <c r="G20" s="1">
        <v>5</v>
      </c>
      <c r="H20" s="1">
        <v>3</v>
      </c>
      <c r="I20" s="1" t="s">
        <v>2216</v>
      </c>
      <c r="J20" s="1">
        <v>5</v>
      </c>
      <c r="K20" s="1">
        <v>5</v>
      </c>
      <c r="L20" s="4">
        <v>19</v>
      </c>
      <c r="M20" s="4">
        <v>57</v>
      </c>
    </row>
    <row r="21" spans="1:13" x14ac:dyDescent="0.25">
      <c r="A21" s="16" t="s">
        <v>965</v>
      </c>
      <c r="B21" s="1">
        <v>7</v>
      </c>
      <c r="C21" s="1">
        <v>6</v>
      </c>
      <c r="D21" s="1">
        <v>3</v>
      </c>
      <c r="E21" s="1" t="s">
        <v>2216</v>
      </c>
      <c r="F21" s="1">
        <v>5</v>
      </c>
      <c r="G21" s="1">
        <v>5</v>
      </c>
      <c r="H21" s="1" t="s">
        <v>2216</v>
      </c>
      <c r="I21" s="1">
        <v>9</v>
      </c>
      <c r="J21" s="1">
        <v>5</v>
      </c>
      <c r="K21" s="1">
        <v>9</v>
      </c>
      <c r="L21" s="4">
        <v>30</v>
      </c>
      <c r="M21" s="4">
        <v>48</v>
      </c>
    </row>
    <row r="22" spans="1:13" x14ac:dyDescent="0.25">
      <c r="A22" s="16" t="s">
        <v>967</v>
      </c>
      <c r="B22" s="1">
        <v>22</v>
      </c>
      <c r="C22" s="1">
        <v>20</v>
      </c>
      <c r="D22" s="1">
        <v>19</v>
      </c>
      <c r="E22" s="1">
        <v>19</v>
      </c>
      <c r="F22" s="1">
        <v>19</v>
      </c>
      <c r="G22" s="1">
        <v>13</v>
      </c>
      <c r="H22" s="1">
        <v>19</v>
      </c>
      <c r="I22" s="1">
        <v>23</v>
      </c>
      <c r="J22" s="1">
        <v>9</v>
      </c>
      <c r="K22" s="1">
        <v>26</v>
      </c>
      <c r="L22" s="4">
        <v>86</v>
      </c>
      <c r="M22" s="4">
        <v>174</v>
      </c>
    </row>
    <row r="23" spans="1:13" x14ac:dyDescent="0.25">
      <c r="A23" s="10" t="s">
        <v>14</v>
      </c>
      <c r="B23" s="4">
        <v>200</v>
      </c>
      <c r="C23" s="4">
        <v>212</v>
      </c>
      <c r="D23" s="4">
        <v>211</v>
      </c>
      <c r="E23" s="4">
        <v>222</v>
      </c>
      <c r="F23" s="4">
        <v>214</v>
      </c>
      <c r="G23" s="4">
        <v>187</v>
      </c>
      <c r="H23" s="4">
        <v>228</v>
      </c>
      <c r="I23" s="4">
        <v>225</v>
      </c>
      <c r="J23" s="4">
        <v>129</v>
      </c>
      <c r="K23" s="4">
        <v>244</v>
      </c>
      <c r="L23" s="4">
        <v>997</v>
      </c>
      <c r="M23" s="4">
        <v>1996</v>
      </c>
    </row>
    <row r="24" spans="1:13" x14ac:dyDescent="0.25">
      <c r="A24" s="15"/>
    </row>
    <row r="25" spans="1:13" x14ac:dyDescent="0.25">
      <c r="A25" s="15"/>
    </row>
    <row r="26" spans="1:13" x14ac:dyDescent="0.25">
      <c r="A26" s="15"/>
      <c r="B26" s="23" t="s">
        <v>732</v>
      </c>
      <c r="C26" s="24"/>
      <c r="D26" s="24"/>
      <c r="E26" s="24"/>
      <c r="F26" s="24"/>
      <c r="G26" s="24"/>
      <c r="H26" s="24"/>
      <c r="I26" s="24"/>
      <c r="J26" s="24"/>
      <c r="K26" s="24"/>
      <c r="L26" s="6" t="s">
        <v>734</v>
      </c>
      <c r="M26" s="6" t="s">
        <v>11</v>
      </c>
    </row>
    <row r="27" spans="1:13" x14ac:dyDescent="0.25">
      <c r="A27" s="9" t="s">
        <v>34</v>
      </c>
      <c r="B27" s="5" t="s">
        <v>0</v>
      </c>
      <c r="C27" s="5" t="s">
        <v>1</v>
      </c>
      <c r="D27" s="5" t="s">
        <v>2</v>
      </c>
      <c r="E27" s="5" t="s">
        <v>3</v>
      </c>
      <c r="F27" s="5" t="s">
        <v>4</v>
      </c>
      <c r="G27" s="5" t="s">
        <v>5</v>
      </c>
      <c r="H27" s="5" t="s">
        <v>6</v>
      </c>
      <c r="I27" s="5" t="s">
        <v>7</v>
      </c>
      <c r="J27" s="5" t="s">
        <v>8</v>
      </c>
      <c r="K27" s="5" t="s">
        <v>9</v>
      </c>
      <c r="L27" s="5" t="s">
        <v>32</v>
      </c>
      <c r="M27" s="5" t="s">
        <v>33</v>
      </c>
    </row>
    <row r="28" spans="1:13" x14ac:dyDescent="0.25">
      <c r="A28" s="8" t="s">
        <v>948</v>
      </c>
      <c r="B28" s="2">
        <v>0.2</v>
      </c>
      <c r="C28" s="2">
        <v>0.19753086419753099</v>
      </c>
      <c r="D28" s="2">
        <v>0.189873417721519</v>
      </c>
      <c r="E28" s="2">
        <v>0.25974025974025999</v>
      </c>
      <c r="F28" s="2">
        <v>0.32142857142857101</v>
      </c>
      <c r="G28" s="2">
        <v>0.32857142857142901</v>
      </c>
      <c r="H28" s="2">
        <v>0.22826086956521699</v>
      </c>
      <c r="I28" s="2">
        <v>0.20952380952381</v>
      </c>
      <c r="J28" s="2">
        <v>0.27450980392156898</v>
      </c>
      <c r="K28" s="2">
        <v>0.18181818181818199</v>
      </c>
      <c r="L28" s="3">
        <v>0.23665893271461699</v>
      </c>
      <c r="M28" s="3">
        <v>0.24049079754601199</v>
      </c>
    </row>
    <row r="29" spans="1:13" x14ac:dyDescent="0.25">
      <c r="A29" s="8" t="s">
        <v>949</v>
      </c>
      <c r="B29" s="2">
        <v>0.27500000000000002</v>
      </c>
      <c r="C29" s="2">
        <v>0.407407407407407</v>
      </c>
      <c r="D29" s="2">
        <v>0.40506329113924</v>
      </c>
      <c r="E29" s="2">
        <v>0.415584415584416</v>
      </c>
      <c r="F29" s="2">
        <v>0.38095238095238099</v>
      </c>
      <c r="G29" s="2">
        <v>0.41428571428571398</v>
      </c>
      <c r="H29" s="2">
        <v>0.42391304347826098</v>
      </c>
      <c r="I29" s="2">
        <v>0.45714285714285702</v>
      </c>
      <c r="J29" s="2">
        <v>0.35294117647058798</v>
      </c>
      <c r="K29" s="2">
        <v>0.36363636363636398</v>
      </c>
      <c r="L29" s="3">
        <v>0.40139211136891001</v>
      </c>
      <c r="M29" s="3">
        <v>0.38895705521472401</v>
      </c>
    </row>
    <row r="30" spans="1:13" x14ac:dyDescent="0.25">
      <c r="A30" s="8" t="s">
        <v>950</v>
      </c>
      <c r="B30" s="2">
        <v>0.1</v>
      </c>
      <c r="C30" s="2">
        <v>0.12345679012345701</v>
      </c>
      <c r="D30" s="2">
        <v>8.8607594936708903E-2</v>
      </c>
      <c r="E30" s="2">
        <v>0.103896103896104</v>
      </c>
      <c r="F30" s="2">
        <v>8.3333333333333301E-2</v>
      </c>
      <c r="G30" s="2">
        <v>7.1428571428571397E-2</v>
      </c>
      <c r="H30" s="2">
        <v>9.7826086956521702E-2</v>
      </c>
      <c r="I30" s="2">
        <v>6.6666666666666693E-2</v>
      </c>
      <c r="J30" s="2">
        <v>0.13725490196078399</v>
      </c>
      <c r="K30" s="2">
        <v>5.7851239669421503E-2</v>
      </c>
      <c r="L30" s="3">
        <v>7.88863109048724E-2</v>
      </c>
      <c r="M30" s="3">
        <v>8.9570552147239302E-2</v>
      </c>
    </row>
    <row r="31" spans="1:13" x14ac:dyDescent="0.25">
      <c r="A31" s="8" t="s">
        <v>951</v>
      </c>
      <c r="B31" s="2" t="s">
        <v>2216</v>
      </c>
      <c r="C31" s="2">
        <v>4.9382716049382699E-2</v>
      </c>
      <c r="D31" s="2">
        <v>6.3291139240506306E-2</v>
      </c>
      <c r="E31" s="2" t="s">
        <v>2216</v>
      </c>
      <c r="F31" s="2">
        <v>5.95238095238095E-2</v>
      </c>
      <c r="G31" s="2">
        <v>5.7142857142857099E-2</v>
      </c>
      <c r="H31" s="2">
        <v>7.6086956521739094E-2</v>
      </c>
      <c r="I31" s="2">
        <v>5.7142857142857099E-2</v>
      </c>
      <c r="J31" s="2">
        <v>9.8039215686274495E-2</v>
      </c>
      <c r="K31" s="2">
        <v>0.165289256198347</v>
      </c>
      <c r="L31" s="3">
        <v>9.7447795823665903E-2</v>
      </c>
      <c r="M31" s="3">
        <v>6.9938650306748507E-2</v>
      </c>
    </row>
    <row r="32" spans="1:13" x14ac:dyDescent="0.25">
      <c r="A32" s="8" t="s">
        <v>953</v>
      </c>
      <c r="B32" s="2">
        <v>0.4</v>
      </c>
      <c r="C32" s="2">
        <v>0.22222222222222199</v>
      </c>
      <c r="D32" s="2">
        <v>0.253164556962025</v>
      </c>
      <c r="E32" s="2">
        <v>0.207792207792208</v>
      </c>
      <c r="F32" s="2">
        <v>0.15476190476190499</v>
      </c>
      <c r="G32" s="2">
        <v>0.128571428571429</v>
      </c>
      <c r="H32" s="2">
        <v>0.173913043478261</v>
      </c>
      <c r="I32" s="2">
        <v>0.20952380952381</v>
      </c>
      <c r="J32" s="2">
        <v>0.13725490196078399</v>
      </c>
      <c r="K32" s="2">
        <v>0.23140495867768601</v>
      </c>
      <c r="L32" s="3">
        <v>0.185614849187935</v>
      </c>
      <c r="M32" s="3">
        <v>0.21104294478527599</v>
      </c>
    </row>
    <row r="33" spans="1:13" x14ac:dyDescent="0.25">
      <c r="A33" s="8" t="s">
        <v>955</v>
      </c>
      <c r="B33" s="2">
        <v>0.29166666666666702</v>
      </c>
      <c r="C33" s="2">
        <v>0.34375</v>
      </c>
      <c r="D33" s="2">
        <v>0.57142857142857095</v>
      </c>
      <c r="E33" s="2">
        <v>0.40540540540540498</v>
      </c>
      <c r="F33" s="2">
        <v>0.34146341463414598</v>
      </c>
      <c r="G33" s="2">
        <v>0.32352941176470601</v>
      </c>
      <c r="H33" s="2">
        <v>0.17073170731707299</v>
      </c>
      <c r="I33" s="2">
        <v>0.3</v>
      </c>
      <c r="J33" s="2">
        <v>0.25</v>
      </c>
      <c r="K33" s="2">
        <v>0.26190476190476197</v>
      </c>
      <c r="L33" s="3">
        <v>0.259493670886076</v>
      </c>
      <c r="M33" s="3">
        <v>0.325732899022801</v>
      </c>
    </row>
    <row r="34" spans="1:13" x14ac:dyDescent="0.25">
      <c r="A34" s="8" t="s">
        <v>956</v>
      </c>
      <c r="B34" s="2">
        <v>0.25</v>
      </c>
      <c r="C34" s="2">
        <v>0.375</v>
      </c>
      <c r="D34" s="2">
        <v>0.238095238095238</v>
      </c>
      <c r="E34" s="2">
        <v>0.32432432432432401</v>
      </c>
      <c r="F34" s="2">
        <v>0.439024390243902</v>
      </c>
      <c r="G34" s="2">
        <v>0.41176470588235298</v>
      </c>
      <c r="H34" s="2">
        <v>0.39024390243902402</v>
      </c>
      <c r="I34" s="2">
        <v>0.5</v>
      </c>
      <c r="J34" s="2">
        <v>0.375</v>
      </c>
      <c r="K34" s="2">
        <v>0.30952380952380998</v>
      </c>
      <c r="L34" s="3">
        <v>0.386075949367089</v>
      </c>
      <c r="M34" s="3">
        <v>0.37133550488599298</v>
      </c>
    </row>
    <row r="35" spans="1:13" x14ac:dyDescent="0.25">
      <c r="A35" s="8" t="s">
        <v>957</v>
      </c>
      <c r="B35" s="2">
        <v>0.16666666666666699</v>
      </c>
      <c r="C35" s="2">
        <v>0.125</v>
      </c>
      <c r="D35" s="2" t="s">
        <v>2216</v>
      </c>
      <c r="E35" s="2">
        <v>8.1081081081081099E-2</v>
      </c>
      <c r="F35" s="2">
        <v>7.3170731707317097E-2</v>
      </c>
      <c r="G35" s="2" t="s">
        <v>2216</v>
      </c>
      <c r="H35" s="2">
        <v>0.24390243902438999</v>
      </c>
      <c r="I35" s="2" t="s">
        <v>2216</v>
      </c>
      <c r="J35" s="2" t="s">
        <v>2216</v>
      </c>
      <c r="K35" s="2">
        <v>7.1428571428571397E-2</v>
      </c>
      <c r="L35" s="3">
        <v>0.107594936708861</v>
      </c>
      <c r="M35" s="3">
        <v>0.100977198697068</v>
      </c>
    </row>
    <row r="36" spans="1:13" x14ac:dyDescent="0.25">
      <c r="A36" s="8" t="s">
        <v>958</v>
      </c>
      <c r="B36" s="2">
        <v>0.16666666666666699</v>
      </c>
      <c r="C36" s="2" t="s">
        <v>2216</v>
      </c>
      <c r="D36" s="2" t="s">
        <v>2216</v>
      </c>
      <c r="E36" s="2" t="s">
        <v>2216</v>
      </c>
      <c r="F36" s="2" t="s">
        <v>2216</v>
      </c>
      <c r="G36" s="2" t="s">
        <v>2216</v>
      </c>
      <c r="H36" s="2">
        <v>0</v>
      </c>
      <c r="I36" s="2" t="s">
        <v>2216</v>
      </c>
      <c r="J36" s="2">
        <v>0.20833333333333301</v>
      </c>
      <c r="K36" s="2">
        <v>0.119047619047619</v>
      </c>
      <c r="L36" s="3">
        <v>7.5949367088607597E-2</v>
      </c>
      <c r="M36" s="3">
        <v>6.1889250814332199E-2</v>
      </c>
    </row>
    <row r="37" spans="1:13" x14ac:dyDescent="0.25">
      <c r="A37" s="8" t="s">
        <v>960</v>
      </c>
      <c r="B37" s="2">
        <v>0.125</v>
      </c>
      <c r="C37" s="2">
        <v>0.125</v>
      </c>
      <c r="D37" s="2" t="s">
        <v>2216</v>
      </c>
      <c r="E37" s="2">
        <v>0.135135135135135</v>
      </c>
      <c r="F37" s="2">
        <v>0.12195121951219499</v>
      </c>
      <c r="G37" s="2">
        <v>0.14705882352941199</v>
      </c>
      <c r="H37" s="2">
        <v>0.19512195121951201</v>
      </c>
      <c r="I37" s="2" t="s">
        <v>2216</v>
      </c>
      <c r="J37" s="2" t="s">
        <v>2216</v>
      </c>
      <c r="K37" s="2">
        <v>0.238095238095238</v>
      </c>
      <c r="L37" s="3">
        <v>0.170886075949367</v>
      </c>
      <c r="M37" s="3">
        <v>0.14006514657980501</v>
      </c>
    </row>
    <row r="38" spans="1:13" x14ac:dyDescent="0.25">
      <c r="A38" s="8" t="s">
        <v>962</v>
      </c>
      <c r="B38" s="2">
        <v>0.29166666666666702</v>
      </c>
      <c r="C38" s="2">
        <v>0.27272727272727298</v>
      </c>
      <c r="D38" s="2">
        <v>0.35135135135135098</v>
      </c>
      <c r="E38" s="2">
        <v>0.296296296296296</v>
      </c>
      <c r="F38" s="2">
        <v>0.26966292134831499</v>
      </c>
      <c r="G38" s="2">
        <v>0.313253012048193</v>
      </c>
      <c r="H38" s="2">
        <v>0.27368421052631597</v>
      </c>
      <c r="I38" s="2">
        <v>0.21</v>
      </c>
      <c r="J38" s="2">
        <v>0.296296296296296</v>
      </c>
      <c r="K38" s="2">
        <v>0.148148148148148</v>
      </c>
      <c r="L38" s="3">
        <v>0.24754901960784301</v>
      </c>
      <c r="M38" s="3">
        <v>0.28604118993135003</v>
      </c>
    </row>
    <row r="39" spans="1:13" x14ac:dyDescent="0.25">
      <c r="A39" s="8" t="s">
        <v>963</v>
      </c>
      <c r="B39" s="2">
        <v>0.33333333333333298</v>
      </c>
      <c r="C39" s="2">
        <v>0.34343434343434298</v>
      </c>
      <c r="D39" s="2">
        <v>0.36036036036036001</v>
      </c>
      <c r="E39" s="2">
        <v>0.407407407407407</v>
      </c>
      <c r="F39" s="2">
        <v>0.41573033707865198</v>
      </c>
      <c r="G39" s="2">
        <v>0.40963855421686701</v>
      </c>
      <c r="H39" s="2">
        <v>0.47368421052631599</v>
      </c>
      <c r="I39" s="2">
        <v>0.46</v>
      </c>
      <c r="J39" s="2">
        <v>0.35185185185185203</v>
      </c>
      <c r="K39" s="2">
        <v>0.358024691358025</v>
      </c>
      <c r="L39" s="3">
        <v>0.42156862745098</v>
      </c>
      <c r="M39" s="3">
        <v>0.394736842105263</v>
      </c>
    </row>
    <row r="40" spans="1:13" x14ac:dyDescent="0.25">
      <c r="A40" s="8" t="s">
        <v>964</v>
      </c>
      <c r="B40" s="2">
        <v>7.2916666666666699E-2</v>
      </c>
      <c r="C40" s="2">
        <v>0.12121212121212099</v>
      </c>
      <c r="D40" s="2">
        <v>9.00900900900901E-2</v>
      </c>
      <c r="E40" s="2">
        <v>0.101851851851852</v>
      </c>
      <c r="F40" s="2">
        <v>4.49438202247191E-2</v>
      </c>
      <c r="G40" s="2">
        <v>6.02409638554217E-2</v>
      </c>
      <c r="H40" s="2">
        <v>3.1578947368421102E-2</v>
      </c>
      <c r="I40" s="2" t="s">
        <v>2216</v>
      </c>
      <c r="J40" s="2">
        <v>9.2592592592592601E-2</v>
      </c>
      <c r="K40" s="2">
        <v>6.1728395061728399E-2</v>
      </c>
      <c r="L40" s="3">
        <v>4.65686274509804E-2</v>
      </c>
      <c r="M40" s="3">
        <v>6.5217391304347797E-2</v>
      </c>
    </row>
    <row r="41" spans="1:13" x14ac:dyDescent="0.25">
      <c r="A41" s="8" t="s">
        <v>965</v>
      </c>
      <c r="B41" s="2">
        <v>7.2916666666666699E-2</v>
      </c>
      <c r="C41" s="2">
        <v>6.0606060606060601E-2</v>
      </c>
      <c r="D41" s="2">
        <v>2.7027027027027001E-2</v>
      </c>
      <c r="E41" s="2" t="s">
        <v>2216</v>
      </c>
      <c r="F41" s="2">
        <v>5.6179775280898903E-2</v>
      </c>
      <c r="G41" s="2">
        <v>6.02409638554217E-2</v>
      </c>
      <c r="H41" s="2" t="s">
        <v>2216</v>
      </c>
      <c r="I41" s="2">
        <v>0.09</v>
      </c>
      <c r="J41" s="2">
        <v>9.2592592592592601E-2</v>
      </c>
      <c r="K41" s="2">
        <v>0.11111111111111099</v>
      </c>
      <c r="L41" s="3">
        <v>7.3529411764705899E-2</v>
      </c>
      <c r="M41" s="3">
        <v>5.4919908466819198E-2</v>
      </c>
    </row>
    <row r="42" spans="1:13" x14ac:dyDescent="0.25">
      <c r="A42" s="8" t="s">
        <v>967</v>
      </c>
      <c r="B42" s="2">
        <v>0.22916666666666699</v>
      </c>
      <c r="C42" s="2">
        <v>0.20202020202020199</v>
      </c>
      <c r="D42" s="2">
        <v>0.171171171171171</v>
      </c>
      <c r="E42" s="2">
        <v>0.17592592592592601</v>
      </c>
      <c r="F42" s="2">
        <v>0.213483146067416</v>
      </c>
      <c r="G42" s="2">
        <v>0.156626506024096</v>
      </c>
      <c r="H42" s="2">
        <v>0.2</v>
      </c>
      <c r="I42" s="2">
        <v>0.23</v>
      </c>
      <c r="J42" s="2">
        <v>0.16666666666666699</v>
      </c>
      <c r="K42" s="2">
        <v>0.32098765432098803</v>
      </c>
      <c r="L42" s="3">
        <v>0.21078431372549</v>
      </c>
      <c r="M42" s="3">
        <v>0.19908466819222001</v>
      </c>
    </row>
    <row r="43" spans="1:13" x14ac:dyDescent="0.25">
      <c r="A43" s="15"/>
    </row>
    <row r="44" spans="1:13" x14ac:dyDescent="0.25">
      <c r="A44" s="15"/>
    </row>
    <row r="45" spans="1:13" x14ac:dyDescent="0.25">
      <c r="A45" s="15"/>
      <c r="B45" s="23" t="s">
        <v>31</v>
      </c>
      <c r="C45" s="23"/>
      <c r="D45" s="23"/>
      <c r="E45" s="23"/>
      <c r="F45" s="23"/>
      <c r="G45" s="23"/>
      <c r="H45" s="23"/>
      <c r="I45" s="23"/>
      <c r="J45" s="23"/>
      <c r="K45" s="6" t="s">
        <v>10</v>
      </c>
      <c r="L45" s="6" t="s">
        <v>11</v>
      </c>
    </row>
    <row r="46" spans="1:13" x14ac:dyDescent="0.25">
      <c r="A46" s="9" t="s">
        <v>34</v>
      </c>
      <c r="B46" s="5" t="s">
        <v>15</v>
      </c>
      <c r="C46" s="5" t="s">
        <v>16</v>
      </c>
      <c r="D46" s="5" t="s">
        <v>17</v>
      </c>
      <c r="E46" s="5" t="s">
        <v>18</v>
      </c>
      <c r="F46" s="5" t="s">
        <v>19</v>
      </c>
      <c r="G46" s="5" t="s">
        <v>20</v>
      </c>
      <c r="H46" s="5" t="s">
        <v>21</v>
      </c>
      <c r="I46" s="5" t="s">
        <v>22</v>
      </c>
      <c r="J46" s="5" t="s">
        <v>23</v>
      </c>
      <c r="K46" s="5" t="s">
        <v>24</v>
      </c>
      <c r="L46" s="5" t="s">
        <v>25</v>
      </c>
    </row>
    <row r="47" spans="1:13" x14ac:dyDescent="0.25">
      <c r="A47" s="8" t="s">
        <v>948</v>
      </c>
      <c r="B47" s="2">
        <v>0</v>
      </c>
      <c r="C47" s="2">
        <v>-6.25E-2</v>
      </c>
      <c r="D47" s="2">
        <v>0.33333333333333298</v>
      </c>
      <c r="E47" s="2">
        <v>0.35</v>
      </c>
      <c r="F47" s="2">
        <v>-0.148148148148148</v>
      </c>
      <c r="G47" s="2">
        <v>-8.6956521739130405E-2</v>
      </c>
      <c r="H47" s="2">
        <v>4.7619047619047603E-2</v>
      </c>
      <c r="I47" s="2">
        <v>-0.36363636363636398</v>
      </c>
      <c r="J47" s="2">
        <v>0.57142857142857095</v>
      </c>
      <c r="K47" s="3">
        <v>-4.3478260869565202E-2</v>
      </c>
      <c r="L47" s="3">
        <v>0.375</v>
      </c>
    </row>
    <row r="48" spans="1:13" x14ac:dyDescent="0.25">
      <c r="A48" s="8" t="s">
        <v>949</v>
      </c>
      <c r="B48" s="2">
        <v>0.5</v>
      </c>
      <c r="C48" s="2">
        <v>-3.03030303030303E-2</v>
      </c>
      <c r="D48" s="2">
        <v>0</v>
      </c>
      <c r="E48" s="2">
        <v>0</v>
      </c>
      <c r="F48" s="2">
        <v>-9.375E-2</v>
      </c>
      <c r="G48" s="2">
        <v>0.34482758620689702</v>
      </c>
      <c r="H48" s="2">
        <v>0.230769230769231</v>
      </c>
      <c r="I48" s="2">
        <v>-0.625</v>
      </c>
      <c r="J48" s="2">
        <v>1.44444444444444</v>
      </c>
      <c r="K48" s="3">
        <v>0.51724137931034497</v>
      </c>
      <c r="L48" s="3">
        <v>1</v>
      </c>
    </row>
    <row r="49" spans="1:12" x14ac:dyDescent="0.25">
      <c r="A49" s="8" t="s">
        <v>950</v>
      </c>
      <c r="B49" s="2">
        <v>0.25</v>
      </c>
      <c r="C49" s="2">
        <v>-0.3</v>
      </c>
      <c r="D49" s="2">
        <v>0.14285714285714299</v>
      </c>
      <c r="E49" s="2">
        <v>-0.125</v>
      </c>
      <c r="F49" s="2">
        <v>-0.28571428571428598</v>
      </c>
      <c r="G49" s="2">
        <v>0.8</v>
      </c>
      <c r="H49" s="2">
        <v>-0.22222222222222199</v>
      </c>
      <c r="I49" s="2">
        <v>0</v>
      </c>
      <c r="J49" s="2">
        <v>0</v>
      </c>
      <c r="K49" s="3">
        <v>0.4</v>
      </c>
      <c r="L49" s="3">
        <v>-0.125</v>
      </c>
    </row>
    <row r="50" spans="1:12" x14ac:dyDescent="0.25">
      <c r="A50" s="8" t="s">
        <v>951</v>
      </c>
      <c r="B50" s="2">
        <v>1</v>
      </c>
      <c r="C50" s="2">
        <v>0.25</v>
      </c>
      <c r="D50" s="2" t="s">
        <v>2216</v>
      </c>
      <c r="E50" s="2">
        <v>4</v>
      </c>
      <c r="F50" s="2">
        <v>-0.2</v>
      </c>
      <c r="G50" s="2">
        <v>0.75</v>
      </c>
      <c r="H50" s="2">
        <v>-0.14285714285714299</v>
      </c>
      <c r="I50" s="2">
        <v>-0.16666666666666699</v>
      </c>
      <c r="J50" s="2">
        <v>3</v>
      </c>
      <c r="K50" s="3">
        <v>4</v>
      </c>
      <c r="L50" s="3">
        <v>9</v>
      </c>
    </row>
    <row r="51" spans="1:12" x14ac:dyDescent="0.25">
      <c r="A51" s="8" t="s">
        <v>953</v>
      </c>
      <c r="B51" s="2">
        <v>-0.4375</v>
      </c>
      <c r="C51" s="2">
        <v>0.11111111111111099</v>
      </c>
      <c r="D51" s="2">
        <v>-0.2</v>
      </c>
      <c r="E51" s="2">
        <v>-0.1875</v>
      </c>
      <c r="F51" s="2">
        <v>-0.30769230769230799</v>
      </c>
      <c r="G51" s="2">
        <v>0.77777777777777801</v>
      </c>
      <c r="H51" s="2">
        <v>0.375</v>
      </c>
      <c r="I51" s="2">
        <v>-0.68181818181818199</v>
      </c>
      <c r="J51" s="2">
        <v>3</v>
      </c>
      <c r="K51" s="3">
        <v>2.1111111111111098</v>
      </c>
      <c r="L51" s="3">
        <v>-0.125</v>
      </c>
    </row>
    <row r="52" spans="1:12" x14ac:dyDescent="0.25">
      <c r="A52" s="8" t="s">
        <v>955</v>
      </c>
      <c r="B52" s="2">
        <v>0.57142857142857095</v>
      </c>
      <c r="C52" s="2">
        <v>9.0909090909090898E-2</v>
      </c>
      <c r="D52" s="2">
        <v>0.25</v>
      </c>
      <c r="E52" s="2">
        <v>-6.6666666666666693E-2</v>
      </c>
      <c r="F52" s="2">
        <v>-0.214285714285714</v>
      </c>
      <c r="G52" s="2">
        <v>-0.36363636363636398</v>
      </c>
      <c r="H52" s="2">
        <v>-0.14285714285714299</v>
      </c>
      <c r="I52" s="2">
        <v>0</v>
      </c>
      <c r="J52" s="2">
        <v>0.83333333333333304</v>
      </c>
      <c r="K52" s="3">
        <v>0</v>
      </c>
      <c r="L52" s="3">
        <v>0.57142857142857095</v>
      </c>
    </row>
    <row r="53" spans="1:12" x14ac:dyDescent="0.25">
      <c r="A53" s="8" t="s">
        <v>956</v>
      </c>
      <c r="B53" s="2">
        <v>1</v>
      </c>
      <c r="C53" s="2">
        <v>-0.58333333333333304</v>
      </c>
      <c r="D53" s="2">
        <v>1.4</v>
      </c>
      <c r="E53" s="2">
        <v>0.5</v>
      </c>
      <c r="F53" s="2">
        <v>-0.22222222222222199</v>
      </c>
      <c r="G53" s="2">
        <v>0.14285714285714299</v>
      </c>
      <c r="H53" s="2">
        <v>-0.375</v>
      </c>
      <c r="I53" s="2">
        <v>-0.1</v>
      </c>
      <c r="J53" s="2">
        <v>0.44444444444444398</v>
      </c>
      <c r="K53" s="3">
        <v>-7.1428571428571397E-2</v>
      </c>
      <c r="L53" s="3">
        <v>1.1666666666666701</v>
      </c>
    </row>
    <row r="54" spans="1:12" x14ac:dyDescent="0.25">
      <c r="A54" s="8" t="s">
        <v>957</v>
      </c>
      <c r="B54" s="2">
        <v>0</v>
      </c>
      <c r="C54" s="2" t="s">
        <v>2216</v>
      </c>
      <c r="D54" s="2">
        <v>2</v>
      </c>
      <c r="E54" s="2">
        <v>0</v>
      </c>
      <c r="F54" s="2" t="s">
        <v>2216</v>
      </c>
      <c r="G54" s="2">
        <v>4</v>
      </c>
      <c r="H54" s="2" t="s">
        <v>2216</v>
      </c>
      <c r="I54" s="2" t="s">
        <v>2216</v>
      </c>
      <c r="J54" s="2">
        <v>0.5</v>
      </c>
      <c r="K54" s="3">
        <v>0.5</v>
      </c>
      <c r="L54" s="3">
        <v>-0.25</v>
      </c>
    </row>
    <row r="55" spans="1:12" x14ac:dyDescent="0.25">
      <c r="A55" s="8" t="s">
        <v>958</v>
      </c>
      <c r="B55" s="2" t="s">
        <v>2216</v>
      </c>
      <c r="C55" s="2" t="s">
        <v>2216</v>
      </c>
      <c r="D55" s="2" t="s">
        <v>2216</v>
      </c>
      <c r="E55" s="2" t="s">
        <v>2216</v>
      </c>
      <c r="F55" s="2" t="s">
        <v>2216</v>
      </c>
      <c r="G55" s="2" t="s">
        <v>2216</v>
      </c>
      <c r="H55" s="2" t="s">
        <v>2216</v>
      </c>
      <c r="I55" s="2">
        <v>4</v>
      </c>
      <c r="J55" s="2">
        <v>0</v>
      </c>
      <c r="K55" s="3">
        <v>1.5</v>
      </c>
      <c r="L55" s="3">
        <v>0.25</v>
      </c>
    </row>
    <row r="56" spans="1:12" x14ac:dyDescent="0.25">
      <c r="A56" s="8" t="s">
        <v>960</v>
      </c>
      <c r="B56" s="2">
        <v>0.33333333333333298</v>
      </c>
      <c r="C56" s="2" t="s">
        <v>2216</v>
      </c>
      <c r="D56" s="2">
        <v>1.5</v>
      </c>
      <c r="E56" s="2">
        <v>0</v>
      </c>
      <c r="F56" s="2">
        <v>0</v>
      </c>
      <c r="G56" s="2">
        <v>0.6</v>
      </c>
      <c r="H56" s="2" t="s">
        <v>2216</v>
      </c>
      <c r="I56" s="2" t="s">
        <v>2216</v>
      </c>
      <c r="J56" s="2">
        <v>4</v>
      </c>
      <c r="K56" s="3">
        <v>1</v>
      </c>
      <c r="L56" s="3">
        <v>2.3333333333333299</v>
      </c>
    </row>
    <row r="57" spans="1:12" x14ac:dyDescent="0.25">
      <c r="A57" s="8" t="s">
        <v>962</v>
      </c>
      <c r="B57" s="2">
        <v>-3.5714285714285698E-2</v>
      </c>
      <c r="C57" s="2">
        <v>0.44444444444444398</v>
      </c>
      <c r="D57" s="2">
        <v>-0.17948717948717899</v>
      </c>
      <c r="E57" s="2">
        <v>-0.25</v>
      </c>
      <c r="F57" s="2">
        <v>8.3333333333333301E-2</v>
      </c>
      <c r="G57" s="2">
        <v>0</v>
      </c>
      <c r="H57" s="2">
        <v>-0.19230769230769201</v>
      </c>
      <c r="I57" s="2">
        <v>-0.238095238095238</v>
      </c>
      <c r="J57" s="2">
        <v>-0.25</v>
      </c>
      <c r="K57" s="3">
        <v>-0.53846153846153799</v>
      </c>
      <c r="L57" s="3">
        <v>-0.57142857142857095</v>
      </c>
    </row>
    <row r="58" spans="1:12" x14ac:dyDescent="0.25">
      <c r="A58" s="8" t="s">
        <v>963</v>
      </c>
      <c r="B58" s="2">
        <v>6.25E-2</v>
      </c>
      <c r="C58" s="2">
        <v>0.17647058823529399</v>
      </c>
      <c r="D58" s="2">
        <v>0.1</v>
      </c>
      <c r="E58" s="2">
        <v>-0.15909090909090901</v>
      </c>
      <c r="F58" s="2">
        <v>-8.1081081081081099E-2</v>
      </c>
      <c r="G58" s="2">
        <v>0.32352941176470601</v>
      </c>
      <c r="H58" s="2">
        <v>2.2222222222222199E-2</v>
      </c>
      <c r="I58" s="2">
        <v>-0.58695652173913004</v>
      </c>
      <c r="J58" s="2">
        <v>0.52631578947368396</v>
      </c>
      <c r="K58" s="3">
        <v>-0.14705882352941199</v>
      </c>
      <c r="L58" s="3">
        <v>-9.375E-2</v>
      </c>
    </row>
    <row r="59" spans="1:12" x14ac:dyDescent="0.25">
      <c r="A59" s="8" t="s">
        <v>964</v>
      </c>
      <c r="B59" s="2">
        <v>0.71428571428571397</v>
      </c>
      <c r="C59" s="2">
        <v>-0.16666666666666699</v>
      </c>
      <c r="D59" s="2">
        <v>0.1</v>
      </c>
      <c r="E59" s="2">
        <v>-0.63636363636363602</v>
      </c>
      <c r="F59" s="2">
        <v>0.25</v>
      </c>
      <c r="G59" s="2">
        <v>-0.4</v>
      </c>
      <c r="H59" s="2" t="s">
        <v>2216</v>
      </c>
      <c r="I59" s="2">
        <v>4</v>
      </c>
      <c r="J59" s="2">
        <v>0</v>
      </c>
      <c r="K59" s="3">
        <v>0</v>
      </c>
      <c r="L59" s="3">
        <v>-0.28571428571428598</v>
      </c>
    </row>
    <row r="60" spans="1:12" x14ac:dyDescent="0.25">
      <c r="A60" s="8" t="s">
        <v>965</v>
      </c>
      <c r="B60" s="2">
        <v>-0.14285714285714299</v>
      </c>
      <c r="C60" s="2">
        <v>-0.5</v>
      </c>
      <c r="D60" s="2" t="s">
        <v>2216</v>
      </c>
      <c r="E60" s="2">
        <v>1.5</v>
      </c>
      <c r="F60" s="2">
        <v>0</v>
      </c>
      <c r="G60" s="2" t="s">
        <v>2216</v>
      </c>
      <c r="H60" s="2">
        <v>3.5</v>
      </c>
      <c r="I60" s="2">
        <v>-0.44444444444444398</v>
      </c>
      <c r="J60" s="2">
        <v>0.8</v>
      </c>
      <c r="K60" s="3">
        <v>0.8</v>
      </c>
      <c r="L60" s="3">
        <v>0.28571428571428598</v>
      </c>
    </row>
    <row r="61" spans="1:12" x14ac:dyDescent="0.25">
      <c r="A61" s="8" t="s">
        <v>967</v>
      </c>
      <c r="B61" s="2">
        <v>-9.0909090909090898E-2</v>
      </c>
      <c r="C61" s="2">
        <v>-0.05</v>
      </c>
      <c r="D61" s="2">
        <v>0</v>
      </c>
      <c r="E61" s="2">
        <v>0</v>
      </c>
      <c r="F61" s="2">
        <v>-0.31578947368421101</v>
      </c>
      <c r="G61" s="2">
        <v>0.46153846153846201</v>
      </c>
      <c r="H61" s="2">
        <v>0.21052631578947401</v>
      </c>
      <c r="I61" s="2">
        <v>-0.60869565217391297</v>
      </c>
      <c r="J61" s="2">
        <v>1.8888888888888899</v>
      </c>
      <c r="K61" s="3">
        <v>1</v>
      </c>
      <c r="L61" s="3">
        <v>0.18181818181818199</v>
      </c>
    </row>
    <row r="62" spans="1:12" x14ac:dyDescent="0.25">
      <c r="A62" s="11" t="s">
        <v>14</v>
      </c>
      <c r="B62" s="3">
        <v>0.06</v>
      </c>
      <c r="C62" s="3">
        <v>-4.7169811320754698E-3</v>
      </c>
      <c r="D62" s="3">
        <v>5.2132701421800903E-2</v>
      </c>
      <c r="E62" s="3">
        <v>-3.6036036036036001E-2</v>
      </c>
      <c r="F62" s="3">
        <v>-0.12616822429906499</v>
      </c>
      <c r="G62" s="3">
        <v>0.21925133689839599</v>
      </c>
      <c r="H62" s="3">
        <v>-1.3157894736842099E-2</v>
      </c>
      <c r="I62" s="3">
        <v>-0.42666666666666703</v>
      </c>
      <c r="J62" s="3">
        <v>0.89147286821705396</v>
      </c>
      <c r="K62" s="3">
        <v>0.30481283422459898</v>
      </c>
      <c r="L62" s="3">
        <v>0.22</v>
      </c>
    </row>
    <row r="63" spans="1:12" x14ac:dyDescent="0.25">
      <c r="A63" s="15"/>
    </row>
    <row r="64" spans="1:12" x14ac:dyDescent="0.25">
      <c r="A64" s="13" t="s">
        <v>35</v>
      </c>
    </row>
    <row r="65" spans="1:1" x14ac:dyDescent="0.25">
      <c r="A65" s="14" t="s">
        <v>36</v>
      </c>
    </row>
    <row r="66" spans="1:1" x14ac:dyDescent="0.25">
      <c r="A66" s="14" t="s">
        <v>37</v>
      </c>
    </row>
    <row r="67" spans="1:1" x14ac:dyDescent="0.25">
      <c r="A67" s="14" t="s">
        <v>1094</v>
      </c>
    </row>
    <row r="68" spans="1:1" x14ac:dyDescent="0.25">
      <c r="A68" s="14" t="s">
        <v>1095</v>
      </c>
    </row>
    <row r="69" spans="1:1" x14ac:dyDescent="0.25">
      <c r="A69" s="14" t="s">
        <v>1096</v>
      </c>
    </row>
    <row r="70" spans="1:1" x14ac:dyDescent="0.25">
      <c r="A70" s="14" t="s">
        <v>872</v>
      </c>
    </row>
    <row r="71" spans="1:1" x14ac:dyDescent="0.25">
      <c r="A71" s="14" t="s">
        <v>873</v>
      </c>
    </row>
    <row r="72" spans="1:1" x14ac:dyDescent="0.25">
      <c r="A72" s="14" t="s">
        <v>39</v>
      </c>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6:K26"/>
    <mergeCell ref="B45:J4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1102</v>
      </c>
    </row>
    <row r="2" spans="1:13" ht="15" x14ac:dyDescent="0.25">
      <c r="A2" s="12" t="s">
        <v>1092</v>
      </c>
    </row>
    <row r="3" spans="1:13" ht="15" x14ac:dyDescent="0.25">
      <c r="A3" s="12" t="s">
        <v>809</v>
      </c>
    </row>
    <row r="4" spans="1:13" ht="15" x14ac:dyDescent="0.25">
      <c r="A4" s="12" t="s">
        <v>1093</v>
      </c>
    </row>
    <row r="5" spans="1:13" x14ac:dyDescent="0.25">
      <c r="A5" s="19" t="str">
        <f>HYPERLINK("#'Table of contents'!A53",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970</v>
      </c>
      <c r="B8" s="1">
        <v>21</v>
      </c>
      <c r="C8" s="1">
        <v>27</v>
      </c>
      <c r="D8" s="1">
        <v>28</v>
      </c>
      <c r="E8" s="1">
        <v>30</v>
      </c>
      <c r="F8" s="1">
        <v>27</v>
      </c>
      <c r="G8" s="1">
        <v>27</v>
      </c>
      <c r="H8" s="1">
        <v>29</v>
      </c>
      <c r="I8" s="1">
        <v>21</v>
      </c>
      <c r="J8" s="1">
        <v>13</v>
      </c>
      <c r="K8" s="1">
        <v>21</v>
      </c>
      <c r="L8" s="4">
        <v>111</v>
      </c>
      <c r="M8" s="4">
        <v>244</v>
      </c>
    </row>
    <row r="9" spans="1:13" x14ac:dyDescent="0.25">
      <c r="A9" s="16" t="s">
        <v>971</v>
      </c>
      <c r="B9" s="1">
        <v>31</v>
      </c>
      <c r="C9" s="1">
        <v>38</v>
      </c>
      <c r="D9" s="1">
        <v>41</v>
      </c>
      <c r="E9" s="1">
        <v>50</v>
      </c>
      <c r="F9" s="1">
        <v>37</v>
      </c>
      <c r="G9" s="1">
        <v>43</v>
      </c>
      <c r="H9" s="1">
        <v>48</v>
      </c>
      <c r="I9" s="1">
        <v>53</v>
      </c>
      <c r="J9" s="1">
        <v>21</v>
      </c>
      <c r="K9" s="1">
        <v>47</v>
      </c>
      <c r="L9" s="4">
        <v>210</v>
      </c>
      <c r="M9" s="4">
        <v>397</v>
      </c>
    </row>
    <row r="10" spans="1:13" x14ac:dyDescent="0.25">
      <c r="A10" s="16" t="s">
        <v>972</v>
      </c>
      <c r="B10" s="1">
        <v>8</v>
      </c>
      <c r="C10" s="1">
        <v>12</v>
      </c>
      <c r="D10" s="1">
        <v>10</v>
      </c>
      <c r="E10" s="1">
        <v>16</v>
      </c>
      <c r="F10" s="1">
        <v>5</v>
      </c>
      <c r="G10" s="1">
        <v>5</v>
      </c>
      <c r="H10" s="1">
        <v>6</v>
      </c>
      <c r="I10" s="1">
        <v>3</v>
      </c>
      <c r="J10" s="1">
        <v>6</v>
      </c>
      <c r="K10" s="1">
        <v>5</v>
      </c>
      <c r="L10" s="4">
        <v>25</v>
      </c>
      <c r="M10" s="4">
        <v>72</v>
      </c>
    </row>
    <row r="11" spans="1:13" x14ac:dyDescent="0.25">
      <c r="A11" s="16" t="s">
        <v>973</v>
      </c>
      <c r="B11" s="1">
        <v>4</v>
      </c>
      <c r="C11" s="1">
        <v>6</v>
      </c>
      <c r="D11" s="1">
        <v>4</v>
      </c>
      <c r="E11" s="1">
        <v>3</v>
      </c>
      <c r="F11" s="1">
        <v>5</v>
      </c>
      <c r="G11" s="1">
        <v>4</v>
      </c>
      <c r="H11" s="1" t="s">
        <v>2216</v>
      </c>
      <c r="I11" s="1">
        <v>9</v>
      </c>
      <c r="J11" s="1">
        <v>7</v>
      </c>
      <c r="K11" s="1">
        <v>19</v>
      </c>
      <c r="L11" s="4">
        <v>40</v>
      </c>
      <c r="M11" s="4">
        <v>57</v>
      </c>
    </row>
    <row r="12" spans="1:13" x14ac:dyDescent="0.25">
      <c r="A12" s="16" t="s">
        <v>975</v>
      </c>
      <c r="B12" s="1">
        <v>22</v>
      </c>
      <c r="C12" s="1">
        <v>28</v>
      </c>
      <c r="D12" s="1">
        <v>20</v>
      </c>
      <c r="E12" s="1">
        <v>22</v>
      </c>
      <c r="F12" s="1">
        <v>22</v>
      </c>
      <c r="G12" s="1">
        <v>11</v>
      </c>
      <c r="H12" s="1">
        <v>30</v>
      </c>
      <c r="I12" s="1">
        <v>29</v>
      </c>
      <c r="J12" s="1">
        <v>8</v>
      </c>
      <c r="K12" s="1">
        <v>36</v>
      </c>
      <c r="L12" s="4">
        <v>110</v>
      </c>
      <c r="M12" s="4">
        <v>215</v>
      </c>
    </row>
    <row r="13" spans="1:13" x14ac:dyDescent="0.25">
      <c r="A13" s="16" t="s">
        <v>977</v>
      </c>
      <c r="B13" s="1">
        <v>17</v>
      </c>
      <c r="C13" s="1">
        <v>15</v>
      </c>
      <c r="D13" s="1">
        <v>21</v>
      </c>
      <c r="E13" s="1">
        <v>20</v>
      </c>
      <c r="F13" s="1">
        <v>22</v>
      </c>
      <c r="G13" s="1">
        <v>24</v>
      </c>
      <c r="H13" s="1">
        <v>14</v>
      </c>
      <c r="I13" s="1">
        <v>17</v>
      </c>
      <c r="J13" s="1">
        <v>16</v>
      </c>
      <c r="K13" s="1">
        <v>15</v>
      </c>
      <c r="L13" s="4">
        <v>86</v>
      </c>
      <c r="M13" s="4">
        <v>181</v>
      </c>
    </row>
    <row r="14" spans="1:13" x14ac:dyDescent="0.25">
      <c r="A14" s="16" t="s">
        <v>978</v>
      </c>
      <c r="B14" s="1">
        <v>22</v>
      </c>
      <c r="C14" s="1">
        <v>28</v>
      </c>
      <c r="D14" s="1">
        <v>22</v>
      </c>
      <c r="E14" s="1">
        <v>28</v>
      </c>
      <c r="F14" s="1">
        <v>32</v>
      </c>
      <c r="G14" s="1">
        <v>25</v>
      </c>
      <c r="H14" s="1">
        <v>32</v>
      </c>
      <c r="I14" s="1">
        <v>35</v>
      </c>
      <c r="J14" s="1">
        <v>19</v>
      </c>
      <c r="K14" s="1">
        <v>35</v>
      </c>
      <c r="L14" s="4">
        <v>141</v>
      </c>
      <c r="M14" s="4">
        <v>268</v>
      </c>
    </row>
    <row r="15" spans="1:13" x14ac:dyDescent="0.25">
      <c r="A15" s="16" t="s">
        <v>979</v>
      </c>
      <c r="B15" s="1">
        <v>7</v>
      </c>
      <c r="C15" s="1">
        <v>7</v>
      </c>
      <c r="D15" s="1">
        <v>5</v>
      </c>
      <c r="E15" s="1" t="s">
        <v>2216</v>
      </c>
      <c r="F15" s="1">
        <v>7</v>
      </c>
      <c r="G15" s="1">
        <v>6</v>
      </c>
      <c r="H15" s="1">
        <v>13</v>
      </c>
      <c r="I15" s="1">
        <v>6</v>
      </c>
      <c r="J15" s="1">
        <v>6</v>
      </c>
      <c r="K15" s="1">
        <v>9</v>
      </c>
      <c r="L15" s="4">
        <v>38</v>
      </c>
      <c r="M15" s="4">
        <v>63</v>
      </c>
    </row>
    <row r="16" spans="1:13" x14ac:dyDescent="0.25">
      <c r="A16" s="16" t="s">
        <v>980</v>
      </c>
      <c r="B16" s="1">
        <v>5</v>
      </c>
      <c r="C16" s="1">
        <v>4</v>
      </c>
      <c r="D16" s="1">
        <v>4</v>
      </c>
      <c r="E16" s="1" t="s">
        <v>2216</v>
      </c>
      <c r="F16" s="1">
        <v>3</v>
      </c>
      <c r="G16" s="1">
        <v>4</v>
      </c>
      <c r="H16" s="1">
        <v>8</v>
      </c>
      <c r="I16" s="1">
        <v>4</v>
      </c>
      <c r="J16" s="1">
        <v>6</v>
      </c>
      <c r="K16" s="1">
        <v>14</v>
      </c>
      <c r="L16" s="4">
        <v>36</v>
      </c>
      <c r="M16" s="4">
        <v>50</v>
      </c>
    </row>
    <row r="17" spans="1:13" x14ac:dyDescent="0.25">
      <c r="A17" s="16" t="s">
        <v>982</v>
      </c>
      <c r="B17" s="1">
        <v>25</v>
      </c>
      <c r="C17" s="1">
        <v>11</v>
      </c>
      <c r="D17" s="1">
        <v>17</v>
      </c>
      <c r="E17" s="1">
        <v>13</v>
      </c>
      <c r="F17" s="1">
        <v>11</v>
      </c>
      <c r="G17" s="1">
        <v>8</v>
      </c>
      <c r="H17" s="1">
        <v>10</v>
      </c>
      <c r="I17" s="1">
        <v>16</v>
      </c>
      <c r="J17" s="1">
        <v>7</v>
      </c>
      <c r="K17" s="1">
        <v>22</v>
      </c>
      <c r="L17" s="4">
        <v>61</v>
      </c>
      <c r="M17" s="4">
        <v>130</v>
      </c>
    </row>
    <row r="18" spans="1:13" x14ac:dyDescent="0.25">
      <c r="A18" s="16" t="s">
        <v>984</v>
      </c>
      <c r="B18" s="1">
        <v>13</v>
      </c>
      <c r="C18" s="1">
        <v>12</v>
      </c>
      <c r="D18" s="1">
        <v>17</v>
      </c>
      <c r="E18" s="1">
        <v>17</v>
      </c>
      <c r="F18" s="1">
        <v>16</v>
      </c>
      <c r="G18" s="1">
        <v>9</v>
      </c>
      <c r="H18" s="1">
        <v>11</v>
      </c>
      <c r="I18" s="1">
        <v>11</v>
      </c>
      <c r="J18" s="1">
        <v>7</v>
      </c>
      <c r="K18" s="1">
        <v>9</v>
      </c>
      <c r="L18" s="4">
        <v>47</v>
      </c>
      <c r="M18" s="4">
        <v>121</v>
      </c>
    </row>
    <row r="19" spans="1:13" x14ac:dyDescent="0.25">
      <c r="A19" s="16" t="s">
        <v>985</v>
      </c>
      <c r="B19" s="1">
        <v>7</v>
      </c>
      <c r="C19" s="1">
        <v>13</v>
      </c>
      <c r="D19" s="1">
        <v>14</v>
      </c>
      <c r="E19" s="1">
        <v>10</v>
      </c>
      <c r="F19" s="1">
        <v>18</v>
      </c>
      <c r="G19" s="1">
        <v>9</v>
      </c>
      <c r="H19" s="1">
        <v>20</v>
      </c>
      <c r="I19" s="1">
        <v>16</v>
      </c>
      <c r="J19" s="1">
        <v>6</v>
      </c>
      <c r="K19" s="1">
        <v>4</v>
      </c>
      <c r="L19" s="4">
        <v>55</v>
      </c>
      <c r="M19" s="4">
        <v>111</v>
      </c>
    </row>
    <row r="20" spans="1:13" x14ac:dyDescent="0.25">
      <c r="A20" s="16" t="s">
        <v>986</v>
      </c>
      <c r="B20" s="1">
        <v>4</v>
      </c>
      <c r="C20" s="1">
        <v>7</v>
      </c>
      <c r="D20" s="1">
        <v>3</v>
      </c>
      <c r="E20" s="1">
        <v>4</v>
      </c>
      <c r="F20" s="1" t="s">
        <v>2216</v>
      </c>
      <c r="G20" s="1" t="s">
        <v>2216</v>
      </c>
      <c r="H20" s="1">
        <v>3</v>
      </c>
      <c r="I20" s="1" t="s">
        <v>2216</v>
      </c>
      <c r="J20" s="1" t="s">
        <v>2216</v>
      </c>
      <c r="K20" s="1" t="s">
        <v>2216</v>
      </c>
      <c r="L20" s="4">
        <v>7</v>
      </c>
      <c r="M20" s="4">
        <v>26</v>
      </c>
    </row>
    <row r="21" spans="1:13" x14ac:dyDescent="0.25">
      <c r="A21" s="16" t="s">
        <v>987</v>
      </c>
      <c r="B21" s="1">
        <v>4</v>
      </c>
      <c r="C21" s="1" t="s">
        <v>2216</v>
      </c>
      <c r="D21" s="1" t="s">
        <v>2216</v>
      </c>
      <c r="E21" s="1" t="s">
        <v>2216</v>
      </c>
      <c r="F21" s="1">
        <v>3</v>
      </c>
      <c r="G21" s="1">
        <v>3</v>
      </c>
      <c r="H21" s="1" t="s">
        <v>2216</v>
      </c>
      <c r="I21" s="1">
        <v>3</v>
      </c>
      <c r="J21" s="1" t="s">
        <v>2216</v>
      </c>
      <c r="K21" s="1" t="s">
        <v>2216</v>
      </c>
      <c r="L21" s="4">
        <v>8</v>
      </c>
      <c r="M21" s="4">
        <v>17</v>
      </c>
    </row>
    <row r="22" spans="1:13" x14ac:dyDescent="0.25">
      <c r="A22" s="16" t="s">
        <v>989</v>
      </c>
      <c r="B22" s="1">
        <v>10</v>
      </c>
      <c r="C22" s="1">
        <v>3</v>
      </c>
      <c r="D22" s="1">
        <v>4</v>
      </c>
      <c r="E22" s="1">
        <v>5</v>
      </c>
      <c r="F22" s="1">
        <v>4</v>
      </c>
      <c r="G22" s="1">
        <v>8</v>
      </c>
      <c r="H22" s="1">
        <v>3</v>
      </c>
      <c r="I22" s="1" t="s">
        <v>2216</v>
      </c>
      <c r="J22" s="1">
        <v>3</v>
      </c>
      <c r="K22" s="1">
        <v>6</v>
      </c>
      <c r="L22" s="4">
        <v>22</v>
      </c>
      <c r="M22" s="4">
        <v>44</v>
      </c>
    </row>
    <row r="23" spans="1:13" x14ac:dyDescent="0.25">
      <c r="A23" s="10" t="s">
        <v>14</v>
      </c>
      <c r="B23" s="4">
        <v>200</v>
      </c>
      <c r="C23" s="4">
        <v>212</v>
      </c>
      <c r="D23" s="4">
        <v>211</v>
      </c>
      <c r="E23" s="4">
        <v>222</v>
      </c>
      <c r="F23" s="4">
        <v>214</v>
      </c>
      <c r="G23" s="4">
        <v>187</v>
      </c>
      <c r="H23" s="4">
        <v>228</v>
      </c>
      <c r="I23" s="4">
        <v>225</v>
      </c>
      <c r="J23" s="4">
        <v>129</v>
      </c>
      <c r="K23" s="4">
        <v>244</v>
      </c>
      <c r="L23" s="4">
        <v>997</v>
      </c>
      <c r="M23" s="4">
        <v>1996</v>
      </c>
    </row>
    <row r="24" spans="1:13" x14ac:dyDescent="0.25">
      <c r="A24" s="15"/>
    </row>
    <row r="25" spans="1:13" x14ac:dyDescent="0.25">
      <c r="A25" s="15"/>
    </row>
    <row r="26" spans="1:13" x14ac:dyDescent="0.25">
      <c r="A26" s="15"/>
      <c r="B26" s="23" t="s">
        <v>732</v>
      </c>
      <c r="C26" s="24"/>
      <c r="D26" s="24"/>
      <c r="E26" s="24"/>
      <c r="F26" s="24"/>
      <c r="G26" s="24"/>
      <c r="H26" s="24"/>
      <c r="I26" s="24"/>
      <c r="J26" s="24"/>
      <c r="K26" s="24"/>
      <c r="L26" s="6" t="s">
        <v>734</v>
      </c>
      <c r="M26" s="6" t="s">
        <v>11</v>
      </c>
    </row>
    <row r="27" spans="1:13" x14ac:dyDescent="0.25">
      <c r="A27" s="9" t="s">
        <v>34</v>
      </c>
      <c r="B27" s="5" t="s">
        <v>0</v>
      </c>
      <c r="C27" s="5" t="s">
        <v>1</v>
      </c>
      <c r="D27" s="5" t="s">
        <v>2</v>
      </c>
      <c r="E27" s="5" t="s">
        <v>3</v>
      </c>
      <c r="F27" s="5" t="s">
        <v>4</v>
      </c>
      <c r="G27" s="5" t="s">
        <v>5</v>
      </c>
      <c r="H27" s="5" t="s">
        <v>6</v>
      </c>
      <c r="I27" s="5" t="s">
        <v>7</v>
      </c>
      <c r="J27" s="5" t="s">
        <v>8</v>
      </c>
      <c r="K27" s="5" t="s">
        <v>9</v>
      </c>
      <c r="L27" s="5" t="s">
        <v>32</v>
      </c>
      <c r="M27" s="5" t="s">
        <v>33</v>
      </c>
    </row>
    <row r="28" spans="1:13" x14ac:dyDescent="0.25">
      <c r="A28" s="8" t="s">
        <v>970</v>
      </c>
      <c r="B28" s="2">
        <v>0.24418604651162801</v>
      </c>
      <c r="C28" s="2">
        <v>0.24324324324324301</v>
      </c>
      <c r="D28" s="2">
        <v>0.27184466019417503</v>
      </c>
      <c r="E28" s="2">
        <v>0.247933884297521</v>
      </c>
      <c r="F28" s="2">
        <v>0.28125</v>
      </c>
      <c r="G28" s="2">
        <v>0.3</v>
      </c>
      <c r="H28" s="2">
        <v>0.25438596491228099</v>
      </c>
      <c r="I28" s="2">
        <v>0.182608695652174</v>
      </c>
      <c r="J28" s="2">
        <v>0.236363636363636</v>
      </c>
      <c r="K28" s="2">
        <v>0.1640625</v>
      </c>
      <c r="L28" s="3">
        <v>0.22379032258064499</v>
      </c>
      <c r="M28" s="3">
        <v>0.24771573604060901</v>
      </c>
    </row>
    <row r="29" spans="1:13" x14ac:dyDescent="0.25">
      <c r="A29" s="8" t="s">
        <v>971</v>
      </c>
      <c r="B29" s="2">
        <v>0.36046511627907002</v>
      </c>
      <c r="C29" s="2">
        <v>0.34234234234234201</v>
      </c>
      <c r="D29" s="2">
        <v>0.39805825242718401</v>
      </c>
      <c r="E29" s="2">
        <v>0.413223140495868</v>
      </c>
      <c r="F29" s="2">
        <v>0.38541666666666702</v>
      </c>
      <c r="G29" s="2">
        <v>0.47777777777777802</v>
      </c>
      <c r="H29" s="2">
        <v>0.42105263157894701</v>
      </c>
      <c r="I29" s="2">
        <v>0.46086956521739098</v>
      </c>
      <c r="J29" s="2">
        <v>0.381818181818182</v>
      </c>
      <c r="K29" s="2">
        <v>0.3671875</v>
      </c>
      <c r="L29" s="3">
        <v>0.42338709677419401</v>
      </c>
      <c r="M29" s="3">
        <v>0.40304568527918799</v>
      </c>
    </row>
    <row r="30" spans="1:13" x14ac:dyDescent="0.25">
      <c r="A30" s="8" t="s">
        <v>972</v>
      </c>
      <c r="B30" s="2">
        <v>9.3023255813953501E-2</v>
      </c>
      <c r="C30" s="2">
        <v>0.108108108108108</v>
      </c>
      <c r="D30" s="2">
        <v>9.7087378640776698E-2</v>
      </c>
      <c r="E30" s="2">
        <v>0.13223140495867799</v>
      </c>
      <c r="F30" s="2">
        <v>5.2083333333333301E-2</v>
      </c>
      <c r="G30" s="2">
        <v>5.5555555555555601E-2</v>
      </c>
      <c r="H30" s="2">
        <v>5.2631578947368397E-2</v>
      </c>
      <c r="I30" s="2">
        <v>2.6086956521739101E-2</v>
      </c>
      <c r="J30" s="2">
        <v>0.109090909090909</v>
      </c>
      <c r="K30" s="2">
        <v>3.90625E-2</v>
      </c>
      <c r="L30" s="3">
        <v>5.0403225806451603E-2</v>
      </c>
      <c r="M30" s="3">
        <v>7.3096446700507606E-2</v>
      </c>
    </row>
    <row r="31" spans="1:13" x14ac:dyDescent="0.25">
      <c r="A31" s="8" t="s">
        <v>973</v>
      </c>
      <c r="B31" s="2">
        <v>4.6511627906976702E-2</v>
      </c>
      <c r="C31" s="2">
        <v>5.4054054054054099E-2</v>
      </c>
      <c r="D31" s="2">
        <v>3.8834951456310697E-2</v>
      </c>
      <c r="E31" s="2">
        <v>2.4793388429752101E-2</v>
      </c>
      <c r="F31" s="2">
        <v>5.2083333333333301E-2</v>
      </c>
      <c r="G31" s="2">
        <v>4.4444444444444398E-2</v>
      </c>
      <c r="H31" s="2" t="s">
        <v>2216</v>
      </c>
      <c r="I31" s="2">
        <v>7.8260869565217397E-2</v>
      </c>
      <c r="J31" s="2">
        <v>0.12727272727272701</v>
      </c>
      <c r="K31" s="2">
        <v>0.1484375</v>
      </c>
      <c r="L31" s="3">
        <v>8.0645161290322606E-2</v>
      </c>
      <c r="M31" s="3">
        <v>5.7868020304568502E-2</v>
      </c>
    </row>
    <row r="32" spans="1:13" x14ac:dyDescent="0.25">
      <c r="A32" s="8" t="s">
        <v>975</v>
      </c>
      <c r="B32" s="2">
        <v>0.25581395348837199</v>
      </c>
      <c r="C32" s="2">
        <v>0.25225225225225201</v>
      </c>
      <c r="D32" s="2">
        <v>0.19417475728155301</v>
      </c>
      <c r="E32" s="2">
        <v>0.18181818181818199</v>
      </c>
      <c r="F32" s="2">
        <v>0.22916666666666699</v>
      </c>
      <c r="G32" s="2">
        <v>0.122222222222222</v>
      </c>
      <c r="H32" s="2">
        <v>0.26315789473684198</v>
      </c>
      <c r="I32" s="2">
        <v>0.25217391304347803</v>
      </c>
      <c r="J32" s="2">
        <v>0.145454545454545</v>
      </c>
      <c r="K32" s="2">
        <v>0.28125</v>
      </c>
      <c r="L32" s="3">
        <v>0.22177419354838701</v>
      </c>
      <c r="M32" s="3">
        <v>0.218274111675127</v>
      </c>
    </row>
    <row r="33" spans="1:13" x14ac:dyDescent="0.25">
      <c r="A33" s="8" t="s">
        <v>977</v>
      </c>
      <c r="B33" s="2">
        <v>0.22368421052631601</v>
      </c>
      <c r="C33" s="2">
        <v>0.230769230769231</v>
      </c>
      <c r="D33" s="2">
        <v>0.30434782608695699</v>
      </c>
      <c r="E33" s="2">
        <v>0.30769230769230799</v>
      </c>
      <c r="F33" s="2">
        <v>0.293333333333333</v>
      </c>
      <c r="G33" s="2">
        <v>0.35820895522388102</v>
      </c>
      <c r="H33" s="2">
        <v>0.18181818181818199</v>
      </c>
      <c r="I33" s="2">
        <v>0.21794871794871801</v>
      </c>
      <c r="J33" s="2">
        <v>0.296296296296296</v>
      </c>
      <c r="K33" s="2">
        <v>0.157894736842105</v>
      </c>
      <c r="L33" s="3">
        <v>0.237569060773481</v>
      </c>
      <c r="M33" s="3">
        <v>0.26156069364161799</v>
      </c>
    </row>
    <row r="34" spans="1:13" x14ac:dyDescent="0.25">
      <c r="A34" s="8" t="s">
        <v>978</v>
      </c>
      <c r="B34" s="2">
        <v>0.28947368421052599</v>
      </c>
      <c r="C34" s="2">
        <v>0.43076923076923102</v>
      </c>
      <c r="D34" s="2">
        <v>0.31884057971014501</v>
      </c>
      <c r="E34" s="2">
        <v>0.43076923076923102</v>
      </c>
      <c r="F34" s="2">
        <v>0.42666666666666703</v>
      </c>
      <c r="G34" s="2">
        <v>0.37313432835820898</v>
      </c>
      <c r="H34" s="2">
        <v>0.415584415584416</v>
      </c>
      <c r="I34" s="2">
        <v>0.44871794871794901</v>
      </c>
      <c r="J34" s="2">
        <v>0.35185185185185203</v>
      </c>
      <c r="K34" s="2">
        <v>0.36842105263157898</v>
      </c>
      <c r="L34" s="3">
        <v>0.38950276243093901</v>
      </c>
      <c r="M34" s="3">
        <v>0.38728323699422001</v>
      </c>
    </row>
    <row r="35" spans="1:13" x14ac:dyDescent="0.25">
      <c r="A35" s="8" t="s">
        <v>979</v>
      </c>
      <c r="B35" s="2">
        <v>9.2105263157894704E-2</v>
      </c>
      <c r="C35" s="2">
        <v>0.107692307692308</v>
      </c>
      <c r="D35" s="2">
        <v>7.2463768115942004E-2</v>
      </c>
      <c r="E35" s="2" t="s">
        <v>2216</v>
      </c>
      <c r="F35" s="2">
        <v>9.3333333333333296E-2</v>
      </c>
      <c r="G35" s="2">
        <v>8.9552238805970102E-2</v>
      </c>
      <c r="H35" s="2">
        <v>0.168831168831169</v>
      </c>
      <c r="I35" s="2">
        <v>7.69230769230769E-2</v>
      </c>
      <c r="J35" s="2">
        <v>0.11111111111111099</v>
      </c>
      <c r="K35" s="2">
        <v>9.4736842105263203E-2</v>
      </c>
      <c r="L35" s="3">
        <v>0.10497237569060799</v>
      </c>
      <c r="M35" s="3">
        <v>9.1040462427745703E-2</v>
      </c>
    </row>
    <row r="36" spans="1:13" x14ac:dyDescent="0.25">
      <c r="A36" s="8" t="s">
        <v>980</v>
      </c>
      <c r="B36" s="2">
        <v>6.5789473684210495E-2</v>
      </c>
      <c r="C36" s="2">
        <v>6.15384615384615E-2</v>
      </c>
      <c r="D36" s="2">
        <v>5.7971014492753603E-2</v>
      </c>
      <c r="E36" s="2" t="s">
        <v>2216</v>
      </c>
      <c r="F36" s="2">
        <v>0.04</v>
      </c>
      <c r="G36" s="2">
        <v>5.9701492537313397E-2</v>
      </c>
      <c r="H36" s="2">
        <v>0.103896103896104</v>
      </c>
      <c r="I36" s="2">
        <v>5.1282051282051301E-2</v>
      </c>
      <c r="J36" s="2">
        <v>0.11111111111111099</v>
      </c>
      <c r="K36" s="2">
        <v>0.14736842105263201</v>
      </c>
      <c r="L36" s="3">
        <v>9.9447513812154706E-2</v>
      </c>
      <c r="M36" s="3">
        <v>7.2254335260115599E-2</v>
      </c>
    </row>
    <row r="37" spans="1:13" x14ac:dyDescent="0.25">
      <c r="A37" s="8" t="s">
        <v>982</v>
      </c>
      <c r="B37" s="2">
        <v>0.32894736842105299</v>
      </c>
      <c r="C37" s="2">
        <v>0.16923076923076899</v>
      </c>
      <c r="D37" s="2">
        <v>0.24637681159420299</v>
      </c>
      <c r="E37" s="2">
        <v>0.2</v>
      </c>
      <c r="F37" s="2">
        <v>0.146666666666667</v>
      </c>
      <c r="G37" s="2">
        <v>0.119402985074627</v>
      </c>
      <c r="H37" s="2">
        <v>0.12987012987013</v>
      </c>
      <c r="I37" s="2">
        <v>0.20512820512820501</v>
      </c>
      <c r="J37" s="2">
        <v>0.12962962962963001</v>
      </c>
      <c r="K37" s="2">
        <v>0.231578947368421</v>
      </c>
      <c r="L37" s="3">
        <v>0.168508287292818</v>
      </c>
      <c r="M37" s="3">
        <v>0.18786127167630101</v>
      </c>
    </row>
    <row r="38" spans="1:13" x14ac:dyDescent="0.25">
      <c r="A38" s="8" t="s">
        <v>984</v>
      </c>
      <c r="B38" s="2">
        <v>0.34210526315789502</v>
      </c>
      <c r="C38" s="2">
        <v>0.33333333333333298</v>
      </c>
      <c r="D38" s="2">
        <v>0.43589743589743601</v>
      </c>
      <c r="E38" s="2">
        <v>0.47222222222222199</v>
      </c>
      <c r="F38" s="2">
        <v>0.372093023255814</v>
      </c>
      <c r="G38" s="2">
        <v>0.3</v>
      </c>
      <c r="H38" s="2">
        <v>0.29729729729729698</v>
      </c>
      <c r="I38" s="2">
        <v>0.34375</v>
      </c>
      <c r="J38" s="2">
        <v>0.35</v>
      </c>
      <c r="K38" s="2">
        <v>0.42857142857142899</v>
      </c>
      <c r="L38" s="3">
        <v>0.33812949640287798</v>
      </c>
      <c r="M38" s="3">
        <v>0.37931034482758602</v>
      </c>
    </row>
    <row r="39" spans="1:13" x14ac:dyDescent="0.25">
      <c r="A39" s="8" t="s">
        <v>985</v>
      </c>
      <c r="B39" s="2">
        <v>0.18421052631578899</v>
      </c>
      <c r="C39" s="2">
        <v>0.36111111111111099</v>
      </c>
      <c r="D39" s="2">
        <v>0.35897435897435898</v>
      </c>
      <c r="E39" s="2">
        <v>0.27777777777777801</v>
      </c>
      <c r="F39" s="2">
        <v>0.418604651162791</v>
      </c>
      <c r="G39" s="2">
        <v>0.3</v>
      </c>
      <c r="H39" s="2">
        <v>0.54054054054054101</v>
      </c>
      <c r="I39" s="2">
        <v>0.5</v>
      </c>
      <c r="J39" s="2">
        <v>0.3</v>
      </c>
      <c r="K39" s="2">
        <v>0.19047619047618999</v>
      </c>
      <c r="L39" s="3">
        <v>0.39568345323741</v>
      </c>
      <c r="M39" s="3">
        <v>0.34796238244514099</v>
      </c>
    </row>
    <row r="40" spans="1:13" x14ac:dyDescent="0.25">
      <c r="A40" s="8" t="s">
        <v>986</v>
      </c>
      <c r="B40" s="2">
        <v>0.105263157894737</v>
      </c>
      <c r="C40" s="2">
        <v>0.194444444444444</v>
      </c>
      <c r="D40" s="2">
        <v>7.69230769230769E-2</v>
      </c>
      <c r="E40" s="2">
        <v>0.11111111111111099</v>
      </c>
      <c r="F40" s="2" t="s">
        <v>2216</v>
      </c>
      <c r="G40" s="2" t="s">
        <v>2216</v>
      </c>
      <c r="H40" s="2">
        <v>8.1081081081081099E-2</v>
      </c>
      <c r="I40" s="2">
        <v>0</v>
      </c>
      <c r="J40" s="2" t="s">
        <v>2216</v>
      </c>
      <c r="K40" s="2" t="s">
        <v>2216</v>
      </c>
      <c r="L40" s="3">
        <v>5.0359712230215799E-2</v>
      </c>
      <c r="M40" s="3">
        <v>8.1504702194357403E-2</v>
      </c>
    </row>
    <row r="41" spans="1:13" x14ac:dyDescent="0.25">
      <c r="A41" s="8" t="s">
        <v>987</v>
      </c>
      <c r="B41" s="2">
        <v>0.105263157894737</v>
      </c>
      <c r="C41" s="2" t="s">
        <v>2216</v>
      </c>
      <c r="D41" s="2" t="s">
        <v>2216</v>
      </c>
      <c r="E41" s="2">
        <v>0</v>
      </c>
      <c r="F41" s="2">
        <v>6.9767441860465101E-2</v>
      </c>
      <c r="G41" s="2">
        <v>0.1</v>
      </c>
      <c r="H41" s="2">
        <v>0</v>
      </c>
      <c r="I41" s="2">
        <v>9.375E-2</v>
      </c>
      <c r="J41" s="2" t="s">
        <v>2216</v>
      </c>
      <c r="K41" s="2" t="s">
        <v>2216</v>
      </c>
      <c r="L41" s="3">
        <v>5.7553956834532398E-2</v>
      </c>
      <c r="M41" s="3">
        <v>5.3291536050156699E-2</v>
      </c>
    </row>
    <row r="42" spans="1:13" x14ac:dyDescent="0.25">
      <c r="A42" s="8" t="s">
        <v>989</v>
      </c>
      <c r="B42" s="2">
        <v>0.26315789473684198</v>
      </c>
      <c r="C42" s="2">
        <v>8.3333333333333301E-2</v>
      </c>
      <c r="D42" s="2">
        <v>0.102564102564103</v>
      </c>
      <c r="E42" s="2">
        <v>0.13888888888888901</v>
      </c>
      <c r="F42" s="2">
        <v>9.3023255813953501E-2</v>
      </c>
      <c r="G42" s="2">
        <v>0.266666666666667</v>
      </c>
      <c r="H42" s="2">
        <v>8.1081081081081099E-2</v>
      </c>
      <c r="I42" s="2" t="s">
        <v>2216</v>
      </c>
      <c r="J42" s="2">
        <v>0.15</v>
      </c>
      <c r="K42" s="2">
        <v>0.28571428571428598</v>
      </c>
      <c r="L42" s="3">
        <v>0.15827338129496399</v>
      </c>
      <c r="M42" s="3">
        <v>0.13793103448275901</v>
      </c>
    </row>
    <row r="43" spans="1:13" x14ac:dyDescent="0.25">
      <c r="A43" s="15"/>
    </row>
    <row r="44" spans="1:13" x14ac:dyDescent="0.25">
      <c r="A44" s="15"/>
    </row>
    <row r="45" spans="1:13" x14ac:dyDescent="0.25">
      <c r="A45" s="15"/>
      <c r="B45" s="23" t="s">
        <v>31</v>
      </c>
      <c r="C45" s="23"/>
      <c r="D45" s="23"/>
      <c r="E45" s="23"/>
      <c r="F45" s="23"/>
      <c r="G45" s="23"/>
      <c r="H45" s="23"/>
      <c r="I45" s="23"/>
      <c r="J45" s="23"/>
      <c r="K45" s="6" t="s">
        <v>10</v>
      </c>
      <c r="L45" s="6" t="s">
        <v>11</v>
      </c>
    </row>
    <row r="46" spans="1:13" x14ac:dyDescent="0.25">
      <c r="A46" s="9" t="s">
        <v>34</v>
      </c>
      <c r="B46" s="5" t="s">
        <v>15</v>
      </c>
      <c r="C46" s="5" t="s">
        <v>16</v>
      </c>
      <c r="D46" s="5" t="s">
        <v>17</v>
      </c>
      <c r="E46" s="5" t="s">
        <v>18</v>
      </c>
      <c r="F46" s="5" t="s">
        <v>19</v>
      </c>
      <c r="G46" s="5" t="s">
        <v>20</v>
      </c>
      <c r="H46" s="5" t="s">
        <v>21</v>
      </c>
      <c r="I46" s="5" t="s">
        <v>22</v>
      </c>
      <c r="J46" s="5" t="s">
        <v>23</v>
      </c>
      <c r="K46" s="5" t="s">
        <v>24</v>
      </c>
      <c r="L46" s="5" t="s">
        <v>25</v>
      </c>
    </row>
    <row r="47" spans="1:13" x14ac:dyDescent="0.25">
      <c r="A47" s="8" t="s">
        <v>970</v>
      </c>
      <c r="B47" s="2">
        <v>0.28571428571428598</v>
      </c>
      <c r="C47" s="2">
        <v>3.7037037037037E-2</v>
      </c>
      <c r="D47" s="2">
        <v>7.1428571428571397E-2</v>
      </c>
      <c r="E47" s="2">
        <v>-0.1</v>
      </c>
      <c r="F47" s="2">
        <v>0</v>
      </c>
      <c r="G47" s="2">
        <v>7.4074074074074098E-2</v>
      </c>
      <c r="H47" s="2">
        <v>-0.27586206896551702</v>
      </c>
      <c r="I47" s="2">
        <v>-0.38095238095238099</v>
      </c>
      <c r="J47" s="2">
        <v>0.61538461538461497</v>
      </c>
      <c r="K47" s="3">
        <v>-0.22222222222222199</v>
      </c>
      <c r="L47" s="3">
        <v>0</v>
      </c>
    </row>
    <row r="48" spans="1:13" x14ac:dyDescent="0.25">
      <c r="A48" s="8" t="s">
        <v>971</v>
      </c>
      <c r="B48" s="2">
        <v>0.225806451612903</v>
      </c>
      <c r="C48" s="2">
        <v>7.8947368421052599E-2</v>
      </c>
      <c r="D48" s="2">
        <v>0.219512195121951</v>
      </c>
      <c r="E48" s="2">
        <v>-0.26</v>
      </c>
      <c r="F48" s="2">
        <v>0.162162162162162</v>
      </c>
      <c r="G48" s="2">
        <v>0.116279069767442</v>
      </c>
      <c r="H48" s="2">
        <v>0.104166666666667</v>
      </c>
      <c r="I48" s="2">
        <v>-0.60377358490566002</v>
      </c>
      <c r="J48" s="2">
        <v>1.2380952380952399</v>
      </c>
      <c r="K48" s="3">
        <v>9.3023255813953501E-2</v>
      </c>
      <c r="L48" s="3">
        <v>0.51612903225806495</v>
      </c>
    </row>
    <row r="49" spans="1:12" x14ac:dyDescent="0.25">
      <c r="A49" s="8" t="s">
        <v>972</v>
      </c>
      <c r="B49" s="2">
        <v>0.5</v>
      </c>
      <c r="C49" s="2">
        <v>-0.16666666666666699</v>
      </c>
      <c r="D49" s="2">
        <v>0.6</v>
      </c>
      <c r="E49" s="2">
        <v>-0.6875</v>
      </c>
      <c r="F49" s="2">
        <v>0</v>
      </c>
      <c r="G49" s="2">
        <v>0.2</v>
      </c>
      <c r="H49" s="2">
        <v>-0.5</v>
      </c>
      <c r="I49" s="2">
        <v>1</v>
      </c>
      <c r="J49" s="2">
        <v>-0.16666666666666699</v>
      </c>
      <c r="K49" s="3">
        <v>0</v>
      </c>
      <c r="L49" s="3">
        <v>-0.375</v>
      </c>
    </row>
    <row r="50" spans="1:12" x14ac:dyDescent="0.25">
      <c r="A50" s="8" t="s">
        <v>973</v>
      </c>
      <c r="B50" s="2">
        <v>0.5</v>
      </c>
      <c r="C50" s="2">
        <v>-0.33333333333333298</v>
      </c>
      <c r="D50" s="2">
        <v>-0.25</v>
      </c>
      <c r="E50" s="2">
        <v>0.66666666666666696</v>
      </c>
      <c r="F50" s="2">
        <v>-0.2</v>
      </c>
      <c r="G50" s="2" t="s">
        <v>2216</v>
      </c>
      <c r="H50" s="2">
        <v>8</v>
      </c>
      <c r="I50" s="2">
        <v>-0.22222222222222199</v>
      </c>
      <c r="J50" s="2">
        <v>1.71428571428571</v>
      </c>
      <c r="K50" s="3">
        <v>3.75</v>
      </c>
      <c r="L50" s="3">
        <v>3.75</v>
      </c>
    </row>
    <row r="51" spans="1:12" x14ac:dyDescent="0.25">
      <c r="A51" s="8" t="s">
        <v>975</v>
      </c>
      <c r="B51" s="2">
        <v>0.27272727272727298</v>
      </c>
      <c r="C51" s="2">
        <v>-0.28571428571428598</v>
      </c>
      <c r="D51" s="2">
        <v>0.1</v>
      </c>
      <c r="E51" s="2">
        <v>0</v>
      </c>
      <c r="F51" s="2">
        <v>-0.5</v>
      </c>
      <c r="G51" s="2">
        <v>1.72727272727273</v>
      </c>
      <c r="H51" s="2">
        <v>-3.3333333333333298E-2</v>
      </c>
      <c r="I51" s="2">
        <v>-0.72413793103448298</v>
      </c>
      <c r="J51" s="2">
        <v>3.5</v>
      </c>
      <c r="K51" s="3">
        <v>2.2727272727272698</v>
      </c>
      <c r="L51" s="3">
        <v>0.63636363636363602</v>
      </c>
    </row>
    <row r="52" spans="1:12" x14ac:dyDescent="0.25">
      <c r="A52" s="8" t="s">
        <v>977</v>
      </c>
      <c r="B52" s="2">
        <v>-0.11764705882352899</v>
      </c>
      <c r="C52" s="2">
        <v>0.4</v>
      </c>
      <c r="D52" s="2">
        <v>-4.7619047619047603E-2</v>
      </c>
      <c r="E52" s="2">
        <v>0.1</v>
      </c>
      <c r="F52" s="2">
        <v>9.0909090909090898E-2</v>
      </c>
      <c r="G52" s="2">
        <v>-0.41666666666666702</v>
      </c>
      <c r="H52" s="2">
        <v>0.214285714285714</v>
      </c>
      <c r="I52" s="2">
        <v>-5.8823529411764698E-2</v>
      </c>
      <c r="J52" s="2">
        <v>-6.25E-2</v>
      </c>
      <c r="K52" s="3">
        <v>-0.375</v>
      </c>
      <c r="L52" s="3">
        <v>-0.11764705882352899</v>
      </c>
    </row>
    <row r="53" spans="1:12" x14ac:dyDescent="0.25">
      <c r="A53" s="8" t="s">
        <v>978</v>
      </c>
      <c r="B53" s="2">
        <v>0.27272727272727298</v>
      </c>
      <c r="C53" s="2">
        <v>-0.214285714285714</v>
      </c>
      <c r="D53" s="2">
        <v>0.27272727272727298</v>
      </c>
      <c r="E53" s="2">
        <v>0.14285714285714299</v>
      </c>
      <c r="F53" s="2">
        <v>-0.21875</v>
      </c>
      <c r="G53" s="2">
        <v>0.28000000000000003</v>
      </c>
      <c r="H53" s="2">
        <v>9.375E-2</v>
      </c>
      <c r="I53" s="2">
        <v>-0.45714285714285702</v>
      </c>
      <c r="J53" s="2">
        <v>0.84210526315789502</v>
      </c>
      <c r="K53" s="3">
        <v>0.4</v>
      </c>
      <c r="L53" s="3">
        <v>0.59090909090909105</v>
      </c>
    </row>
    <row r="54" spans="1:12" x14ac:dyDescent="0.25">
      <c r="A54" s="8" t="s">
        <v>979</v>
      </c>
      <c r="B54" s="2">
        <v>0</v>
      </c>
      <c r="C54" s="2">
        <v>-0.28571428571428598</v>
      </c>
      <c r="D54" s="2" t="s">
        <v>2216</v>
      </c>
      <c r="E54" s="2">
        <v>2.5</v>
      </c>
      <c r="F54" s="2">
        <v>-0.14285714285714299</v>
      </c>
      <c r="G54" s="2">
        <v>1.1666666666666701</v>
      </c>
      <c r="H54" s="2">
        <v>-0.53846153846153799</v>
      </c>
      <c r="I54" s="2">
        <v>0</v>
      </c>
      <c r="J54" s="2">
        <v>0.5</v>
      </c>
      <c r="K54" s="3">
        <v>0.5</v>
      </c>
      <c r="L54" s="3">
        <v>0.28571428571428598</v>
      </c>
    </row>
    <row r="55" spans="1:12" x14ac:dyDescent="0.25">
      <c r="A55" s="8" t="s">
        <v>980</v>
      </c>
      <c r="B55" s="2">
        <v>-0.2</v>
      </c>
      <c r="C55" s="2">
        <v>0</v>
      </c>
      <c r="D55" s="2" t="s">
        <v>2216</v>
      </c>
      <c r="E55" s="2">
        <v>0.5</v>
      </c>
      <c r="F55" s="2">
        <v>0.33333333333333298</v>
      </c>
      <c r="G55" s="2">
        <v>1</v>
      </c>
      <c r="H55" s="2">
        <v>-0.5</v>
      </c>
      <c r="I55" s="2">
        <v>0.5</v>
      </c>
      <c r="J55" s="2">
        <v>1.3333333333333299</v>
      </c>
      <c r="K55" s="3">
        <v>2.5</v>
      </c>
      <c r="L55" s="3">
        <v>1.8</v>
      </c>
    </row>
    <row r="56" spans="1:12" x14ac:dyDescent="0.25">
      <c r="A56" s="8" t="s">
        <v>982</v>
      </c>
      <c r="B56" s="2">
        <v>-0.56000000000000005</v>
      </c>
      <c r="C56" s="2">
        <v>0.54545454545454497</v>
      </c>
      <c r="D56" s="2">
        <v>-0.23529411764705899</v>
      </c>
      <c r="E56" s="2">
        <v>-0.15384615384615399</v>
      </c>
      <c r="F56" s="2">
        <v>-0.27272727272727298</v>
      </c>
      <c r="G56" s="2">
        <v>0.25</v>
      </c>
      <c r="H56" s="2">
        <v>0.6</v>
      </c>
      <c r="I56" s="2">
        <v>-0.5625</v>
      </c>
      <c r="J56" s="2">
        <v>2.1428571428571401</v>
      </c>
      <c r="K56" s="3">
        <v>1.75</v>
      </c>
      <c r="L56" s="3">
        <v>-0.12</v>
      </c>
    </row>
    <row r="57" spans="1:12" x14ac:dyDescent="0.25">
      <c r="A57" s="8" t="s">
        <v>984</v>
      </c>
      <c r="B57" s="2">
        <v>-7.69230769230769E-2</v>
      </c>
      <c r="C57" s="2">
        <v>0.41666666666666702</v>
      </c>
      <c r="D57" s="2">
        <v>0</v>
      </c>
      <c r="E57" s="2">
        <v>-5.8823529411764698E-2</v>
      </c>
      <c r="F57" s="2">
        <v>-0.4375</v>
      </c>
      <c r="G57" s="2">
        <v>0.22222222222222199</v>
      </c>
      <c r="H57" s="2">
        <v>0</v>
      </c>
      <c r="I57" s="2">
        <v>-0.36363636363636398</v>
      </c>
      <c r="J57" s="2">
        <v>0.28571428571428598</v>
      </c>
      <c r="K57" s="3">
        <v>0</v>
      </c>
      <c r="L57" s="3">
        <v>-0.30769230769230799</v>
      </c>
    </row>
    <row r="58" spans="1:12" x14ac:dyDescent="0.25">
      <c r="A58" s="8" t="s">
        <v>985</v>
      </c>
      <c r="B58" s="2">
        <v>0.85714285714285698</v>
      </c>
      <c r="C58" s="2">
        <v>7.69230769230769E-2</v>
      </c>
      <c r="D58" s="2">
        <v>-0.28571428571428598</v>
      </c>
      <c r="E58" s="2">
        <v>0.8</v>
      </c>
      <c r="F58" s="2">
        <v>-0.5</v>
      </c>
      <c r="G58" s="2">
        <v>1.2222222222222201</v>
      </c>
      <c r="H58" s="2">
        <v>-0.2</v>
      </c>
      <c r="I58" s="2">
        <v>-0.625</v>
      </c>
      <c r="J58" s="2">
        <v>-0.33333333333333298</v>
      </c>
      <c r="K58" s="3">
        <v>-0.55555555555555602</v>
      </c>
      <c r="L58" s="3">
        <v>-0.42857142857142899</v>
      </c>
    </row>
    <row r="59" spans="1:12" x14ac:dyDescent="0.25">
      <c r="A59" s="8" t="s">
        <v>986</v>
      </c>
      <c r="B59" s="2">
        <v>0.75</v>
      </c>
      <c r="C59" s="2">
        <v>-0.57142857142857095</v>
      </c>
      <c r="D59" s="2">
        <v>0.33333333333333298</v>
      </c>
      <c r="E59" s="2" t="s">
        <v>2216</v>
      </c>
      <c r="F59" s="2" t="s">
        <v>2216</v>
      </c>
      <c r="G59" s="2">
        <v>2</v>
      </c>
      <c r="H59" s="2" t="s">
        <v>2216</v>
      </c>
      <c r="I59" s="2" t="s">
        <v>2216</v>
      </c>
      <c r="J59" s="2" t="s">
        <v>2216</v>
      </c>
      <c r="K59" s="3">
        <v>0</v>
      </c>
      <c r="L59" s="3">
        <v>-0.75</v>
      </c>
    </row>
    <row r="60" spans="1:12" x14ac:dyDescent="0.25">
      <c r="A60" s="8" t="s">
        <v>987</v>
      </c>
      <c r="B60" s="2" t="s">
        <v>2216</v>
      </c>
      <c r="C60" s="2" t="s">
        <v>2216</v>
      </c>
      <c r="D60" s="2" t="s">
        <v>2216</v>
      </c>
      <c r="E60" s="2">
        <v>0</v>
      </c>
      <c r="F60" s="2">
        <v>0</v>
      </c>
      <c r="G60" s="2" t="s">
        <v>2216</v>
      </c>
      <c r="H60" s="2">
        <v>0</v>
      </c>
      <c r="I60" s="2" t="s">
        <v>2216</v>
      </c>
      <c r="J60" s="2" t="s">
        <v>2216</v>
      </c>
      <c r="K60" s="3">
        <v>-0.66666666666666696</v>
      </c>
      <c r="L60" s="3">
        <v>-0.75</v>
      </c>
    </row>
    <row r="61" spans="1:12" x14ac:dyDescent="0.25">
      <c r="A61" s="8" t="s">
        <v>989</v>
      </c>
      <c r="B61" s="2">
        <v>-0.7</v>
      </c>
      <c r="C61" s="2">
        <v>0.33333333333333298</v>
      </c>
      <c r="D61" s="2">
        <v>0.25</v>
      </c>
      <c r="E61" s="2">
        <v>-0.2</v>
      </c>
      <c r="F61" s="2">
        <v>1</v>
      </c>
      <c r="G61" s="2">
        <v>-0.625</v>
      </c>
      <c r="H61" s="2" t="s">
        <v>2216</v>
      </c>
      <c r="I61" s="2">
        <v>0.5</v>
      </c>
      <c r="J61" s="2">
        <v>1</v>
      </c>
      <c r="K61" s="3">
        <v>-0.25</v>
      </c>
      <c r="L61" s="3">
        <v>-0.4</v>
      </c>
    </row>
    <row r="62" spans="1:12" x14ac:dyDescent="0.25">
      <c r="A62" s="11" t="s">
        <v>14</v>
      </c>
      <c r="B62" s="3">
        <v>0.06</v>
      </c>
      <c r="C62" s="3">
        <v>-4.7169811320754698E-3</v>
      </c>
      <c r="D62" s="3">
        <v>5.2132701421800903E-2</v>
      </c>
      <c r="E62" s="3">
        <v>-3.6036036036036001E-2</v>
      </c>
      <c r="F62" s="3">
        <v>-0.12616822429906499</v>
      </c>
      <c r="G62" s="3">
        <v>0.21925133689839599</v>
      </c>
      <c r="H62" s="3">
        <v>-1.3157894736842099E-2</v>
      </c>
      <c r="I62" s="3">
        <v>-0.42666666666666703</v>
      </c>
      <c r="J62" s="3">
        <v>0.89147286821705396</v>
      </c>
      <c r="K62" s="3">
        <v>0.30481283422459898</v>
      </c>
      <c r="L62" s="3">
        <v>0.22</v>
      </c>
    </row>
    <row r="63" spans="1:12" x14ac:dyDescent="0.25">
      <c r="A63" s="15"/>
    </row>
    <row r="64" spans="1:12" x14ac:dyDescent="0.25">
      <c r="A64" s="13" t="s">
        <v>35</v>
      </c>
    </row>
    <row r="65" spans="1:1" x14ac:dyDescent="0.25">
      <c r="A65" s="14" t="s">
        <v>36</v>
      </c>
    </row>
    <row r="66" spans="1:1" x14ac:dyDescent="0.25">
      <c r="A66" s="14" t="s">
        <v>37</v>
      </c>
    </row>
    <row r="67" spans="1:1" x14ac:dyDescent="0.25">
      <c r="A67" s="14" t="s">
        <v>1094</v>
      </c>
    </row>
    <row r="68" spans="1:1" x14ac:dyDescent="0.25">
      <c r="A68" s="14" t="s">
        <v>1095</v>
      </c>
    </row>
    <row r="69" spans="1:1" x14ac:dyDescent="0.25">
      <c r="A69" s="14" t="s">
        <v>1096</v>
      </c>
    </row>
    <row r="70" spans="1:1" x14ac:dyDescent="0.25">
      <c r="A70" s="14" t="s">
        <v>872</v>
      </c>
    </row>
    <row r="71" spans="1:1" x14ac:dyDescent="0.25">
      <c r="A71" s="14" t="s">
        <v>873</v>
      </c>
    </row>
    <row r="72" spans="1:1" x14ac:dyDescent="0.25">
      <c r="A72" s="14" t="s">
        <v>39</v>
      </c>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6:K26"/>
    <mergeCell ref="B45:J4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M2000"/>
  <sheetViews>
    <sheetView showGridLines="0" workbookViewId="0">
      <selection activeCell="A5" sqref="A5"/>
    </sheetView>
  </sheetViews>
  <sheetFormatPr defaultColWidth="11.5546875" defaultRowHeight="13.2" x14ac:dyDescent="0.25"/>
  <cols>
    <col min="1" max="1" width="40.6640625" customWidth="1"/>
    <col min="2" max="12" width="10.5546875" customWidth="1"/>
  </cols>
  <sheetData>
    <row r="1" spans="1:13" ht="15" x14ac:dyDescent="0.25">
      <c r="A1" s="12" t="s">
        <v>1103</v>
      </c>
    </row>
    <row r="2" spans="1:13" ht="15" x14ac:dyDescent="0.25">
      <c r="A2" s="12" t="s">
        <v>1092</v>
      </c>
    </row>
    <row r="3" spans="1:13" ht="15" x14ac:dyDescent="0.25">
      <c r="A3" s="12" t="s">
        <v>867</v>
      </c>
    </row>
    <row r="4" spans="1:13" ht="15" x14ac:dyDescent="0.25">
      <c r="A4" s="12" t="s">
        <v>1093</v>
      </c>
    </row>
    <row r="5" spans="1:13" x14ac:dyDescent="0.25">
      <c r="A5" s="19" t="str">
        <f>HYPERLINK("#'Table of contents'!A54",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875</v>
      </c>
      <c r="B8" s="1">
        <v>12</v>
      </c>
      <c r="C8" s="1">
        <v>17</v>
      </c>
      <c r="D8" s="1">
        <v>13</v>
      </c>
      <c r="E8" s="1">
        <v>20</v>
      </c>
      <c r="F8" s="1">
        <v>20</v>
      </c>
      <c r="G8" s="1">
        <v>16</v>
      </c>
      <c r="H8" s="1">
        <v>15</v>
      </c>
      <c r="I8" s="1">
        <v>17</v>
      </c>
      <c r="J8" s="1">
        <v>4</v>
      </c>
      <c r="K8" s="1">
        <v>9</v>
      </c>
      <c r="L8" s="4">
        <v>61</v>
      </c>
      <c r="M8" s="4">
        <v>143</v>
      </c>
    </row>
    <row r="9" spans="1:13" x14ac:dyDescent="0.25">
      <c r="A9" s="16" t="s">
        <v>876</v>
      </c>
      <c r="B9" s="1">
        <v>22</v>
      </c>
      <c r="C9" s="1">
        <v>21</v>
      </c>
      <c r="D9" s="1">
        <v>28</v>
      </c>
      <c r="E9" s="1">
        <v>23</v>
      </c>
      <c r="F9" s="1">
        <v>22</v>
      </c>
      <c r="G9" s="1">
        <v>19</v>
      </c>
      <c r="H9" s="1">
        <v>22</v>
      </c>
      <c r="I9" s="1">
        <v>25</v>
      </c>
      <c r="J9" s="1">
        <v>5</v>
      </c>
      <c r="K9" s="1">
        <v>23</v>
      </c>
      <c r="L9" s="4">
        <v>91</v>
      </c>
      <c r="M9" s="4">
        <v>201</v>
      </c>
    </row>
    <row r="10" spans="1:13" x14ac:dyDescent="0.25">
      <c r="A10" s="16" t="s">
        <v>877</v>
      </c>
      <c r="B10" s="1">
        <v>7</v>
      </c>
      <c r="C10" s="1">
        <v>10</v>
      </c>
      <c r="D10" s="1">
        <v>6</v>
      </c>
      <c r="E10" s="1">
        <v>4</v>
      </c>
      <c r="F10" s="1">
        <v>6</v>
      </c>
      <c r="G10" s="1">
        <v>4</v>
      </c>
      <c r="H10" s="1">
        <v>5</v>
      </c>
      <c r="I10" s="1">
        <v>4</v>
      </c>
      <c r="J10" s="1">
        <v>4</v>
      </c>
      <c r="K10" s="1" t="s">
        <v>2216</v>
      </c>
      <c r="L10" s="4">
        <v>18</v>
      </c>
      <c r="M10" s="4">
        <v>48</v>
      </c>
    </row>
    <row r="11" spans="1:13" x14ac:dyDescent="0.25">
      <c r="A11" s="16" t="s">
        <v>878</v>
      </c>
      <c r="B11" s="1">
        <v>5</v>
      </c>
      <c r="C11" s="1">
        <v>4</v>
      </c>
      <c r="D11" s="1" t="s">
        <v>2216</v>
      </c>
      <c r="E11" s="1" t="s">
        <v>2216</v>
      </c>
      <c r="F11" s="1">
        <v>6</v>
      </c>
      <c r="G11" s="1">
        <v>4</v>
      </c>
      <c r="H11" s="1">
        <v>3</v>
      </c>
      <c r="I11" s="1">
        <v>5</v>
      </c>
      <c r="J11" s="1" t="s">
        <v>2216</v>
      </c>
      <c r="K11" s="1">
        <v>6</v>
      </c>
      <c r="L11" s="4">
        <v>19</v>
      </c>
      <c r="M11" s="4">
        <v>33</v>
      </c>
    </row>
    <row r="12" spans="1:13" x14ac:dyDescent="0.25">
      <c r="A12" s="16" t="s">
        <v>880</v>
      </c>
      <c r="B12" s="1">
        <v>16</v>
      </c>
      <c r="C12" s="1">
        <v>11</v>
      </c>
      <c r="D12" s="1">
        <v>15</v>
      </c>
      <c r="E12" s="1">
        <v>9</v>
      </c>
      <c r="F12" s="1">
        <v>8</v>
      </c>
      <c r="G12" s="1">
        <v>10</v>
      </c>
      <c r="H12" s="1">
        <v>8</v>
      </c>
      <c r="I12" s="1">
        <v>10</v>
      </c>
      <c r="J12" s="1">
        <v>3</v>
      </c>
      <c r="K12" s="1">
        <v>16</v>
      </c>
      <c r="L12" s="4">
        <v>45</v>
      </c>
      <c r="M12" s="4">
        <v>101</v>
      </c>
    </row>
    <row r="13" spans="1:13" x14ac:dyDescent="0.25">
      <c r="A13" s="16" t="s">
        <v>992</v>
      </c>
      <c r="B13" s="1" t="s">
        <v>2216</v>
      </c>
      <c r="C13" s="1" t="s">
        <v>2216</v>
      </c>
      <c r="D13" s="1" t="s">
        <v>2216</v>
      </c>
      <c r="E13" s="1">
        <v>5</v>
      </c>
      <c r="F13" s="1">
        <v>4</v>
      </c>
      <c r="G13" s="1" t="s">
        <v>2216</v>
      </c>
      <c r="H13" s="1">
        <v>5</v>
      </c>
      <c r="I13" s="1" t="s">
        <v>2216</v>
      </c>
      <c r="J13" s="1" t="s">
        <v>2216</v>
      </c>
      <c r="K13" s="1">
        <v>3</v>
      </c>
      <c r="L13" s="4">
        <v>13</v>
      </c>
      <c r="M13" s="4">
        <v>27</v>
      </c>
    </row>
    <row r="14" spans="1:13" x14ac:dyDescent="0.25">
      <c r="A14" s="16" t="s">
        <v>993</v>
      </c>
      <c r="B14" s="1" t="s">
        <v>2216</v>
      </c>
      <c r="C14" s="1" t="s">
        <v>2216</v>
      </c>
      <c r="D14" s="1" t="s">
        <v>2216</v>
      </c>
      <c r="E14" s="1">
        <v>3</v>
      </c>
      <c r="F14" s="1">
        <v>5</v>
      </c>
      <c r="G14" s="1">
        <v>5</v>
      </c>
      <c r="H14" s="1" t="s">
        <v>2216</v>
      </c>
      <c r="I14" s="1">
        <v>10</v>
      </c>
      <c r="J14" s="1">
        <v>3</v>
      </c>
      <c r="K14" s="1">
        <v>5</v>
      </c>
      <c r="L14" s="4">
        <v>23</v>
      </c>
      <c r="M14" s="4">
        <v>36</v>
      </c>
    </row>
    <row r="15" spans="1:13" x14ac:dyDescent="0.25">
      <c r="A15" s="16" t="s">
        <v>994</v>
      </c>
      <c r="B15" s="1" t="s">
        <v>2216</v>
      </c>
      <c r="C15" s="1" t="s">
        <v>2216</v>
      </c>
      <c r="D15" s="1" t="s">
        <v>2216</v>
      </c>
      <c r="E15" s="1" t="s">
        <v>2216</v>
      </c>
      <c r="F15" s="1" t="s">
        <v>2216</v>
      </c>
      <c r="G15" s="1" t="s">
        <v>2216</v>
      </c>
      <c r="H15" s="1" t="s">
        <v>2216</v>
      </c>
      <c r="I15" s="1" t="s">
        <v>2216</v>
      </c>
      <c r="J15" s="1" t="s">
        <v>2216</v>
      </c>
      <c r="K15" s="1" t="s">
        <v>2216</v>
      </c>
      <c r="L15" s="4">
        <v>3</v>
      </c>
      <c r="M15" s="4">
        <v>6</v>
      </c>
    </row>
    <row r="16" spans="1:13" x14ac:dyDescent="0.25">
      <c r="A16" s="16" t="s">
        <v>995</v>
      </c>
      <c r="B16" s="1" t="s">
        <v>2216</v>
      </c>
      <c r="C16" s="1" t="s">
        <v>2216</v>
      </c>
      <c r="D16" s="1" t="s">
        <v>2216</v>
      </c>
      <c r="E16" s="1" t="s">
        <v>2216</v>
      </c>
      <c r="F16" s="1" t="s">
        <v>2216</v>
      </c>
      <c r="G16" s="1" t="s">
        <v>2216</v>
      </c>
      <c r="H16" s="1" t="s">
        <v>2216</v>
      </c>
      <c r="I16" s="1" t="s">
        <v>2216</v>
      </c>
      <c r="J16" s="1" t="s">
        <v>2216</v>
      </c>
      <c r="K16" s="1" t="s">
        <v>2216</v>
      </c>
      <c r="L16" s="4">
        <v>4</v>
      </c>
      <c r="M16" s="4">
        <v>5</v>
      </c>
    </row>
    <row r="17" spans="1:13" x14ac:dyDescent="0.25">
      <c r="A17" s="16" t="s">
        <v>997</v>
      </c>
      <c r="B17" s="1">
        <v>7</v>
      </c>
      <c r="C17" s="1" t="s">
        <v>2216</v>
      </c>
      <c r="D17" s="1" t="s">
        <v>2216</v>
      </c>
      <c r="E17" s="1">
        <v>4</v>
      </c>
      <c r="F17" s="1" t="s">
        <v>2216</v>
      </c>
      <c r="G17" s="1" t="s">
        <v>2216</v>
      </c>
      <c r="H17" s="1">
        <v>4</v>
      </c>
      <c r="I17" s="1">
        <v>7</v>
      </c>
      <c r="J17" s="1" t="s">
        <v>2216</v>
      </c>
      <c r="K17" s="1" t="s">
        <v>2216</v>
      </c>
      <c r="L17" s="4">
        <v>16</v>
      </c>
      <c r="M17" s="4">
        <v>29</v>
      </c>
    </row>
    <row r="18" spans="1:13" x14ac:dyDescent="0.25">
      <c r="A18" s="16" t="s">
        <v>999</v>
      </c>
      <c r="B18" s="1" t="s">
        <v>2216</v>
      </c>
      <c r="C18" s="1" t="s">
        <v>2216</v>
      </c>
      <c r="D18" s="1" t="s">
        <v>2216</v>
      </c>
      <c r="E18" s="1">
        <v>5</v>
      </c>
      <c r="F18" s="1" t="s">
        <v>2216</v>
      </c>
      <c r="G18" s="1" t="s">
        <v>2216</v>
      </c>
      <c r="H18" s="1" t="s">
        <v>2216</v>
      </c>
      <c r="I18" s="1" t="s">
        <v>2216</v>
      </c>
      <c r="J18" s="1" t="s">
        <v>2216</v>
      </c>
      <c r="K18" s="1" t="s">
        <v>2216</v>
      </c>
      <c r="L18" s="4">
        <v>5</v>
      </c>
      <c r="M18" s="4">
        <v>16</v>
      </c>
    </row>
    <row r="19" spans="1:13" x14ac:dyDescent="0.25">
      <c r="A19" s="16" t="s">
        <v>1000</v>
      </c>
      <c r="B19" s="1" t="s">
        <v>2216</v>
      </c>
      <c r="C19" s="1" t="s">
        <v>2216</v>
      </c>
      <c r="D19" s="1">
        <v>3</v>
      </c>
      <c r="E19" s="1" t="s">
        <v>2216</v>
      </c>
      <c r="F19" s="1" t="s">
        <v>2216</v>
      </c>
      <c r="G19" s="1" t="s">
        <v>2216</v>
      </c>
      <c r="H19" s="1" t="s">
        <v>2216</v>
      </c>
      <c r="I19" s="1">
        <v>4</v>
      </c>
      <c r="J19" s="1" t="s">
        <v>2216</v>
      </c>
      <c r="K19" s="1">
        <v>4</v>
      </c>
      <c r="L19" s="4">
        <v>9</v>
      </c>
      <c r="M19" s="4">
        <v>15</v>
      </c>
    </row>
    <row r="20" spans="1:13" x14ac:dyDescent="0.25">
      <c r="A20" s="16" t="s">
        <v>1001</v>
      </c>
      <c r="B20" s="1">
        <v>4</v>
      </c>
      <c r="C20" s="1">
        <v>3</v>
      </c>
      <c r="D20" s="1" t="s">
        <v>2216</v>
      </c>
      <c r="E20" s="1" t="s">
        <v>2216</v>
      </c>
      <c r="F20" s="1" t="s">
        <v>2216</v>
      </c>
      <c r="G20" s="1" t="s">
        <v>2216</v>
      </c>
      <c r="H20" s="1" t="s">
        <v>2216</v>
      </c>
      <c r="I20" s="1" t="s">
        <v>2216</v>
      </c>
      <c r="J20" s="1" t="s">
        <v>2216</v>
      </c>
      <c r="K20" s="1" t="s">
        <v>2216</v>
      </c>
      <c r="L20" s="4">
        <v>1</v>
      </c>
      <c r="M20" s="4">
        <v>7</v>
      </c>
    </row>
    <row r="21" spans="1:13" x14ac:dyDescent="0.25">
      <c r="A21" s="16" t="s">
        <v>1002</v>
      </c>
      <c r="B21" s="1" t="s">
        <v>2216</v>
      </c>
      <c r="C21" s="1" t="s">
        <v>2216</v>
      </c>
      <c r="D21" s="1" t="s">
        <v>2216</v>
      </c>
      <c r="E21" s="1" t="s">
        <v>2216</v>
      </c>
      <c r="F21" s="1" t="s">
        <v>2216</v>
      </c>
      <c r="G21" s="1" t="s">
        <v>2216</v>
      </c>
      <c r="H21" s="1" t="s">
        <v>2216</v>
      </c>
      <c r="I21" s="1" t="s">
        <v>2216</v>
      </c>
      <c r="J21" s="1" t="s">
        <v>2216</v>
      </c>
      <c r="K21" s="1" t="s">
        <v>2216</v>
      </c>
      <c r="L21" s="4">
        <v>2</v>
      </c>
      <c r="M21" s="4">
        <v>4</v>
      </c>
    </row>
    <row r="22" spans="1:13" x14ac:dyDescent="0.25">
      <c r="A22" s="16" t="s">
        <v>1004</v>
      </c>
      <c r="B22" s="1" t="s">
        <v>2216</v>
      </c>
      <c r="C22" s="1" t="s">
        <v>2216</v>
      </c>
      <c r="D22" s="1" t="s">
        <v>2216</v>
      </c>
      <c r="E22" s="1" t="s">
        <v>2216</v>
      </c>
      <c r="F22" s="1" t="s">
        <v>2216</v>
      </c>
      <c r="G22" s="1" t="s">
        <v>2216</v>
      </c>
      <c r="H22" s="1" t="s">
        <v>2216</v>
      </c>
      <c r="I22" s="1" t="s">
        <v>2216</v>
      </c>
      <c r="J22" s="1" t="s">
        <v>2216</v>
      </c>
      <c r="K22" s="1">
        <v>3</v>
      </c>
      <c r="L22" s="4">
        <v>5</v>
      </c>
      <c r="M22" s="4">
        <v>11</v>
      </c>
    </row>
    <row r="23" spans="1:13" x14ac:dyDescent="0.25">
      <c r="A23" s="16" t="s">
        <v>1006</v>
      </c>
      <c r="B23" s="1" t="s">
        <v>2216</v>
      </c>
      <c r="C23" s="1" t="s">
        <v>2216</v>
      </c>
      <c r="D23" s="1" t="s">
        <v>2216</v>
      </c>
      <c r="E23" s="1" t="s">
        <v>2216</v>
      </c>
      <c r="F23" s="1" t="s">
        <v>2216</v>
      </c>
      <c r="G23" s="1" t="s">
        <v>2216</v>
      </c>
      <c r="H23" s="1" t="s">
        <v>2216</v>
      </c>
      <c r="I23" s="1" t="s">
        <v>2216</v>
      </c>
      <c r="J23" s="1" t="s">
        <v>2216</v>
      </c>
      <c r="K23" s="1" t="s">
        <v>2216</v>
      </c>
      <c r="L23" s="4">
        <v>1</v>
      </c>
      <c r="M23" s="4">
        <v>3</v>
      </c>
    </row>
    <row r="24" spans="1:13" x14ac:dyDescent="0.25">
      <c r="A24" s="16" t="s">
        <v>1007</v>
      </c>
      <c r="B24" s="1" t="s">
        <v>2216</v>
      </c>
      <c r="C24" s="1" t="s">
        <v>2216</v>
      </c>
      <c r="D24" s="1" t="s">
        <v>2216</v>
      </c>
      <c r="E24" s="1" t="s">
        <v>2216</v>
      </c>
      <c r="F24" s="1" t="s">
        <v>2216</v>
      </c>
      <c r="G24" s="1">
        <v>3</v>
      </c>
      <c r="H24" s="1" t="s">
        <v>2216</v>
      </c>
      <c r="I24" s="1" t="s">
        <v>2216</v>
      </c>
      <c r="J24" s="1" t="s">
        <v>2216</v>
      </c>
      <c r="K24" s="1" t="s">
        <v>2216</v>
      </c>
      <c r="L24" s="4">
        <v>6</v>
      </c>
      <c r="M24" s="4">
        <v>7</v>
      </c>
    </row>
    <row r="25" spans="1:13" x14ac:dyDescent="0.25">
      <c r="A25" s="16" t="s">
        <v>1008</v>
      </c>
      <c r="B25" s="1" t="s">
        <v>2216</v>
      </c>
      <c r="C25" s="1" t="s">
        <v>2216</v>
      </c>
      <c r="D25" s="1" t="s">
        <v>2216</v>
      </c>
      <c r="E25" s="1" t="s">
        <v>2216</v>
      </c>
      <c r="F25" s="1" t="s">
        <v>2216</v>
      </c>
      <c r="G25" s="1" t="s">
        <v>2216</v>
      </c>
      <c r="H25" s="1" t="s">
        <v>2216</v>
      </c>
      <c r="I25" s="1" t="s">
        <v>2216</v>
      </c>
      <c r="J25" s="1" t="s">
        <v>2216</v>
      </c>
      <c r="K25" s="1" t="s">
        <v>2216</v>
      </c>
      <c r="L25" s="4">
        <v>0</v>
      </c>
      <c r="M25" s="4">
        <v>0</v>
      </c>
    </row>
    <row r="26" spans="1:13" x14ac:dyDescent="0.25">
      <c r="A26" s="16" t="s">
        <v>1009</v>
      </c>
      <c r="B26" s="1" t="s">
        <v>2216</v>
      </c>
      <c r="C26" s="1" t="s">
        <v>2216</v>
      </c>
      <c r="D26" s="1" t="s">
        <v>2216</v>
      </c>
      <c r="E26" s="1" t="s">
        <v>2216</v>
      </c>
      <c r="F26" s="1" t="s">
        <v>2216</v>
      </c>
      <c r="G26" s="1" t="s">
        <v>2216</v>
      </c>
      <c r="H26" s="1" t="s">
        <v>2216</v>
      </c>
      <c r="I26" s="1" t="s">
        <v>2216</v>
      </c>
      <c r="J26" s="1" t="s">
        <v>2216</v>
      </c>
      <c r="K26" s="1" t="s">
        <v>2216</v>
      </c>
      <c r="L26" s="4">
        <v>0</v>
      </c>
      <c r="M26" s="4">
        <v>0</v>
      </c>
    </row>
    <row r="27" spans="1:13" x14ac:dyDescent="0.25">
      <c r="A27" s="16" t="s">
        <v>1011</v>
      </c>
      <c r="B27" s="1" t="s">
        <v>2216</v>
      </c>
      <c r="C27" s="1" t="s">
        <v>2216</v>
      </c>
      <c r="D27" s="1" t="s">
        <v>2216</v>
      </c>
      <c r="E27" s="1" t="s">
        <v>2216</v>
      </c>
      <c r="F27" s="1" t="s">
        <v>2216</v>
      </c>
      <c r="G27" s="1" t="s">
        <v>2216</v>
      </c>
      <c r="H27" s="1" t="s">
        <v>2216</v>
      </c>
      <c r="I27" s="1" t="s">
        <v>2216</v>
      </c>
      <c r="J27" s="1" t="s">
        <v>2216</v>
      </c>
      <c r="K27" s="1" t="s">
        <v>2216</v>
      </c>
      <c r="L27" s="4">
        <v>3</v>
      </c>
      <c r="M27" s="4">
        <v>6</v>
      </c>
    </row>
    <row r="28" spans="1:13" x14ac:dyDescent="0.25">
      <c r="A28" s="16" t="s">
        <v>1013</v>
      </c>
      <c r="B28" s="1" t="s">
        <v>2216</v>
      </c>
      <c r="C28" s="1" t="s">
        <v>2216</v>
      </c>
      <c r="D28" s="1" t="s">
        <v>2216</v>
      </c>
      <c r="E28" s="1" t="s">
        <v>2216</v>
      </c>
      <c r="F28" s="1">
        <v>3</v>
      </c>
      <c r="G28" s="1" t="s">
        <v>2216</v>
      </c>
      <c r="H28" s="1" t="s">
        <v>2216</v>
      </c>
      <c r="I28" s="1" t="s">
        <v>2216</v>
      </c>
      <c r="J28" s="1" t="s">
        <v>2216</v>
      </c>
      <c r="K28" s="1" t="s">
        <v>2216</v>
      </c>
      <c r="L28" s="4">
        <v>7</v>
      </c>
      <c r="M28" s="4">
        <v>17</v>
      </c>
    </row>
    <row r="29" spans="1:13" x14ac:dyDescent="0.25">
      <c r="A29" s="16" t="s">
        <v>1014</v>
      </c>
      <c r="B29" s="1" t="s">
        <v>2216</v>
      </c>
      <c r="C29" s="1" t="s">
        <v>2216</v>
      </c>
      <c r="D29" s="1" t="s">
        <v>2216</v>
      </c>
      <c r="E29" s="1" t="s">
        <v>2216</v>
      </c>
      <c r="F29" s="1" t="s">
        <v>2216</v>
      </c>
      <c r="G29" s="1" t="s">
        <v>2216</v>
      </c>
      <c r="H29" s="1" t="s">
        <v>2216</v>
      </c>
      <c r="I29" s="1" t="s">
        <v>2216</v>
      </c>
      <c r="J29" s="1" t="s">
        <v>2216</v>
      </c>
      <c r="K29" s="1" t="s">
        <v>2216</v>
      </c>
      <c r="L29" s="4">
        <v>4</v>
      </c>
      <c r="M29" s="4">
        <v>9</v>
      </c>
    </row>
    <row r="30" spans="1:13" x14ac:dyDescent="0.25">
      <c r="A30" s="16" t="s">
        <v>1015</v>
      </c>
      <c r="B30" s="1">
        <v>3</v>
      </c>
      <c r="C30" s="1" t="s">
        <v>2216</v>
      </c>
      <c r="D30" s="1" t="s">
        <v>2216</v>
      </c>
      <c r="E30" s="1" t="s">
        <v>2216</v>
      </c>
      <c r="F30" s="1" t="s">
        <v>2216</v>
      </c>
      <c r="G30" s="1" t="s">
        <v>2216</v>
      </c>
      <c r="H30" s="1" t="s">
        <v>2216</v>
      </c>
      <c r="I30" s="1" t="s">
        <v>2216</v>
      </c>
      <c r="J30" s="1" t="s">
        <v>2216</v>
      </c>
      <c r="K30" s="1" t="s">
        <v>2216</v>
      </c>
      <c r="L30" s="4">
        <v>4</v>
      </c>
      <c r="M30" s="4">
        <v>10</v>
      </c>
    </row>
    <row r="31" spans="1:13" x14ac:dyDescent="0.25">
      <c r="A31" s="16" t="s">
        <v>1016</v>
      </c>
      <c r="B31" s="1" t="s">
        <v>2216</v>
      </c>
      <c r="C31" s="1" t="s">
        <v>2216</v>
      </c>
      <c r="D31" s="1" t="s">
        <v>2216</v>
      </c>
      <c r="E31" s="1" t="s">
        <v>2216</v>
      </c>
      <c r="F31" s="1" t="s">
        <v>2216</v>
      </c>
      <c r="G31" s="1" t="s">
        <v>2216</v>
      </c>
      <c r="H31" s="1" t="s">
        <v>2216</v>
      </c>
      <c r="I31" s="1" t="s">
        <v>2216</v>
      </c>
      <c r="J31" s="1" t="s">
        <v>2216</v>
      </c>
      <c r="K31" s="1" t="s">
        <v>2216</v>
      </c>
      <c r="L31" s="4">
        <v>2</v>
      </c>
      <c r="M31" s="4">
        <v>4</v>
      </c>
    </row>
    <row r="32" spans="1:13" x14ac:dyDescent="0.25">
      <c r="A32" s="16" t="s">
        <v>1018</v>
      </c>
      <c r="B32" s="1" t="s">
        <v>2216</v>
      </c>
      <c r="C32" s="1" t="s">
        <v>2216</v>
      </c>
      <c r="D32" s="1" t="s">
        <v>2216</v>
      </c>
      <c r="E32" s="1" t="s">
        <v>2216</v>
      </c>
      <c r="F32" s="1" t="s">
        <v>2216</v>
      </c>
      <c r="G32" s="1" t="s">
        <v>2216</v>
      </c>
      <c r="H32" s="1">
        <v>5</v>
      </c>
      <c r="I32" s="1" t="s">
        <v>2216</v>
      </c>
      <c r="J32" s="1" t="s">
        <v>2216</v>
      </c>
      <c r="K32" s="1">
        <v>3</v>
      </c>
      <c r="L32" s="4">
        <v>11</v>
      </c>
      <c r="M32" s="4">
        <v>17</v>
      </c>
    </row>
    <row r="33" spans="1:13" x14ac:dyDescent="0.25">
      <c r="A33" s="16" t="s">
        <v>1020</v>
      </c>
      <c r="B33" s="1" t="s">
        <v>2216</v>
      </c>
      <c r="C33" s="1" t="s">
        <v>2216</v>
      </c>
      <c r="D33" s="1" t="s">
        <v>2216</v>
      </c>
      <c r="E33" s="1" t="s">
        <v>2216</v>
      </c>
      <c r="F33" s="1" t="s">
        <v>2216</v>
      </c>
      <c r="G33" s="1" t="s">
        <v>2216</v>
      </c>
      <c r="H33" s="1" t="s">
        <v>2216</v>
      </c>
      <c r="I33" s="1" t="s">
        <v>2216</v>
      </c>
      <c r="J33" s="1" t="s">
        <v>2216</v>
      </c>
      <c r="K33" s="1" t="s">
        <v>2216</v>
      </c>
      <c r="L33" s="4">
        <v>1</v>
      </c>
      <c r="M33" s="4">
        <v>1</v>
      </c>
    </row>
    <row r="34" spans="1:13" x14ac:dyDescent="0.25">
      <c r="A34" s="16" t="s">
        <v>1021</v>
      </c>
      <c r="B34" s="1" t="s">
        <v>2216</v>
      </c>
      <c r="C34" s="1" t="s">
        <v>2216</v>
      </c>
      <c r="D34" s="1" t="s">
        <v>2216</v>
      </c>
      <c r="E34" s="1" t="s">
        <v>2216</v>
      </c>
      <c r="F34" s="1" t="s">
        <v>2216</v>
      </c>
      <c r="G34" s="1" t="s">
        <v>2216</v>
      </c>
      <c r="H34" s="1" t="s">
        <v>2216</v>
      </c>
      <c r="I34" s="1" t="s">
        <v>2216</v>
      </c>
      <c r="J34" s="1" t="s">
        <v>2216</v>
      </c>
      <c r="K34" s="1" t="s">
        <v>2216</v>
      </c>
      <c r="L34" s="4">
        <v>2</v>
      </c>
      <c r="M34" s="4">
        <v>2</v>
      </c>
    </row>
    <row r="35" spans="1:13" x14ac:dyDescent="0.25">
      <c r="A35" s="16" t="s">
        <v>1022</v>
      </c>
      <c r="B35" s="1" t="s">
        <v>2216</v>
      </c>
      <c r="C35" s="1" t="s">
        <v>2216</v>
      </c>
      <c r="D35" s="1" t="s">
        <v>2216</v>
      </c>
      <c r="E35" s="1" t="s">
        <v>2216</v>
      </c>
      <c r="F35" s="1" t="s">
        <v>2216</v>
      </c>
      <c r="G35" s="1" t="s">
        <v>2216</v>
      </c>
      <c r="H35" s="1" t="s">
        <v>2216</v>
      </c>
      <c r="I35" s="1" t="s">
        <v>2216</v>
      </c>
      <c r="J35" s="1" t="s">
        <v>2216</v>
      </c>
      <c r="K35" s="1" t="s">
        <v>2216</v>
      </c>
      <c r="L35" s="4">
        <v>1</v>
      </c>
      <c r="M35" s="4">
        <v>1</v>
      </c>
    </row>
    <row r="36" spans="1:13" x14ac:dyDescent="0.25">
      <c r="A36" s="16" t="s">
        <v>1023</v>
      </c>
      <c r="B36" s="1" t="s">
        <v>2216</v>
      </c>
      <c r="C36" s="1" t="s">
        <v>2216</v>
      </c>
      <c r="D36" s="1" t="s">
        <v>2216</v>
      </c>
      <c r="E36" s="1" t="s">
        <v>2216</v>
      </c>
      <c r="F36" s="1" t="s">
        <v>2216</v>
      </c>
      <c r="G36" s="1" t="s">
        <v>2216</v>
      </c>
      <c r="H36" s="1" t="s">
        <v>2216</v>
      </c>
      <c r="I36" s="1" t="s">
        <v>2216</v>
      </c>
      <c r="J36" s="1" t="s">
        <v>2216</v>
      </c>
      <c r="K36" s="1" t="s">
        <v>2216</v>
      </c>
      <c r="L36" s="4">
        <v>0</v>
      </c>
      <c r="M36" s="4">
        <v>0</v>
      </c>
    </row>
    <row r="37" spans="1:13" x14ac:dyDescent="0.25">
      <c r="A37" s="16" t="s">
        <v>1025</v>
      </c>
      <c r="B37" s="1" t="s">
        <v>2216</v>
      </c>
      <c r="C37" s="1" t="s">
        <v>2216</v>
      </c>
      <c r="D37" s="1" t="s">
        <v>2216</v>
      </c>
      <c r="E37" s="1" t="s">
        <v>2216</v>
      </c>
      <c r="F37" s="1" t="s">
        <v>2216</v>
      </c>
      <c r="G37" s="1" t="s">
        <v>2216</v>
      </c>
      <c r="H37" s="1" t="s">
        <v>2216</v>
      </c>
      <c r="I37" s="1" t="s">
        <v>2216</v>
      </c>
      <c r="J37" s="1" t="s">
        <v>2216</v>
      </c>
      <c r="K37" s="1" t="s">
        <v>2216</v>
      </c>
      <c r="L37" s="4">
        <v>0</v>
      </c>
      <c r="M37" s="4">
        <v>0</v>
      </c>
    </row>
    <row r="38" spans="1:13" x14ac:dyDescent="0.25">
      <c r="A38" s="16" t="s">
        <v>1027</v>
      </c>
      <c r="B38" s="1" t="s">
        <v>2216</v>
      </c>
      <c r="C38" s="1" t="s">
        <v>2216</v>
      </c>
      <c r="D38" s="1" t="s">
        <v>2216</v>
      </c>
      <c r="E38" s="1" t="s">
        <v>2216</v>
      </c>
      <c r="F38" s="1" t="s">
        <v>2216</v>
      </c>
      <c r="G38" s="1" t="s">
        <v>2216</v>
      </c>
      <c r="H38" s="1" t="s">
        <v>2216</v>
      </c>
      <c r="I38" s="1" t="s">
        <v>2216</v>
      </c>
      <c r="J38" s="1" t="s">
        <v>2216</v>
      </c>
      <c r="K38" s="1" t="s">
        <v>2216</v>
      </c>
      <c r="L38" s="4">
        <v>1</v>
      </c>
      <c r="M38" s="4">
        <v>2</v>
      </c>
    </row>
    <row r="39" spans="1:13" x14ac:dyDescent="0.25">
      <c r="A39" s="16" t="s">
        <v>1028</v>
      </c>
      <c r="B39" s="1" t="s">
        <v>2216</v>
      </c>
      <c r="C39" s="1" t="s">
        <v>2216</v>
      </c>
      <c r="D39" s="1" t="s">
        <v>2216</v>
      </c>
      <c r="E39" s="1" t="s">
        <v>2216</v>
      </c>
      <c r="F39" s="1" t="s">
        <v>2216</v>
      </c>
      <c r="G39" s="1" t="s">
        <v>2216</v>
      </c>
      <c r="H39" s="1">
        <v>4</v>
      </c>
      <c r="I39" s="1" t="s">
        <v>2216</v>
      </c>
      <c r="J39" s="1" t="s">
        <v>2216</v>
      </c>
      <c r="K39" s="1" t="s">
        <v>2216</v>
      </c>
      <c r="L39" s="4">
        <v>5</v>
      </c>
      <c r="M39" s="4">
        <v>8</v>
      </c>
    </row>
    <row r="40" spans="1:13" x14ac:dyDescent="0.25">
      <c r="A40" s="16" t="s">
        <v>1029</v>
      </c>
      <c r="B40" s="1" t="s">
        <v>2216</v>
      </c>
      <c r="C40" s="1" t="s">
        <v>2216</v>
      </c>
      <c r="D40" s="1" t="s">
        <v>2216</v>
      </c>
      <c r="E40" s="1" t="s">
        <v>2216</v>
      </c>
      <c r="F40" s="1" t="s">
        <v>2216</v>
      </c>
      <c r="G40" s="1" t="s">
        <v>2216</v>
      </c>
      <c r="H40" s="1" t="s">
        <v>2216</v>
      </c>
      <c r="I40" s="1" t="s">
        <v>2216</v>
      </c>
      <c r="J40" s="1" t="s">
        <v>2216</v>
      </c>
      <c r="K40" s="1" t="s">
        <v>2216</v>
      </c>
      <c r="L40" s="4">
        <v>1</v>
      </c>
      <c r="M40" s="4">
        <v>2</v>
      </c>
    </row>
    <row r="41" spans="1:13" x14ac:dyDescent="0.25">
      <c r="A41" s="16" t="s">
        <v>1030</v>
      </c>
      <c r="B41" s="1" t="s">
        <v>2216</v>
      </c>
      <c r="C41" s="1" t="s">
        <v>2216</v>
      </c>
      <c r="D41" s="1" t="s">
        <v>2216</v>
      </c>
      <c r="E41" s="1" t="s">
        <v>2216</v>
      </c>
      <c r="F41" s="1" t="s">
        <v>2216</v>
      </c>
      <c r="G41" s="1" t="s">
        <v>2216</v>
      </c>
      <c r="H41" s="1" t="s">
        <v>2216</v>
      </c>
      <c r="I41" s="1" t="s">
        <v>2216</v>
      </c>
      <c r="J41" s="1" t="s">
        <v>2216</v>
      </c>
      <c r="K41" s="1" t="s">
        <v>2216</v>
      </c>
      <c r="L41" s="4">
        <v>1</v>
      </c>
      <c r="M41" s="4">
        <v>2</v>
      </c>
    </row>
    <row r="42" spans="1:13" x14ac:dyDescent="0.25">
      <c r="A42" s="16" t="s">
        <v>1032</v>
      </c>
      <c r="B42" s="1" t="s">
        <v>2216</v>
      </c>
      <c r="C42" s="1" t="s">
        <v>2216</v>
      </c>
      <c r="D42" s="1" t="s">
        <v>2216</v>
      </c>
      <c r="E42" s="1" t="s">
        <v>2216</v>
      </c>
      <c r="F42" s="1" t="s">
        <v>2216</v>
      </c>
      <c r="G42" s="1" t="s">
        <v>2216</v>
      </c>
      <c r="H42" s="1" t="s">
        <v>2216</v>
      </c>
      <c r="I42" s="1" t="s">
        <v>2216</v>
      </c>
      <c r="J42" s="1" t="s">
        <v>2216</v>
      </c>
      <c r="K42" s="1" t="s">
        <v>2216</v>
      </c>
      <c r="L42" s="4">
        <v>5</v>
      </c>
      <c r="M42" s="4">
        <v>8</v>
      </c>
    </row>
    <row r="43" spans="1:13" x14ac:dyDescent="0.25">
      <c r="A43" s="16" t="s">
        <v>1034</v>
      </c>
      <c r="B43" s="1" t="s">
        <v>2216</v>
      </c>
      <c r="C43" s="1" t="s">
        <v>2216</v>
      </c>
      <c r="D43" s="1" t="s">
        <v>2216</v>
      </c>
      <c r="E43" s="1" t="s">
        <v>2216</v>
      </c>
      <c r="F43" s="1" t="s">
        <v>2216</v>
      </c>
      <c r="G43" s="1" t="s">
        <v>2216</v>
      </c>
      <c r="H43" s="1" t="s">
        <v>2216</v>
      </c>
      <c r="I43" s="1" t="s">
        <v>2216</v>
      </c>
      <c r="J43" s="1" t="s">
        <v>2216</v>
      </c>
      <c r="K43" s="1" t="s">
        <v>2216</v>
      </c>
      <c r="L43" s="4">
        <v>3</v>
      </c>
      <c r="M43" s="4">
        <v>4</v>
      </c>
    </row>
    <row r="44" spans="1:13" x14ac:dyDescent="0.25">
      <c r="A44" s="16" t="s">
        <v>1035</v>
      </c>
      <c r="B44" s="1" t="s">
        <v>2216</v>
      </c>
      <c r="C44" s="1" t="s">
        <v>2216</v>
      </c>
      <c r="D44" s="1" t="s">
        <v>2216</v>
      </c>
      <c r="E44" s="1" t="s">
        <v>2216</v>
      </c>
      <c r="F44" s="1">
        <v>3</v>
      </c>
      <c r="G44" s="1" t="s">
        <v>2216</v>
      </c>
      <c r="H44" s="1" t="s">
        <v>2216</v>
      </c>
      <c r="I44" s="1" t="s">
        <v>2216</v>
      </c>
      <c r="J44" s="1" t="s">
        <v>2216</v>
      </c>
      <c r="K44" s="1" t="s">
        <v>2216</v>
      </c>
      <c r="L44" s="4">
        <v>2</v>
      </c>
      <c r="M44" s="4">
        <v>8</v>
      </c>
    </row>
    <row r="45" spans="1:13" x14ac:dyDescent="0.25">
      <c r="A45" s="16" t="s">
        <v>1036</v>
      </c>
      <c r="B45" s="1" t="s">
        <v>2216</v>
      </c>
      <c r="C45" s="1" t="s">
        <v>2216</v>
      </c>
      <c r="D45" s="1" t="s">
        <v>2216</v>
      </c>
      <c r="E45" s="1" t="s">
        <v>2216</v>
      </c>
      <c r="F45" s="1" t="s">
        <v>2216</v>
      </c>
      <c r="G45" s="1" t="s">
        <v>2216</v>
      </c>
      <c r="H45" s="1" t="s">
        <v>2216</v>
      </c>
      <c r="I45" s="1" t="s">
        <v>2216</v>
      </c>
      <c r="J45" s="1" t="s">
        <v>2216</v>
      </c>
      <c r="K45" s="1" t="s">
        <v>2216</v>
      </c>
      <c r="L45" s="4">
        <v>1</v>
      </c>
      <c r="M45" s="4">
        <v>4</v>
      </c>
    </row>
    <row r="46" spans="1:13" x14ac:dyDescent="0.25">
      <c r="A46" s="16" t="s">
        <v>1037</v>
      </c>
      <c r="B46" s="1" t="s">
        <v>2216</v>
      </c>
      <c r="C46" s="1" t="s">
        <v>2216</v>
      </c>
      <c r="D46" s="1" t="s">
        <v>2216</v>
      </c>
      <c r="E46" s="1" t="s">
        <v>2216</v>
      </c>
      <c r="F46" s="1" t="s">
        <v>2216</v>
      </c>
      <c r="G46" s="1" t="s">
        <v>2216</v>
      </c>
      <c r="H46" s="1" t="s">
        <v>2216</v>
      </c>
      <c r="I46" s="1" t="s">
        <v>2216</v>
      </c>
      <c r="J46" s="1" t="s">
        <v>2216</v>
      </c>
      <c r="K46" s="1" t="s">
        <v>2216</v>
      </c>
      <c r="L46" s="4">
        <v>2</v>
      </c>
      <c r="M46" s="4">
        <v>3</v>
      </c>
    </row>
    <row r="47" spans="1:13" x14ac:dyDescent="0.25">
      <c r="A47" s="16" t="s">
        <v>1039</v>
      </c>
      <c r="B47" s="1" t="s">
        <v>2216</v>
      </c>
      <c r="C47" s="1" t="s">
        <v>2216</v>
      </c>
      <c r="D47" s="1" t="s">
        <v>2216</v>
      </c>
      <c r="E47" s="1" t="s">
        <v>2216</v>
      </c>
      <c r="F47" s="1" t="s">
        <v>2216</v>
      </c>
      <c r="G47" s="1" t="s">
        <v>2216</v>
      </c>
      <c r="H47" s="1" t="s">
        <v>2216</v>
      </c>
      <c r="I47" s="1">
        <v>3</v>
      </c>
      <c r="J47" s="1" t="s">
        <v>2216</v>
      </c>
      <c r="K47" s="1" t="s">
        <v>2216</v>
      </c>
      <c r="L47" s="4">
        <v>3</v>
      </c>
      <c r="M47" s="4">
        <v>4</v>
      </c>
    </row>
    <row r="48" spans="1:13" x14ac:dyDescent="0.25">
      <c r="A48" s="16" t="s">
        <v>1041</v>
      </c>
      <c r="B48" s="1" t="s">
        <v>2216</v>
      </c>
      <c r="C48" s="1" t="s">
        <v>2216</v>
      </c>
      <c r="D48" s="1">
        <v>3</v>
      </c>
      <c r="E48" s="1" t="s">
        <v>2216</v>
      </c>
      <c r="F48" s="1" t="s">
        <v>2216</v>
      </c>
      <c r="G48" s="1" t="s">
        <v>2216</v>
      </c>
      <c r="H48" s="1" t="s">
        <v>2216</v>
      </c>
      <c r="I48" s="1" t="s">
        <v>2216</v>
      </c>
      <c r="J48" s="1" t="s">
        <v>2216</v>
      </c>
      <c r="K48" s="1" t="s">
        <v>2216</v>
      </c>
      <c r="L48" s="4">
        <v>0</v>
      </c>
      <c r="M48" s="4">
        <v>4</v>
      </c>
    </row>
    <row r="49" spans="1:13" x14ac:dyDescent="0.25">
      <c r="A49" s="16" t="s">
        <v>1042</v>
      </c>
      <c r="B49" s="1" t="s">
        <v>2216</v>
      </c>
      <c r="C49" s="1" t="s">
        <v>2216</v>
      </c>
      <c r="D49" s="1" t="s">
        <v>2216</v>
      </c>
      <c r="E49" s="1" t="s">
        <v>2216</v>
      </c>
      <c r="F49" s="1" t="s">
        <v>2216</v>
      </c>
      <c r="G49" s="1" t="s">
        <v>2216</v>
      </c>
      <c r="H49" s="1" t="s">
        <v>2216</v>
      </c>
      <c r="I49" s="1" t="s">
        <v>2216</v>
      </c>
      <c r="J49" s="1" t="s">
        <v>2216</v>
      </c>
      <c r="K49" s="1" t="s">
        <v>2216</v>
      </c>
      <c r="L49" s="4">
        <v>0</v>
      </c>
      <c r="M49" s="4">
        <v>3</v>
      </c>
    </row>
    <row r="50" spans="1:13" x14ac:dyDescent="0.25">
      <c r="A50" s="16" t="s">
        <v>1043</v>
      </c>
      <c r="B50" s="1" t="s">
        <v>2216</v>
      </c>
      <c r="C50" s="1" t="s">
        <v>2216</v>
      </c>
      <c r="D50" s="1" t="s">
        <v>2216</v>
      </c>
      <c r="E50" s="1" t="s">
        <v>2216</v>
      </c>
      <c r="F50" s="1" t="s">
        <v>2216</v>
      </c>
      <c r="G50" s="1" t="s">
        <v>2216</v>
      </c>
      <c r="H50" s="1" t="s">
        <v>2216</v>
      </c>
      <c r="I50" s="1" t="s">
        <v>2216</v>
      </c>
      <c r="J50" s="1" t="s">
        <v>2216</v>
      </c>
      <c r="K50" s="1" t="s">
        <v>2216</v>
      </c>
      <c r="L50" s="4">
        <v>0</v>
      </c>
      <c r="M50" s="4">
        <v>1</v>
      </c>
    </row>
    <row r="51" spans="1:13" x14ac:dyDescent="0.25">
      <c r="A51" s="16" t="s">
        <v>1044</v>
      </c>
      <c r="B51" s="1" t="s">
        <v>2216</v>
      </c>
      <c r="C51" s="1" t="s">
        <v>2216</v>
      </c>
      <c r="D51" s="1" t="s">
        <v>2216</v>
      </c>
      <c r="E51" s="1" t="s">
        <v>2216</v>
      </c>
      <c r="F51" s="1" t="s">
        <v>2216</v>
      </c>
      <c r="G51" s="1" t="s">
        <v>2216</v>
      </c>
      <c r="H51" s="1" t="s">
        <v>2216</v>
      </c>
      <c r="I51" s="1" t="s">
        <v>2216</v>
      </c>
      <c r="J51" s="1" t="s">
        <v>2216</v>
      </c>
      <c r="K51" s="1" t="s">
        <v>2216</v>
      </c>
      <c r="L51" s="4">
        <v>1</v>
      </c>
      <c r="M51" s="4">
        <v>2</v>
      </c>
    </row>
    <row r="52" spans="1:13" x14ac:dyDescent="0.25">
      <c r="A52" s="16" t="s">
        <v>1046</v>
      </c>
      <c r="B52" s="1" t="s">
        <v>2216</v>
      </c>
      <c r="C52" s="1" t="s">
        <v>2216</v>
      </c>
      <c r="D52" s="1" t="s">
        <v>2216</v>
      </c>
      <c r="E52" s="1" t="s">
        <v>2216</v>
      </c>
      <c r="F52" s="1" t="s">
        <v>2216</v>
      </c>
      <c r="G52" s="1" t="s">
        <v>2216</v>
      </c>
      <c r="H52" s="1" t="s">
        <v>2216</v>
      </c>
      <c r="I52" s="1" t="s">
        <v>2216</v>
      </c>
      <c r="J52" s="1" t="s">
        <v>2216</v>
      </c>
      <c r="K52" s="1" t="s">
        <v>2216</v>
      </c>
      <c r="L52" s="4">
        <v>2</v>
      </c>
      <c r="M52" s="4">
        <v>4</v>
      </c>
    </row>
    <row r="53" spans="1:13" x14ac:dyDescent="0.25">
      <c r="A53" s="16" t="s">
        <v>1048</v>
      </c>
      <c r="B53" s="1" t="s">
        <v>2216</v>
      </c>
      <c r="C53" s="1" t="s">
        <v>2216</v>
      </c>
      <c r="D53" s="1" t="s">
        <v>2216</v>
      </c>
      <c r="E53" s="1" t="s">
        <v>2216</v>
      </c>
      <c r="F53" s="1">
        <v>3</v>
      </c>
      <c r="G53" s="1" t="s">
        <v>2216</v>
      </c>
      <c r="H53" s="1" t="s">
        <v>2216</v>
      </c>
      <c r="I53" s="1" t="s">
        <v>2216</v>
      </c>
      <c r="J53" s="1" t="s">
        <v>2216</v>
      </c>
      <c r="K53" s="1" t="s">
        <v>2216</v>
      </c>
      <c r="L53" s="4">
        <v>8</v>
      </c>
      <c r="M53" s="4">
        <v>13</v>
      </c>
    </row>
    <row r="54" spans="1:13" x14ac:dyDescent="0.25">
      <c r="A54" s="16" t="s">
        <v>1049</v>
      </c>
      <c r="B54" s="1" t="s">
        <v>2216</v>
      </c>
      <c r="C54" s="1" t="s">
        <v>2216</v>
      </c>
      <c r="D54" s="1">
        <v>3</v>
      </c>
      <c r="E54" s="1" t="s">
        <v>2216</v>
      </c>
      <c r="F54" s="1" t="s">
        <v>2216</v>
      </c>
      <c r="G54" s="1" t="s">
        <v>2216</v>
      </c>
      <c r="H54" s="1">
        <v>5</v>
      </c>
      <c r="I54" s="1" t="s">
        <v>2216</v>
      </c>
      <c r="J54" s="1">
        <v>3</v>
      </c>
      <c r="K54" s="1">
        <v>3</v>
      </c>
      <c r="L54" s="4">
        <v>13</v>
      </c>
      <c r="M54" s="4">
        <v>19</v>
      </c>
    </row>
    <row r="55" spans="1:13" x14ac:dyDescent="0.25">
      <c r="A55" s="16" t="s">
        <v>1050</v>
      </c>
      <c r="B55" s="1" t="s">
        <v>2216</v>
      </c>
      <c r="C55" s="1" t="s">
        <v>2216</v>
      </c>
      <c r="D55" s="1" t="s">
        <v>2216</v>
      </c>
      <c r="E55" s="1" t="s">
        <v>2216</v>
      </c>
      <c r="F55" s="1" t="s">
        <v>2216</v>
      </c>
      <c r="G55" s="1" t="s">
        <v>2216</v>
      </c>
      <c r="H55" s="1" t="s">
        <v>2216</v>
      </c>
      <c r="I55" s="1" t="s">
        <v>2216</v>
      </c>
      <c r="J55" s="1" t="s">
        <v>2216</v>
      </c>
      <c r="K55" s="1" t="s">
        <v>2216</v>
      </c>
      <c r="L55" s="4">
        <v>2</v>
      </c>
      <c r="M55" s="4">
        <v>6</v>
      </c>
    </row>
    <row r="56" spans="1:13" x14ac:dyDescent="0.25">
      <c r="A56" s="16" t="s">
        <v>1051</v>
      </c>
      <c r="B56" s="1" t="s">
        <v>2216</v>
      </c>
      <c r="C56" s="1" t="s">
        <v>2216</v>
      </c>
      <c r="D56" s="1" t="s">
        <v>2216</v>
      </c>
      <c r="E56" s="1" t="s">
        <v>2216</v>
      </c>
      <c r="F56" s="1" t="s">
        <v>2216</v>
      </c>
      <c r="G56" s="1" t="s">
        <v>2216</v>
      </c>
      <c r="H56" s="1" t="s">
        <v>2216</v>
      </c>
      <c r="I56" s="1" t="s">
        <v>2216</v>
      </c>
      <c r="J56" s="1" t="s">
        <v>2216</v>
      </c>
      <c r="K56" s="1" t="s">
        <v>2216</v>
      </c>
      <c r="L56" s="4">
        <v>1</v>
      </c>
      <c r="M56" s="4">
        <v>2</v>
      </c>
    </row>
    <row r="57" spans="1:13" x14ac:dyDescent="0.25">
      <c r="A57" s="16" t="s">
        <v>1053</v>
      </c>
      <c r="B57" s="1">
        <v>3</v>
      </c>
      <c r="C57" s="1" t="s">
        <v>2216</v>
      </c>
      <c r="D57" s="1">
        <v>4</v>
      </c>
      <c r="E57" s="1" t="s">
        <v>2216</v>
      </c>
      <c r="F57" s="1" t="s">
        <v>2216</v>
      </c>
      <c r="G57" s="1" t="s">
        <v>2216</v>
      </c>
      <c r="H57" s="1" t="s">
        <v>2216</v>
      </c>
      <c r="I57" s="1">
        <v>3</v>
      </c>
      <c r="J57" s="1" t="s">
        <v>2216</v>
      </c>
      <c r="K57" s="1">
        <v>3</v>
      </c>
      <c r="L57" s="4">
        <v>8</v>
      </c>
      <c r="M57" s="4">
        <v>19</v>
      </c>
    </row>
    <row r="58" spans="1:13" x14ac:dyDescent="0.25">
      <c r="A58" s="16" t="s">
        <v>1055</v>
      </c>
      <c r="B58" s="1" t="s">
        <v>2216</v>
      </c>
      <c r="C58" s="1" t="s">
        <v>2216</v>
      </c>
      <c r="D58" s="1" t="s">
        <v>2216</v>
      </c>
      <c r="E58" s="1" t="s">
        <v>2216</v>
      </c>
      <c r="F58" s="1" t="s">
        <v>2216</v>
      </c>
      <c r="G58" s="1" t="s">
        <v>2216</v>
      </c>
      <c r="H58" s="1" t="s">
        <v>2216</v>
      </c>
      <c r="I58" s="1" t="s">
        <v>2216</v>
      </c>
      <c r="J58" s="1" t="s">
        <v>2216</v>
      </c>
      <c r="K58" s="1" t="s">
        <v>2216</v>
      </c>
      <c r="L58" s="4">
        <v>1</v>
      </c>
      <c r="M58" s="4">
        <v>2</v>
      </c>
    </row>
    <row r="59" spans="1:13" x14ac:dyDescent="0.25">
      <c r="A59" s="16" t="s">
        <v>1056</v>
      </c>
      <c r="B59" s="1" t="s">
        <v>2216</v>
      </c>
      <c r="C59" s="1" t="s">
        <v>2216</v>
      </c>
      <c r="D59" s="1" t="s">
        <v>2216</v>
      </c>
      <c r="E59" s="1" t="s">
        <v>2216</v>
      </c>
      <c r="F59" s="1" t="s">
        <v>2216</v>
      </c>
      <c r="G59" s="1" t="s">
        <v>2216</v>
      </c>
      <c r="H59" s="1" t="s">
        <v>2216</v>
      </c>
      <c r="I59" s="1" t="s">
        <v>2216</v>
      </c>
      <c r="J59" s="1" t="s">
        <v>2216</v>
      </c>
      <c r="K59" s="1" t="s">
        <v>2216</v>
      </c>
      <c r="L59" s="4">
        <v>0</v>
      </c>
      <c r="M59" s="4">
        <v>0</v>
      </c>
    </row>
    <row r="60" spans="1:13" x14ac:dyDescent="0.25">
      <c r="A60" s="16" t="s">
        <v>1057</v>
      </c>
      <c r="B60" s="1" t="s">
        <v>2216</v>
      </c>
      <c r="C60" s="1" t="s">
        <v>2216</v>
      </c>
      <c r="D60" s="1" t="s">
        <v>2216</v>
      </c>
      <c r="E60" s="1" t="s">
        <v>2216</v>
      </c>
      <c r="F60" s="1" t="s">
        <v>2216</v>
      </c>
      <c r="G60" s="1" t="s">
        <v>2216</v>
      </c>
      <c r="H60" s="1" t="s">
        <v>2216</v>
      </c>
      <c r="I60" s="1" t="s">
        <v>2216</v>
      </c>
      <c r="J60" s="1" t="s">
        <v>2216</v>
      </c>
      <c r="K60" s="1" t="s">
        <v>2216</v>
      </c>
      <c r="L60" s="4">
        <v>0</v>
      </c>
      <c r="M60" s="4">
        <v>0</v>
      </c>
    </row>
    <row r="61" spans="1:13" x14ac:dyDescent="0.25">
      <c r="A61" s="16" t="s">
        <v>1058</v>
      </c>
      <c r="B61" s="1" t="s">
        <v>2216</v>
      </c>
      <c r="C61" s="1" t="s">
        <v>2216</v>
      </c>
      <c r="D61" s="1" t="s">
        <v>2216</v>
      </c>
      <c r="E61" s="1" t="s">
        <v>2216</v>
      </c>
      <c r="F61" s="1" t="s">
        <v>2216</v>
      </c>
      <c r="G61" s="1" t="s">
        <v>2216</v>
      </c>
      <c r="H61" s="1" t="s">
        <v>2216</v>
      </c>
      <c r="I61" s="1" t="s">
        <v>2216</v>
      </c>
      <c r="J61" s="1" t="s">
        <v>2216</v>
      </c>
      <c r="K61" s="1" t="s">
        <v>2216</v>
      </c>
      <c r="L61" s="4">
        <v>0</v>
      </c>
      <c r="M61" s="4">
        <v>1</v>
      </c>
    </row>
    <row r="62" spans="1:13" x14ac:dyDescent="0.25">
      <c r="A62" s="16" t="s">
        <v>1060</v>
      </c>
      <c r="B62" s="1" t="s">
        <v>2216</v>
      </c>
      <c r="C62" s="1" t="s">
        <v>2216</v>
      </c>
      <c r="D62" s="1" t="s">
        <v>2216</v>
      </c>
      <c r="E62" s="1" t="s">
        <v>2216</v>
      </c>
      <c r="F62" s="1" t="s">
        <v>2216</v>
      </c>
      <c r="G62" s="1" t="s">
        <v>2216</v>
      </c>
      <c r="H62" s="1" t="s">
        <v>2216</v>
      </c>
      <c r="I62" s="1" t="s">
        <v>2216</v>
      </c>
      <c r="J62" s="1" t="s">
        <v>2216</v>
      </c>
      <c r="K62" s="1" t="s">
        <v>2216</v>
      </c>
      <c r="L62" s="4">
        <v>1</v>
      </c>
      <c r="M62" s="4">
        <v>2</v>
      </c>
    </row>
    <row r="63" spans="1:13" x14ac:dyDescent="0.25">
      <c r="A63" s="16" t="s">
        <v>1062</v>
      </c>
      <c r="B63" s="1" t="s">
        <v>2216</v>
      </c>
      <c r="C63" s="1" t="s">
        <v>2216</v>
      </c>
      <c r="D63" s="1" t="s">
        <v>2216</v>
      </c>
      <c r="E63" s="1" t="s">
        <v>2216</v>
      </c>
      <c r="F63" s="1" t="s">
        <v>2216</v>
      </c>
      <c r="G63" s="1" t="s">
        <v>2216</v>
      </c>
      <c r="H63" s="1" t="s">
        <v>2216</v>
      </c>
      <c r="I63" s="1" t="s">
        <v>2216</v>
      </c>
      <c r="J63" s="1" t="s">
        <v>2216</v>
      </c>
      <c r="K63" s="1">
        <v>3</v>
      </c>
      <c r="L63" s="4">
        <v>5</v>
      </c>
      <c r="M63" s="4">
        <v>9</v>
      </c>
    </row>
    <row r="64" spans="1:13" x14ac:dyDescent="0.25">
      <c r="A64" s="16" t="s">
        <v>1063</v>
      </c>
      <c r="B64" s="1" t="s">
        <v>2216</v>
      </c>
      <c r="C64" s="1" t="s">
        <v>2216</v>
      </c>
      <c r="D64" s="1" t="s">
        <v>2216</v>
      </c>
      <c r="E64" s="1" t="s">
        <v>2216</v>
      </c>
      <c r="F64" s="1" t="s">
        <v>2216</v>
      </c>
      <c r="G64" s="1">
        <v>3</v>
      </c>
      <c r="H64" s="1" t="s">
        <v>2216</v>
      </c>
      <c r="I64" s="1" t="s">
        <v>2216</v>
      </c>
      <c r="J64" s="1" t="s">
        <v>2216</v>
      </c>
      <c r="K64" s="1" t="s">
        <v>2216</v>
      </c>
      <c r="L64" s="4">
        <v>8</v>
      </c>
      <c r="M64" s="4">
        <v>12</v>
      </c>
    </row>
    <row r="65" spans="1:13" x14ac:dyDescent="0.25">
      <c r="A65" s="16" t="s">
        <v>1064</v>
      </c>
      <c r="B65" s="1" t="s">
        <v>2216</v>
      </c>
      <c r="C65" s="1" t="s">
        <v>2216</v>
      </c>
      <c r="D65" s="1" t="s">
        <v>2216</v>
      </c>
      <c r="E65" s="1" t="s">
        <v>2216</v>
      </c>
      <c r="F65" s="1" t="s">
        <v>2216</v>
      </c>
      <c r="G65" s="1" t="s">
        <v>2216</v>
      </c>
      <c r="H65" s="1" t="s">
        <v>2216</v>
      </c>
      <c r="I65" s="1" t="s">
        <v>2216</v>
      </c>
      <c r="J65" s="1" t="s">
        <v>2216</v>
      </c>
      <c r="K65" s="1" t="s">
        <v>2216</v>
      </c>
      <c r="L65" s="4">
        <v>1</v>
      </c>
      <c r="M65" s="4">
        <v>2</v>
      </c>
    </row>
    <row r="66" spans="1:13" x14ac:dyDescent="0.25">
      <c r="A66" s="16" t="s">
        <v>1065</v>
      </c>
      <c r="B66" s="1" t="s">
        <v>2216</v>
      </c>
      <c r="C66" s="1" t="s">
        <v>2216</v>
      </c>
      <c r="D66" s="1" t="s">
        <v>2216</v>
      </c>
      <c r="E66" s="1" t="s">
        <v>2216</v>
      </c>
      <c r="F66" s="1" t="s">
        <v>2216</v>
      </c>
      <c r="G66" s="1" t="s">
        <v>2216</v>
      </c>
      <c r="H66" s="1" t="s">
        <v>2216</v>
      </c>
      <c r="I66" s="1" t="s">
        <v>2216</v>
      </c>
      <c r="J66" s="1" t="s">
        <v>2216</v>
      </c>
      <c r="K66" s="1" t="s">
        <v>2216</v>
      </c>
      <c r="L66" s="4">
        <v>1</v>
      </c>
      <c r="M66" s="4">
        <v>1</v>
      </c>
    </row>
    <row r="67" spans="1:13" x14ac:dyDescent="0.25">
      <c r="A67" s="16" t="s">
        <v>1067</v>
      </c>
      <c r="B67" s="1" t="s">
        <v>2216</v>
      </c>
      <c r="C67" s="1" t="s">
        <v>2216</v>
      </c>
      <c r="D67" s="1" t="s">
        <v>2216</v>
      </c>
      <c r="E67" s="1" t="s">
        <v>2216</v>
      </c>
      <c r="F67" s="1" t="s">
        <v>2216</v>
      </c>
      <c r="G67" s="1" t="s">
        <v>2216</v>
      </c>
      <c r="H67" s="1" t="s">
        <v>2216</v>
      </c>
      <c r="I67" s="1" t="s">
        <v>2216</v>
      </c>
      <c r="J67" s="1" t="s">
        <v>2216</v>
      </c>
      <c r="K67" s="1" t="s">
        <v>2216</v>
      </c>
      <c r="L67" s="4">
        <v>2</v>
      </c>
      <c r="M67" s="4">
        <v>5</v>
      </c>
    </row>
    <row r="68" spans="1:13" x14ac:dyDescent="0.25">
      <c r="A68" s="16" t="s">
        <v>1069</v>
      </c>
      <c r="B68" s="1" t="s">
        <v>2216</v>
      </c>
      <c r="C68" s="1">
        <v>5</v>
      </c>
      <c r="D68" s="1" t="s">
        <v>2216</v>
      </c>
      <c r="E68" s="1">
        <v>5</v>
      </c>
      <c r="F68" s="1">
        <v>7</v>
      </c>
      <c r="G68" s="1">
        <v>7</v>
      </c>
      <c r="H68" s="1">
        <v>4</v>
      </c>
      <c r="I68" s="1">
        <v>3</v>
      </c>
      <c r="J68" s="1">
        <v>3</v>
      </c>
      <c r="K68" s="1">
        <v>7</v>
      </c>
      <c r="L68" s="4">
        <v>24</v>
      </c>
      <c r="M68" s="4">
        <v>45</v>
      </c>
    </row>
    <row r="69" spans="1:13" x14ac:dyDescent="0.25">
      <c r="A69" s="16" t="s">
        <v>1070</v>
      </c>
      <c r="B69" s="1" t="s">
        <v>2216</v>
      </c>
      <c r="C69" s="1">
        <v>3</v>
      </c>
      <c r="D69" s="1" t="s">
        <v>2216</v>
      </c>
      <c r="E69" s="1">
        <v>4</v>
      </c>
      <c r="F69" s="1">
        <v>10</v>
      </c>
      <c r="G69" s="1">
        <v>4</v>
      </c>
      <c r="H69" s="1">
        <v>8</v>
      </c>
      <c r="I69" s="1">
        <v>4</v>
      </c>
      <c r="J69" s="1">
        <v>6</v>
      </c>
      <c r="K69" s="1">
        <v>11</v>
      </c>
      <c r="L69" s="4">
        <v>32</v>
      </c>
      <c r="M69" s="4">
        <v>52</v>
      </c>
    </row>
    <row r="70" spans="1:13" x14ac:dyDescent="0.25">
      <c r="A70" s="16" t="s">
        <v>1071</v>
      </c>
      <c r="B70" s="1" t="s">
        <v>2216</v>
      </c>
      <c r="C70" s="1" t="s">
        <v>2216</v>
      </c>
      <c r="D70" s="1" t="s">
        <v>2216</v>
      </c>
      <c r="E70" s="1" t="s">
        <v>2216</v>
      </c>
      <c r="F70" s="1">
        <v>3</v>
      </c>
      <c r="G70" s="1" t="s">
        <v>2216</v>
      </c>
      <c r="H70" s="1">
        <v>3</v>
      </c>
      <c r="I70" s="1" t="s">
        <v>2216</v>
      </c>
      <c r="J70" s="1" t="s">
        <v>2216</v>
      </c>
      <c r="K70" s="1">
        <v>4</v>
      </c>
      <c r="L70" s="4">
        <v>10</v>
      </c>
      <c r="M70" s="4">
        <v>16</v>
      </c>
    </row>
    <row r="71" spans="1:13" x14ac:dyDescent="0.25">
      <c r="A71" s="16" t="s">
        <v>1072</v>
      </c>
      <c r="B71" s="1" t="s">
        <v>2216</v>
      </c>
      <c r="C71" s="1" t="s">
        <v>2216</v>
      </c>
      <c r="D71" s="1" t="s">
        <v>2216</v>
      </c>
      <c r="E71" s="1" t="s">
        <v>2216</v>
      </c>
      <c r="F71" s="1" t="s">
        <v>2216</v>
      </c>
      <c r="G71" s="1" t="s">
        <v>2216</v>
      </c>
      <c r="H71" s="1" t="s">
        <v>2216</v>
      </c>
      <c r="I71" s="1" t="s">
        <v>2216</v>
      </c>
      <c r="J71" s="1" t="s">
        <v>2216</v>
      </c>
      <c r="K71" s="1">
        <v>5</v>
      </c>
      <c r="L71" s="4">
        <v>10</v>
      </c>
      <c r="M71" s="4">
        <v>11</v>
      </c>
    </row>
    <row r="72" spans="1:13" x14ac:dyDescent="0.25">
      <c r="A72" s="16" t="s">
        <v>1074</v>
      </c>
      <c r="B72" s="1">
        <v>6</v>
      </c>
      <c r="C72" s="1">
        <v>4</v>
      </c>
      <c r="D72" s="1">
        <v>5</v>
      </c>
      <c r="E72" s="1">
        <v>3</v>
      </c>
      <c r="F72" s="1">
        <v>5</v>
      </c>
      <c r="G72" s="1" t="s">
        <v>2216</v>
      </c>
      <c r="H72" s="1">
        <v>3</v>
      </c>
      <c r="I72" s="1">
        <v>3</v>
      </c>
      <c r="J72" s="1" t="s">
        <v>2216</v>
      </c>
      <c r="K72" s="1">
        <v>4</v>
      </c>
      <c r="L72" s="4">
        <v>9</v>
      </c>
      <c r="M72" s="4">
        <v>29</v>
      </c>
    </row>
    <row r="73" spans="1:13" x14ac:dyDescent="0.25">
      <c r="A73" s="16" t="s">
        <v>1076</v>
      </c>
      <c r="B73" s="1" t="s">
        <v>2216</v>
      </c>
      <c r="C73" s="1" t="s">
        <v>2216</v>
      </c>
      <c r="D73" s="1" t="s">
        <v>2216</v>
      </c>
      <c r="E73" s="1" t="s">
        <v>2216</v>
      </c>
      <c r="F73" s="1" t="s">
        <v>2216</v>
      </c>
      <c r="G73" s="1" t="s">
        <v>2216</v>
      </c>
      <c r="H73" s="1" t="s">
        <v>2216</v>
      </c>
      <c r="I73" s="1" t="s">
        <v>2216</v>
      </c>
      <c r="J73" s="1" t="s">
        <v>2216</v>
      </c>
      <c r="K73" s="1" t="s">
        <v>2216</v>
      </c>
      <c r="L73" s="4">
        <v>0</v>
      </c>
      <c r="M73" s="4">
        <v>0</v>
      </c>
    </row>
    <row r="74" spans="1:13" x14ac:dyDescent="0.25">
      <c r="A74" s="16" t="s">
        <v>1077</v>
      </c>
      <c r="B74" s="1" t="s">
        <v>2216</v>
      </c>
      <c r="C74" s="1" t="s">
        <v>2216</v>
      </c>
      <c r="D74" s="1" t="s">
        <v>2216</v>
      </c>
      <c r="E74" s="1" t="s">
        <v>2216</v>
      </c>
      <c r="F74" s="1" t="s">
        <v>2216</v>
      </c>
      <c r="G74" s="1" t="s">
        <v>2216</v>
      </c>
      <c r="H74" s="1" t="s">
        <v>2216</v>
      </c>
      <c r="I74" s="1" t="s">
        <v>2216</v>
      </c>
      <c r="J74" s="1" t="s">
        <v>2216</v>
      </c>
      <c r="K74" s="1" t="s">
        <v>2216</v>
      </c>
      <c r="L74" s="4">
        <v>1</v>
      </c>
      <c r="M74" s="4">
        <v>2</v>
      </c>
    </row>
    <row r="75" spans="1:13" x14ac:dyDescent="0.25">
      <c r="A75" s="16" t="s">
        <v>1078</v>
      </c>
      <c r="B75" s="1" t="s">
        <v>2216</v>
      </c>
      <c r="C75" s="1" t="s">
        <v>2216</v>
      </c>
      <c r="D75" s="1" t="s">
        <v>2216</v>
      </c>
      <c r="E75" s="1" t="s">
        <v>2216</v>
      </c>
      <c r="F75" s="1" t="s">
        <v>2216</v>
      </c>
      <c r="G75" s="1" t="s">
        <v>2216</v>
      </c>
      <c r="H75" s="1" t="s">
        <v>2216</v>
      </c>
      <c r="I75" s="1" t="s">
        <v>2216</v>
      </c>
      <c r="J75" s="1" t="s">
        <v>2216</v>
      </c>
      <c r="K75" s="1" t="s">
        <v>2216</v>
      </c>
      <c r="L75" s="4">
        <v>0</v>
      </c>
      <c r="M75" s="4">
        <v>1</v>
      </c>
    </row>
    <row r="76" spans="1:13" x14ac:dyDescent="0.25">
      <c r="A76" s="16" t="s">
        <v>1079</v>
      </c>
      <c r="B76" s="1" t="s">
        <v>2216</v>
      </c>
      <c r="C76" s="1" t="s">
        <v>2216</v>
      </c>
      <c r="D76" s="1" t="s">
        <v>2216</v>
      </c>
      <c r="E76" s="1" t="s">
        <v>2216</v>
      </c>
      <c r="F76" s="1" t="s">
        <v>2216</v>
      </c>
      <c r="G76" s="1" t="s">
        <v>2216</v>
      </c>
      <c r="H76" s="1" t="s">
        <v>2216</v>
      </c>
      <c r="I76" s="1" t="s">
        <v>2216</v>
      </c>
      <c r="J76" s="1" t="s">
        <v>2216</v>
      </c>
      <c r="K76" s="1" t="s">
        <v>2216</v>
      </c>
      <c r="L76" s="4">
        <v>0</v>
      </c>
      <c r="M76" s="4">
        <v>0</v>
      </c>
    </row>
    <row r="77" spans="1:13" x14ac:dyDescent="0.25">
      <c r="A77" s="16" t="s">
        <v>1081</v>
      </c>
      <c r="B77" s="1" t="s">
        <v>2216</v>
      </c>
      <c r="C77" s="1" t="s">
        <v>2216</v>
      </c>
      <c r="D77" s="1" t="s">
        <v>2216</v>
      </c>
      <c r="E77" s="1" t="s">
        <v>2216</v>
      </c>
      <c r="F77" s="1" t="s">
        <v>2216</v>
      </c>
      <c r="G77" s="1" t="s">
        <v>2216</v>
      </c>
      <c r="H77" s="1" t="s">
        <v>2216</v>
      </c>
      <c r="I77" s="1" t="s">
        <v>2216</v>
      </c>
      <c r="J77" s="1" t="s">
        <v>2216</v>
      </c>
      <c r="K77" s="1" t="s">
        <v>2216</v>
      </c>
      <c r="L77" s="4">
        <v>0</v>
      </c>
      <c r="M77" s="4">
        <v>0</v>
      </c>
    </row>
    <row r="78" spans="1:13" x14ac:dyDescent="0.25">
      <c r="A78" s="16" t="s">
        <v>1083</v>
      </c>
      <c r="B78" s="1">
        <v>30</v>
      </c>
      <c r="C78" s="1">
        <v>26</v>
      </c>
      <c r="D78" s="1">
        <v>39</v>
      </c>
      <c r="E78" s="1">
        <v>27</v>
      </c>
      <c r="F78" s="1">
        <v>25</v>
      </c>
      <c r="G78" s="1">
        <v>28</v>
      </c>
      <c r="H78" s="1">
        <v>23</v>
      </c>
      <c r="I78" s="1">
        <v>22</v>
      </c>
      <c r="J78" s="1">
        <v>22</v>
      </c>
      <c r="K78" s="1">
        <v>19</v>
      </c>
      <c r="L78" s="4">
        <v>114</v>
      </c>
      <c r="M78" s="4">
        <v>260</v>
      </c>
    </row>
    <row r="79" spans="1:13" x14ac:dyDescent="0.25">
      <c r="A79" s="16" t="s">
        <v>1084</v>
      </c>
      <c r="B79" s="1">
        <v>30</v>
      </c>
      <c r="C79" s="1">
        <v>49</v>
      </c>
      <c r="D79" s="1">
        <v>36</v>
      </c>
      <c r="E79" s="1">
        <v>50</v>
      </c>
      <c r="F79" s="1">
        <v>42</v>
      </c>
      <c r="G79" s="1">
        <v>39</v>
      </c>
      <c r="H79" s="1">
        <v>53</v>
      </c>
      <c r="I79" s="1">
        <v>56</v>
      </c>
      <c r="J79" s="1">
        <v>26</v>
      </c>
      <c r="K79" s="1">
        <v>37</v>
      </c>
      <c r="L79" s="4">
        <v>210</v>
      </c>
      <c r="M79" s="4">
        <v>402</v>
      </c>
    </row>
    <row r="80" spans="1:13" x14ac:dyDescent="0.25">
      <c r="A80" s="16" t="s">
        <v>1085</v>
      </c>
      <c r="B80" s="1">
        <v>4</v>
      </c>
      <c r="C80" s="1">
        <v>8</v>
      </c>
      <c r="D80" s="1">
        <v>8</v>
      </c>
      <c r="E80" s="1">
        <v>11</v>
      </c>
      <c r="F80" s="1" t="s">
        <v>2216</v>
      </c>
      <c r="G80" s="1">
        <v>6</v>
      </c>
      <c r="H80" s="1">
        <v>9</v>
      </c>
      <c r="I80" s="1">
        <v>3</v>
      </c>
      <c r="J80" s="1">
        <v>4</v>
      </c>
      <c r="K80" s="1">
        <v>7</v>
      </c>
      <c r="L80" s="4">
        <v>28</v>
      </c>
      <c r="M80" s="4">
        <v>57</v>
      </c>
    </row>
    <row r="81" spans="1:13" x14ac:dyDescent="0.25">
      <c r="A81" s="16" t="s">
        <v>1086</v>
      </c>
      <c r="B81" s="1">
        <v>5</v>
      </c>
      <c r="C81" s="1">
        <v>6</v>
      </c>
      <c r="D81" s="1">
        <v>4</v>
      </c>
      <c r="E81" s="1" t="s">
        <v>2216</v>
      </c>
      <c r="F81" s="1" t="s">
        <v>2216</v>
      </c>
      <c r="G81" s="1">
        <v>4</v>
      </c>
      <c r="H81" s="1">
        <v>4</v>
      </c>
      <c r="I81" s="1">
        <v>8</v>
      </c>
      <c r="J81" s="1">
        <v>8</v>
      </c>
      <c r="K81" s="1">
        <v>18</v>
      </c>
      <c r="L81" s="4">
        <v>41</v>
      </c>
      <c r="M81" s="4">
        <v>56</v>
      </c>
    </row>
    <row r="82" spans="1:13" x14ac:dyDescent="0.25">
      <c r="A82" s="16" t="s">
        <v>1088</v>
      </c>
      <c r="B82" s="1">
        <v>17</v>
      </c>
      <c r="C82" s="1">
        <v>20</v>
      </c>
      <c r="D82" s="1">
        <v>11</v>
      </c>
      <c r="E82" s="1">
        <v>19</v>
      </c>
      <c r="F82" s="1">
        <v>15</v>
      </c>
      <c r="G82" s="1">
        <v>12</v>
      </c>
      <c r="H82" s="1">
        <v>20</v>
      </c>
      <c r="I82" s="1">
        <v>15</v>
      </c>
      <c r="J82" s="1">
        <v>9</v>
      </c>
      <c r="K82" s="1">
        <v>29</v>
      </c>
      <c r="L82" s="4">
        <v>83</v>
      </c>
      <c r="M82" s="4">
        <v>154</v>
      </c>
    </row>
    <row r="83" spans="1:13" x14ac:dyDescent="0.25">
      <c r="A83" s="10" t="s">
        <v>14</v>
      </c>
      <c r="B83" s="4">
        <v>200</v>
      </c>
      <c r="C83" s="4">
        <v>212</v>
      </c>
      <c r="D83" s="4">
        <v>211</v>
      </c>
      <c r="E83" s="4">
        <v>222</v>
      </c>
      <c r="F83" s="4">
        <v>214</v>
      </c>
      <c r="G83" s="4">
        <v>187</v>
      </c>
      <c r="H83" s="4">
        <v>228</v>
      </c>
      <c r="I83" s="4">
        <v>225</v>
      </c>
      <c r="J83" s="4">
        <v>129</v>
      </c>
      <c r="K83" s="4">
        <v>244</v>
      </c>
      <c r="L83" s="4">
        <v>997</v>
      </c>
      <c r="M83" s="4">
        <v>1996</v>
      </c>
    </row>
    <row r="84" spans="1:13" x14ac:dyDescent="0.25">
      <c r="A84" s="15"/>
    </row>
    <row r="85" spans="1:13" x14ac:dyDescent="0.25">
      <c r="A85" s="15"/>
    </row>
    <row r="86" spans="1:13" x14ac:dyDescent="0.25">
      <c r="A86" s="15"/>
      <c r="B86" s="23" t="s">
        <v>732</v>
      </c>
      <c r="C86" s="24"/>
      <c r="D86" s="24"/>
      <c r="E86" s="24"/>
      <c r="F86" s="24"/>
      <c r="G86" s="24"/>
      <c r="H86" s="24"/>
      <c r="I86" s="24"/>
      <c r="J86" s="24"/>
      <c r="K86" s="24"/>
      <c r="L86" s="6" t="s">
        <v>734</v>
      </c>
      <c r="M86" s="6" t="s">
        <v>11</v>
      </c>
    </row>
    <row r="87" spans="1:13" x14ac:dyDescent="0.25">
      <c r="A87" s="9" t="s">
        <v>34</v>
      </c>
      <c r="B87" s="5" t="s">
        <v>0</v>
      </c>
      <c r="C87" s="5" t="s">
        <v>1</v>
      </c>
      <c r="D87" s="5" t="s">
        <v>2</v>
      </c>
      <c r="E87" s="5" t="s">
        <v>3</v>
      </c>
      <c r="F87" s="5" t="s">
        <v>4</v>
      </c>
      <c r="G87" s="5" t="s">
        <v>5</v>
      </c>
      <c r="H87" s="5" t="s">
        <v>6</v>
      </c>
      <c r="I87" s="5" t="s">
        <v>7</v>
      </c>
      <c r="J87" s="5" t="s">
        <v>8</v>
      </c>
      <c r="K87" s="5" t="s">
        <v>9</v>
      </c>
      <c r="L87" s="5" t="s">
        <v>32</v>
      </c>
      <c r="M87" s="5" t="s">
        <v>33</v>
      </c>
    </row>
    <row r="88" spans="1:13" x14ac:dyDescent="0.25">
      <c r="A88" s="8" t="s">
        <v>875</v>
      </c>
      <c r="B88" s="2">
        <v>0.19354838709677399</v>
      </c>
      <c r="C88" s="2">
        <v>0.26984126984126999</v>
      </c>
      <c r="D88" s="2">
        <v>0.203125</v>
      </c>
      <c r="E88" s="2">
        <v>0.35087719298245601</v>
      </c>
      <c r="F88" s="2">
        <v>0.32258064516128998</v>
      </c>
      <c r="G88" s="2">
        <v>0.30188679245283001</v>
      </c>
      <c r="H88" s="2">
        <v>0.28301886792452802</v>
      </c>
      <c r="I88" s="2">
        <v>0.27868852459016402</v>
      </c>
      <c r="J88" s="2">
        <v>0.23529411764705899</v>
      </c>
      <c r="K88" s="2">
        <v>0.160714285714286</v>
      </c>
      <c r="L88" s="3">
        <v>0.26068376068376098</v>
      </c>
      <c r="M88" s="3">
        <v>0.27186311787072198</v>
      </c>
    </row>
    <row r="89" spans="1:13" x14ac:dyDescent="0.25">
      <c r="A89" s="8" t="s">
        <v>876</v>
      </c>
      <c r="B89" s="2">
        <v>0.35483870967741898</v>
      </c>
      <c r="C89" s="2">
        <v>0.33333333333333298</v>
      </c>
      <c r="D89" s="2">
        <v>0.4375</v>
      </c>
      <c r="E89" s="2">
        <v>0.40350877192982498</v>
      </c>
      <c r="F89" s="2">
        <v>0.35483870967741898</v>
      </c>
      <c r="G89" s="2">
        <v>0.35849056603773599</v>
      </c>
      <c r="H89" s="2">
        <v>0.41509433962264197</v>
      </c>
      <c r="I89" s="2">
        <v>0.409836065573771</v>
      </c>
      <c r="J89" s="2">
        <v>0.29411764705882398</v>
      </c>
      <c r="K89" s="2">
        <v>0.41071428571428598</v>
      </c>
      <c r="L89" s="3">
        <v>0.38888888888888901</v>
      </c>
      <c r="M89" s="3">
        <v>0.38212927756654003</v>
      </c>
    </row>
    <row r="90" spans="1:13" x14ac:dyDescent="0.25">
      <c r="A90" s="8" t="s">
        <v>877</v>
      </c>
      <c r="B90" s="2">
        <v>0.112903225806452</v>
      </c>
      <c r="C90" s="2">
        <v>0.158730158730159</v>
      </c>
      <c r="D90" s="2">
        <v>9.375E-2</v>
      </c>
      <c r="E90" s="2">
        <v>7.0175438596491196E-2</v>
      </c>
      <c r="F90" s="2">
        <v>9.6774193548387094E-2</v>
      </c>
      <c r="G90" s="2">
        <v>7.5471698113207503E-2</v>
      </c>
      <c r="H90" s="2">
        <v>9.4339622641509399E-2</v>
      </c>
      <c r="I90" s="2">
        <v>6.5573770491803296E-2</v>
      </c>
      <c r="J90" s="2">
        <v>0.23529411764705899</v>
      </c>
      <c r="K90" s="2" t="s">
        <v>2216</v>
      </c>
      <c r="L90" s="3">
        <v>7.69230769230769E-2</v>
      </c>
      <c r="M90" s="3">
        <v>9.1254752851711002E-2</v>
      </c>
    </row>
    <row r="91" spans="1:13" x14ac:dyDescent="0.25">
      <c r="A91" s="8" t="s">
        <v>878</v>
      </c>
      <c r="B91" s="2">
        <v>8.0645161290322606E-2</v>
      </c>
      <c r="C91" s="2">
        <v>6.3492063492063502E-2</v>
      </c>
      <c r="D91" s="2" t="s">
        <v>2216</v>
      </c>
      <c r="E91" s="2" t="s">
        <v>2216</v>
      </c>
      <c r="F91" s="2">
        <v>9.6774193548387094E-2</v>
      </c>
      <c r="G91" s="2">
        <v>7.5471698113207503E-2</v>
      </c>
      <c r="H91" s="2">
        <v>5.6603773584905703E-2</v>
      </c>
      <c r="I91" s="2">
        <v>8.1967213114754106E-2</v>
      </c>
      <c r="J91" s="2" t="s">
        <v>2216</v>
      </c>
      <c r="K91" s="2">
        <v>0.107142857142857</v>
      </c>
      <c r="L91" s="3">
        <v>8.11965811965812E-2</v>
      </c>
      <c r="M91" s="3">
        <v>6.2737642585551298E-2</v>
      </c>
    </row>
    <row r="92" spans="1:13" x14ac:dyDescent="0.25">
      <c r="A92" s="8" t="s">
        <v>880</v>
      </c>
      <c r="B92" s="2">
        <v>0.25806451612903197</v>
      </c>
      <c r="C92" s="2">
        <v>0.17460317460317501</v>
      </c>
      <c r="D92" s="2">
        <v>0.234375</v>
      </c>
      <c r="E92" s="2">
        <v>0.157894736842105</v>
      </c>
      <c r="F92" s="2">
        <v>0.12903225806451599</v>
      </c>
      <c r="G92" s="2">
        <v>0.18867924528301899</v>
      </c>
      <c r="H92" s="2">
        <v>0.15094339622641501</v>
      </c>
      <c r="I92" s="2">
        <v>0.16393442622950799</v>
      </c>
      <c r="J92" s="2">
        <v>0.17647058823529399</v>
      </c>
      <c r="K92" s="2">
        <v>0.28571428571428598</v>
      </c>
      <c r="L92" s="3">
        <v>0.19230769230769201</v>
      </c>
      <c r="M92" s="3">
        <v>0.19201520912547501</v>
      </c>
    </row>
    <row r="93" spans="1:13" x14ac:dyDescent="0.25">
      <c r="A93" s="8" t="s">
        <v>992</v>
      </c>
      <c r="B93" s="2" t="s">
        <v>2216</v>
      </c>
      <c r="C93" s="2" t="s">
        <v>2216</v>
      </c>
      <c r="D93" s="2" t="s">
        <v>2216</v>
      </c>
      <c r="E93" s="2">
        <v>0.35714285714285698</v>
      </c>
      <c r="F93" s="2">
        <v>0.36363636363636398</v>
      </c>
      <c r="G93" s="2" t="s">
        <v>2216</v>
      </c>
      <c r="H93" s="2">
        <v>0.41666666666666702</v>
      </c>
      <c r="I93" s="2" t="s">
        <v>2216</v>
      </c>
      <c r="J93" s="2" t="s">
        <v>2216</v>
      </c>
      <c r="K93" s="2">
        <v>0.27272727272727298</v>
      </c>
      <c r="L93" s="3">
        <v>0.22033898305084701</v>
      </c>
      <c r="M93" s="3">
        <v>0.26213592233009703</v>
      </c>
    </row>
    <row r="94" spans="1:13" x14ac:dyDescent="0.25">
      <c r="A94" s="8" t="s">
        <v>993</v>
      </c>
      <c r="B94" s="2" t="s">
        <v>2216</v>
      </c>
      <c r="C94" s="2" t="s">
        <v>2216</v>
      </c>
      <c r="D94" s="2" t="s">
        <v>2216</v>
      </c>
      <c r="E94" s="2">
        <v>0.214285714285714</v>
      </c>
      <c r="F94" s="2">
        <v>0.45454545454545497</v>
      </c>
      <c r="G94" s="2">
        <v>0.5</v>
      </c>
      <c r="H94" s="2" t="s">
        <v>2216</v>
      </c>
      <c r="I94" s="2">
        <v>0.5</v>
      </c>
      <c r="J94" s="2">
        <v>0.42857142857142899</v>
      </c>
      <c r="K94" s="2">
        <v>0.45454545454545497</v>
      </c>
      <c r="L94" s="3">
        <v>0.38983050847457601</v>
      </c>
      <c r="M94" s="3">
        <v>0.34951456310679602</v>
      </c>
    </row>
    <row r="95" spans="1:13" x14ac:dyDescent="0.25">
      <c r="A95" s="8" t="s">
        <v>994</v>
      </c>
      <c r="B95" s="2">
        <v>0</v>
      </c>
      <c r="C95" s="2">
        <v>0</v>
      </c>
      <c r="D95" s="2">
        <v>0</v>
      </c>
      <c r="E95" s="2" t="s">
        <v>2216</v>
      </c>
      <c r="F95" s="2" t="s">
        <v>2216</v>
      </c>
      <c r="G95" s="2" t="s">
        <v>2216</v>
      </c>
      <c r="H95" s="2" t="s">
        <v>2216</v>
      </c>
      <c r="I95" s="2">
        <v>0</v>
      </c>
      <c r="J95" s="2">
        <v>0</v>
      </c>
      <c r="K95" s="2">
        <v>0</v>
      </c>
      <c r="L95" s="3">
        <v>5.0847457627118599E-2</v>
      </c>
      <c r="M95" s="3">
        <v>5.8252427184466E-2</v>
      </c>
    </row>
    <row r="96" spans="1:13" x14ac:dyDescent="0.25">
      <c r="A96" s="8" t="s">
        <v>995</v>
      </c>
      <c r="B96" s="2">
        <v>0</v>
      </c>
      <c r="C96" s="2">
        <v>0</v>
      </c>
      <c r="D96" s="2" t="s">
        <v>2216</v>
      </c>
      <c r="E96" s="2">
        <v>0</v>
      </c>
      <c r="F96" s="2">
        <v>0</v>
      </c>
      <c r="G96" s="2" t="s">
        <v>2216</v>
      </c>
      <c r="H96" s="2">
        <v>0</v>
      </c>
      <c r="I96" s="2" t="s">
        <v>2216</v>
      </c>
      <c r="J96" s="2" t="s">
        <v>2216</v>
      </c>
      <c r="K96" s="2" t="s">
        <v>2216</v>
      </c>
      <c r="L96" s="3">
        <v>6.7796610169491497E-2</v>
      </c>
      <c r="M96" s="3">
        <v>4.85436893203883E-2</v>
      </c>
    </row>
    <row r="97" spans="1:13" x14ac:dyDescent="0.25">
      <c r="A97" s="8" t="s">
        <v>997</v>
      </c>
      <c r="B97" s="2">
        <v>0.63636363636363602</v>
      </c>
      <c r="C97" s="2" t="s">
        <v>2216</v>
      </c>
      <c r="D97" s="2" t="s">
        <v>2216</v>
      </c>
      <c r="E97" s="2">
        <v>0.28571428571428598</v>
      </c>
      <c r="F97" s="2" t="s">
        <v>2216</v>
      </c>
      <c r="G97" s="2" t="s">
        <v>2216</v>
      </c>
      <c r="H97" s="2">
        <v>0.33333333333333298</v>
      </c>
      <c r="I97" s="2">
        <v>0.35</v>
      </c>
      <c r="J97" s="2" t="s">
        <v>2216</v>
      </c>
      <c r="K97" s="2" t="s">
        <v>2216</v>
      </c>
      <c r="L97" s="3">
        <v>0.27118644067796599</v>
      </c>
      <c r="M97" s="3">
        <v>0.28155339805825202</v>
      </c>
    </row>
    <row r="98" spans="1:13" x14ac:dyDescent="0.25">
      <c r="A98" s="8" t="s">
        <v>999</v>
      </c>
      <c r="B98" s="2" t="s">
        <v>2216</v>
      </c>
      <c r="C98" s="2" t="s">
        <v>2216</v>
      </c>
      <c r="D98" s="2" t="s">
        <v>2216</v>
      </c>
      <c r="E98" s="2">
        <v>0.71428571428571397</v>
      </c>
      <c r="F98" s="2" t="s">
        <v>2216</v>
      </c>
      <c r="G98" s="2" t="s">
        <v>2216</v>
      </c>
      <c r="H98" s="2" t="s">
        <v>2216</v>
      </c>
      <c r="I98" s="2">
        <v>0</v>
      </c>
      <c r="J98" s="2" t="s">
        <v>2216</v>
      </c>
      <c r="K98" s="2" t="s">
        <v>2216</v>
      </c>
      <c r="L98" s="3">
        <v>0.22727272727272699</v>
      </c>
      <c r="M98" s="3">
        <v>0.30188679245283001</v>
      </c>
    </row>
    <row r="99" spans="1:13" x14ac:dyDescent="0.25">
      <c r="A99" s="8" t="s">
        <v>1000</v>
      </c>
      <c r="B99" s="2" t="s">
        <v>2216</v>
      </c>
      <c r="C99" s="2" t="s">
        <v>2216</v>
      </c>
      <c r="D99" s="2">
        <v>0.42857142857142899</v>
      </c>
      <c r="E99" s="2">
        <v>0</v>
      </c>
      <c r="F99" s="2" t="s">
        <v>2216</v>
      </c>
      <c r="G99" s="2" t="s">
        <v>2216</v>
      </c>
      <c r="H99" s="2">
        <v>0</v>
      </c>
      <c r="I99" s="2">
        <v>1</v>
      </c>
      <c r="J99" s="2">
        <v>0</v>
      </c>
      <c r="K99" s="2">
        <v>0.44444444444444398</v>
      </c>
      <c r="L99" s="3">
        <v>0.40909090909090901</v>
      </c>
      <c r="M99" s="3">
        <v>0.28301886792452802</v>
      </c>
    </row>
    <row r="100" spans="1:13" x14ac:dyDescent="0.25">
      <c r="A100" s="8" t="s">
        <v>1001</v>
      </c>
      <c r="B100" s="2">
        <v>0.5</v>
      </c>
      <c r="C100" s="2">
        <v>0.5</v>
      </c>
      <c r="D100" s="2">
        <v>0</v>
      </c>
      <c r="E100" s="2">
        <v>0</v>
      </c>
      <c r="F100" s="2">
        <v>0</v>
      </c>
      <c r="G100" s="2" t="s">
        <v>2216</v>
      </c>
      <c r="H100" s="2" t="s">
        <v>2216</v>
      </c>
      <c r="I100" s="2">
        <v>0</v>
      </c>
      <c r="J100" s="2">
        <v>0</v>
      </c>
      <c r="K100" s="2">
        <v>0</v>
      </c>
      <c r="L100" s="3" t="s">
        <v>2216</v>
      </c>
      <c r="M100" s="3">
        <v>0.13207547169811301</v>
      </c>
    </row>
    <row r="101" spans="1:13" x14ac:dyDescent="0.25">
      <c r="A101" s="8" t="s">
        <v>1002</v>
      </c>
      <c r="B101" s="2">
        <v>0</v>
      </c>
      <c r="C101" s="2">
        <v>0</v>
      </c>
      <c r="D101" s="2" t="s">
        <v>2216</v>
      </c>
      <c r="E101" s="2">
        <v>0</v>
      </c>
      <c r="F101" s="2" t="s">
        <v>2216</v>
      </c>
      <c r="G101" s="2" t="s">
        <v>2216</v>
      </c>
      <c r="H101" s="2">
        <v>0</v>
      </c>
      <c r="I101" s="2">
        <v>0</v>
      </c>
      <c r="J101" s="2" t="s">
        <v>2216</v>
      </c>
      <c r="K101" s="2" t="s">
        <v>2216</v>
      </c>
      <c r="L101" s="3" t="s">
        <v>2216</v>
      </c>
      <c r="M101" s="3">
        <v>7.5471698113207503E-2</v>
      </c>
    </row>
    <row r="102" spans="1:13" x14ac:dyDescent="0.25">
      <c r="A102" s="8" t="s">
        <v>1004</v>
      </c>
      <c r="B102" s="2" t="s">
        <v>2216</v>
      </c>
      <c r="C102" s="2" t="s">
        <v>2216</v>
      </c>
      <c r="D102" s="2" t="s">
        <v>2216</v>
      </c>
      <c r="E102" s="2" t="s">
        <v>2216</v>
      </c>
      <c r="F102" s="2" t="s">
        <v>2216</v>
      </c>
      <c r="G102" s="2" t="s">
        <v>2216</v>
      </c>
      <c r="H102" s="2" t="s">
        <v>2216</v>
      </c>
      <c r="I102" s="2">
        <v>0</v>
      </c>
      <c r="J102" s="2" t="s">
        <v>2216</v>
      </c>
      <c r="K102" s="2">
        <v>0.33333333333333298</v>
      </c>
      <c r="L102" s="3">
        <v>0.22727272727272699</v>
      </c>
      <c r="M102" s="3">
        <v>0.20754716981132099</v>
      </c>
    </row>
    <row r="103" spans="1:13" x14ac:dyDescent="0.25">
      <c r="A103" s="8" t="s">
        <v>1006</v>
      </c>
      <c r="B103" s="2">
        <v>0</v>
      </c>
      <c r="C103" s="2" t="s">
        <v>2216</v>
      </c>
      <c r="D103" s="2" t="s">
        <v>2216</v>
      </c>
      <c r="E103" s="2" t="s">
        <v>2216</v>
      </c>
      <c r="F103" s="2" t="s">
        <v>2216</v>
      </c>
      <c r="G103" s="2" t="s">
        <v>2216</v>
      </c>
      <c r="H103" s="2" t="s">
        <v>2216</v>
      </c>
      <c r="I103" s="2" t="s">
        <v>2216</v>
      </c>
      <c r="J103" s="2" t="s">
        <v>2216</v>
      </c>
      <c r="K103" s="2" t="s">
        <v>2216</v>
      </c>
      <c r="L103" s="3" t="s">
        <v>2216</v>
      </c>
      <c r="M103" s="3">
        <v>0.1875</v>
      </c>
    </row>
    <row r="104" spans="1:13" x14ac:dyDescent="0.25">
      <c r="A104" s="8" t="s">
        <v>1007</v>
      </c>
      <c r="B104" s="2">
        <v>0</v>
      </c>
      <c r="C104" s="2" t="s">
        <v>2216</v>
      </c>
      <c r="D104" s="2" t="s">
        <v>2216</v>
      </c>
      <c r="E104" s="2">
        <v>0</v>
      </c>
      <c r="F104" s="2" t="s">
        <v>2216</v>
      </c>
      <c r="G104" s="2">
        <v>0.75</v>
      </c>
      <c r="H104" s="2" t="s">
        <v>2216</v>
      </c>
      <c r="I104" s="2" t="s">
        <v>2216</v>
      </c>
      <c r="J104" s="2" t="s">
        <v>2216</v>
      </c>
      <c r="K104" s="2" t="s">
        <v>2216</v>
      </c>
      <c r="L104" s="3">
        <v>0.6</v>
      </c>
      <c r="M104" s="3">
        <v>0.4375</v>
      </c>
    </row>
    <row r="105" spans="1:13" x14ac:dyDescent="0.25">
      <c r="A105" s="8" t="s">
        <v>1008</v>
      </c>
      <c r="B105" s="2">
        <v>0</v>
      </c>
      <c r="C105" s="2" t="s">
        <v>2216</v>
      </c>
      <c r="D105" s="2" t="s">
        <v>2216</v>
      </c>
      <c r="E105" s="2">
        <v>0</v>
      </c>
      <c r="F105" s="2" t="s">
        <v>2216</v>
      </c>
      <c r="G105" s="2">
        <v>0</v>
      </c>
      <c r="H105" s="2" t="s">
        <v>2216</v>
      </c>
      <c r="I105" s="2" t="s">
        <v>2216</v>
      </c>
      <c r="J105" s="2" t="s">
        <v>2216</v>
      </c>
      <c r="K105" s="2" t="s">
        <v>2216</v>
      </c>
      <c r="L105" s="3">
        <v>0</v>
      </c>
      <c r="M105" s="3">
        <v>0</v>
      </c>
    </row>
    <row r="106" spans="1:13" x14ac:dyDescent="0.25">
      <c r="A106" s="8" t="s">
        <v>1009</v>
      </c>
      <c r="B106" s="2">
        <v>0</v>
      </c>
      <c r="C106" s="2" t="s">
        <v>2216</v>
      </c>
      <c r="D106" s="2" t="s">
        <v>2216</v>
      </c>
      <c r="E106" s="2">
        <v>0</v>
      </c>
      <c r="F106" s="2" t="s">
        <v>2216</v>
      </c>
      <c r="G106" s="2">
        <v>0</v>
      </c>
      <c r="H106" s="2" t="s">
        <v>2216</v>
      </c>
      <c r="I106" s="2" t="s">
        <v>2216</v>
      </c>
      <c r="J106" s="2" t="s">
        <v>2216</v>
      </c>
      <c r="K106" s="2" t="s">
        <v>2216</v>
      </c>
      <c r="L106" s="3">
        <v>0</v>
      </c>
      <c r="M106" s="3">
        <v>0</v>
      </c>
    </row>
    <row r="107" spans="1:13" x14ac:dyDescent="0.25">
      <c r="A107" s="8" t="s">
        <v>1011</v>
      </c>
      <c r="B107" s="2">
        <v>0</v>
      </c>
      <c r="C107" s="2" t="s">
        <v>2216</v>
      </c>
      <c r="D107" s="2" t="s">
        <v>2216</v>
      </c>
      <c r="E107" s="2" t="s">
        <v>2216</v>
      </c>
      <c r="F107" s="2" t="s">
        <v>2216</v>
      </c>
      <c r="G107" s="2">
        <v>0</v>
      </c>
      <c r="H107" s="2" t="s">
        <v>2216</v>
      </c>
      <c r="I107" s="2" t="s">
        <v>2216</v>
      </c>
      <c r="J107" s="2" t="s">
        <v>2216</v>
      </c>
      <c r="K107" s="2" t="s">
        <v>2216</v>
      </c>
      <c r="L107" s="3">
        <v>0.3</v>
      </c>
      <c r="M107" s="3">
        <v>0.375</v>
      </c>
    </row>
    <row r="108" spans="1:13" x14ac:dyDescent="0.25">
      <c r="A108" s="8" t="s">
        <v>1013</v>
      </c>
      <c r="B108" s="2" t="s">
        <v>2216</v>
      </c>
      <c r="C108" s="2" t="s">
        <v>2216</v>
      </c>
      <c r="D108" s="2" t="s">
        <v>2216</v>
      </c>
      <c r="E108" s="2" t="s">
        <v>2216</v>
      </c>
      <c r="F108" s="2">
        <v>0.42857142857142899</v>
      </c>
      <c r="G108" s="2" t="s">
        <v>2216</v>
      </c>
      <c r="H108" s="2" t="s">
        <v>2216</v>
      </c>
      <c r="I108" s="2" t="s">
        <v>2216</v>
      </c>
      <c r="J108" s="2" t="s">
        <v>2216</v>
      </c>
      <c r="K108" s="2">
        <v>0</v>
      </c>
      <c r="L108" s="3">
        <v>0.25</v>
      </c>
      <c r="M108" s="3">
        <v>0.29824561403508798</v>
      </c>
    </row>
    <row r="109" spans="1:13" x14ac:dyDescent="0.25">
      <c r="A109" s="8" t="s">
        <v>1014</v>
      </c>
      <c r="B109" s="2" t="s">
        <v>2216</v>
      </c>
      <c r="C109" s="2" t="s">
        <v>2216</v>
      </c>
      <c r="D109" s="2">
        <v>0</v>
      </c>
      <c r="E109" s="2" t="s">
        <v>2216</v>
      </c>
      <c r="F109" s="2" t="s">
        <v>2216</v>
      </c>
      <c r="G109" s="2" t="s">
        <v>2216</v>
      </c>
      <c r="H109" s="2" t="s">
        <v>2216</v>
      </c>
      <c r="I109" s="2">
        <v>0</v>
      </c>
      <c r="J109" s="2" t="s">
        <v>2216</v>
      </c>
      <c r="K109" s="2" t="s">
        <v>2216</v>
      </c>
      <c r="L109" s="3">
        <v>0.14285714285714299</v>
      </c>
      <c r="M109" s="3">
        <v>0.157894736842105</v>
      </c>
    </row>
    <row r="110" spans="1:13" x14ac:dyDescent="0.25">
      <c r="A110" s="8" t="s">
        <v>1015</v>
      </c>
      <c r="B110" s="2">
        <v>0.42857142857142899</v>
      </c>
      <c r="C110" s="2" t="s">
        <v>2216</v>
      </c>
      <c r="D110" s="2" t="s">
        <v>2216</v>
      </c>
      <c r="E110" s="2" t="s">
        <v>2216</v>
      </c>
      <c r="F110" s="2">
        <v>0</v>
      </c>
      <c r="G110" s="2">
        <v>0</v>
      </c>
      <c r="H110" s="2" t="s">
        <v>2216</v>
      </c>
      <c r="I110" s="2">
        <v>0</v>
      </c>
      <c r="J110" s="2" t="s">
        <v>2216</v>
      </c>
      <c r="K110" s="2" t="s">
        <v>2216</v>
      </c>
      <c r="L110" s="3">
        <v>0.14285714285714299</v>
      </c>
      <c r="M110" s="3">
        <v>0.175438596491228</v>
      </c>
    </row>
    <row r="111" spans="1:13" x14ac:dyDescent="0.25">
      <c r="A111" s="8" t="s">
        <v>1016</v>
      </c>
      <c r="B111" s="2" t="s">
        <v>2216</v>
      </c>
      <c r="C111" s="2">
        <v>0</v>
      </c>
      <c r="D111" s="2">
        <v>0</v>
      </c>
      <c r="E111" s="2" t="s">
        <v>2216</v>
      </c>
      <c r="F111" s="2" t="s">
        <v>2216</v>
      </c>
      <c r="G111" s="2" t="s">
        <v>2216</v>
      </c>
      <c r="H111" s="2">
        <v>0</v>
      </c>
      <c r="I111" s="2">
        <v>0</v>
      </c>
      <c r="J111" s="2">
        <v>0</v>
      </c>
      <c r="K111" s="2" t="s">
        <v>2216</v>
      </c>
      <c r="L111" s="3" t="s">
        <v>2216</v>
      </c>
      <c r="M111" s="3">
        <v>7.0175438596491196E-2</v>
      </c>
    </row>
    <row r="112" spans="1:13" x14ac:dyDescent="0.25">
      <c r="A112" s="8" t="s">
        <v>1018</v>
      </c>
      <c r="B112" s="2" t="s">
        <v>2216</v>
      </c>
      <c r="C112" s="2" t="s">
        <v>2216</v>
      </c>
      <c r="D112" s="2" t="s">
        <v>2216</v>
      </c>
      <c r="E112" s="2" t="s">
        <v>2216</v>
      </c>
      <c r="F112" s="2" t="s">
        <v>2216</v>
      </c>
      <c r="G112" s="2" t="s">
        <v>2216</v>
      </c>
      <c r="H112" s="2">
        <v>0.55555555555555602</v>
      </c>
      <c r="I112" s="2" t="s">
        <v>2216</v>
      </c>
      <c r="J112" s="2">
        <v>0</v>
      </c>
      <c r="K112" s="2">
        <v>0.5</v>
      </c>
      <c r="L112" s="3">
        <v>0.39285714285714302</v>
      </c>
      <c r="M112" s="3">
        <v>0.29824561403508798</v>
      </c>
    </row>
    <row r="113" spans="1:13" x14ac:dyDescent="0.25">
      <c r="A113" s="8" t="s">
        <v>1020</v>
      </c>
      <c r="B113" s="2">
        <v>0</v>
      </c>
      <c r="C113" s="2">
        <v>0</v>
      </c>
      <c r="D113" s="2">
        <v>0</v>
      </c>
      <c r="E113" s="2">
        <v>0</v>
      </c>
      <c r="F113" s="2">
        <v>0</v>
      </c>
      <c r="G113" s="2">
        <v>0</v>
      </c>
      <c r="H113" s="2" t="s">
        <v>2216</v>
      </c>
      <c r="I113" s="2" t="s">
        <v>2216</v>
      </c>
      <c r="J113" s="2">
        <v>0</v>
      </c>
      <c r="K113" s="2" t="s">
        <v>2216</v>
      </c>
      <c r="L113" s="3" t="s">
        <v>2216</v>
      </c>
      <c r="M113" s="3" t="s">
        <v>2216</v>
      </c>
    </row>
    <row r="114" spans="1:13" x14ac:dyDescent="0.25">
      <c r="A114" s="8" t="s">
        <v>1021</v>
      </c>
      <c r="B114" s="2">
        <v>0</v>
      </c>
      <c r="C114" s="2">
        <v>0</v>
      </c>
      <c r="D114" s="2">
        <v>0</v>
      </c>
      <c r="E114" s="2">
        <v>0</v>
      </c>
      <c r="F114" s="2">
        <v>0</v>
      </c>
      <c r="G114" s="2">
        <v>0</v>
      </c>
      <c r="H114" s="2" t="s">
        <v>2216</v>
      </c>
      <c r="I114" s="2" t="s">
        <v>2216</v>
      </c>
      <c r="J114" s="2">
        <v>0</v>
      </c>
      <c r="K114" s="2" t="s">
        <v>2216</v>
      </c>
      <c r="L114" s="3" t="s">
        <v>2216</v>
      </c>
      <c r="M114" s="3" t="s">
        <v>2216</v>
      </c>
    </row>
    <row r="115" spans="1:13" x14ac:dyDescent="0.25">
      <c r="A115" s="8" t="s">
        <v>1022</v>
      </c>
      <c r="B115" s="2">
        <v>0</v>
      </c>
      <c r="C115" s="2">
        <v>0</v>
      </c>
      <c r="D115" s="2">
        <v>0</v>
      </c>
      <c r="E115" s="2">
        <v>0</v>
      </c>
      <c r="F115" s="2">
        <v>0</v>
      </c>
      <c r="G115" s="2">
        <v>0</v>
      </c>
      <c r="H115" s="2" t="s">
        <v>2216</v>
      </c>
      <c r="I115" s="2" t="s">
        <v>2216</v>
      </c>
      <c r="J115" s="2">
        <v>0</v>
      </c>
      <c r="K115" s="2" t="s">
        <v>2216</v>
      </c>
      <c r="L115" s="3" t="s">
        <v>2216</v>
      </c>
      <c r="M115" s="3" t="s">
        <v>2216</v>
      </c>
    </row>
    <row r="116" spans="1:13" x14ac:dyDescent="0.25">
      <c r="A116" s="8" t="s">
        <v>1023</v>
      </c>
      <c r="B116" s="2">
        <v>0</v>
      </c>
      <c r="C116" s="2">
        <v>0</v>
      </c>
      <c r="D116" s="2">
        <v>0</v>
      </c>
      <c r="E116" s="2">
        <v>0</v>
      </c>
      <c r="F116" s="2">
        <v>0</v>
      </c>
      <c r="G116" s="2">
        <v>0</v>
      </c>
      <c r="H116" s="2" t="s">
        <v>2216</v>
      </c>
      <c r="I116" s="2" t="s">
        <v>2216</v>
      </c>
      <c r="J116" s="2">
        <v>0</v>
      </c>
      <c r="K116" s="2" t="s">
        <v>2216</v>
      </c>
      <c r="L116" s="3">
        <v>0</v>
      </c>
      <c r="M116" s="3">
        <v>0</v>
      </c>
    </row>
    <row r="117" spans="1:13" x14ac:dyDescent="0.25">
      <c r="A117" s="8" t="s">
        <v>1025</v>
      </c>
      <c r="B117" s="2">
        <v>0</v>
      </c>
      <c r="C117" s="2">
        <v>0</v>
      </c>
      <c r="D117" s="2">
        <v>0</v>
      </c>
      <c r="E117" s="2">
        <v>0</v>
      </c>
      <c r="F117" s="2">
        <v>0</v>
      </c>
      <c r="G117" s="2">
        <v>0</v>
      </c>
      <c r="H117" s="2" t="s">
        <v>2216</v>
      </c>
      <c r="I117" s="2" t="s">
        <v>2216</v>
      </c>
      <c r="J117" s="2">
        <v>0</v>
      </c>
      <c r="K117" s="2" t="s">
        <v>2216</v>
      </c>
      <c r="L117" s="3">
        <v>0</v>
      </c>
      <c r="M117" s="3">
        <v>0</v>
      </c>
    </row>
    <row r="118" spans="1:13" x14ac:dyDescent="0.25">
      <c r="A118" s="8" t="s">
        <v>1027</v>
      </c>
      <c r="B118" s="2" t="s">
        <v>2216</v>
      </c>
      <c r="C118" s="2" t="s">
        <v>2216</v>
      </c>
      <c r="D118" s="2" t="s">
        <v>2216</v>
      </c>
      <c r="E118" s="2" t="s">
        <v>2216</v>
      </c>
      <c r="F118" s="2" t="s">
        <v>2216</v>
      </c>
      <c r="G118" s="2">
        <v>0</v>
      </c>
      <c r="H118" s="2">
        <v>0</v>
      </c>
      <c r="I118" s="2" t="s">
        <v>2216</v>
      </c>
      <c r="J118" s="2">
        <v>0</v>
      </c>
      <c r="K118" s="2" t="s">
        <v>2216</v>
      </c>
      <c r="L118" s="3" t="s">
        <v>2216</v>
      </c>
      <c r="M118" s="3" t="s">
        <v>2216</v>
      </c>
    </row>
    <row r="119" spans="1:13" x14ac:dyDescent="0.25">
      <c r="A119" s="8" t="s">
        <v>1028</v>
      </c>
      <c r="B119" s="2" t="s">
        <v>2216</v>
      </c>
      <c r="C119" s="2" t="s">
        <v>2216</v>
      </c>
      <c r="D119" s="2" t="s">
        <v>2216</v>
      </c>
      <c r="E119" s="2" t="s">
        <v>2216</v>
      </c>
      <c r="F119" s="2">
        <v>0</v>
      </c>
      <c r="G119" s="2">
        <v>0</v>
      </c>
      <c r="H119" s="2">
        <v>1</v>
      </c>
      <c r="I119" s="2" t="s">
        <v>2216</v>
      </c>
      <c r="J119" s="2">
        <v>0</v>
      </c>
      <c r="K119" s="2" t="s">
        <v>2216</v>
      </c>
      <c r="L119" s="3">
        <v>0.38461538461538503</v>
      </c>
      <c r="M119" s="3">
        <v>0.36363636363636398</v>
      </c>
    </row>
    <row r="120" spans="1:13" x14ac:dyDescent="0.25">
      <c r="A120" s="8" t="s">
        <v>1029</v>
      </c>
      <c r="B120" s="2" t="s">
        <v>2216</v>
      </c>
      <c r="C120" s="2" t="s">
        <v>2216</v>
      </c>
      <c r="D120" s="2" t="s">
        <v>2216</v>
      </c>
      <c r="E120" s="2" t="s">
        <v>2216</v>
      </c>
      <c r="F120" s="2" t="s">
        <v>2216</v>
      </c>
      <c r="G120" s="2">
        <v>0</v>
      </c>
      <c r="H120" s="2">
        <v>0</v>
      </c>
      <c r="I120" s="2">
        <v>0</v>
      </c>
      <c r="J120" s="2" t="s">
        <v>2216</v>
      </c>
      <c r="K120" s="2" t="s">
        <v>2216</v>
      </c>
      <c r="L120" s="3" t="s">
        <v>2216</v>
      </c>
      <c r="M120" s="3" t="s">
        <v>2216</v>
      </c>
    </row>
    <row r="121" spans="1:13" x14ac:dyDescent="0.25">
      <c r="A121" s="8" t="s">
        <v>1030</v>
      </c>
      <c r="B121" s="2" t="s">
        <v>2216</v>
      </c>
      <c r="C121" s="2" t="s">
        <v>2216</v>
      </c>
      <c r="D121" s="2" t="s">
        <v>2216</v>
      </c>
      <c r="E121" s="2" t="s">
        <v>2216</v>
      </c>
      <c r="F121" s="2" t="s">
        <v>2216</v>
      </c>
      <c r="G121" s="2">
        <v>0</v>
      </c>
      <c r="H121" s="2">
        <v>0</v>
      </c>
      <c r="I121" s="2">
        <v>0</v>
      </c>
      <c r="J121" s="2">
        <v>0</v>
      </c>
      <c r="K121" s="2" t="s">
        <v>2216</v>
      </c>
      <c r="L121" s="3" t="s">
        <v>2216</v>
      </c>
      <c r="M121" s="3" t="s">
        <v>2216</v>
      </c>
    </row>
    <row r="122" spans="1:13" x14ac:dyDescent="0.25">
      <c r="A122" s="8" t="s">
        <v>1032</v>
      </c>
      <c r="B122" s="2" t="s">
        <v>2216</v>
      </c>
      <c r="C122" s="2" t="s">
        <v>2216</v>
      </c>
      <c r="D122" s="2" t="s">
        <v>2216</v>
      </c>
      <c r="E122" s="2" t="s">
        <v>2216</v>
      </c>
      <c r="F122" s="2" t="s">
        <v>2216</v>
      </c>
      <c r="G122" s="2">
        <v>0</v>
      </c>
      <c r="H122" s="2">
        <v>0</v>
      </c>
      <c r="I122" s="2" t="s">
        <v>2216</v>
      </c>
      <c r="J122" s="2" t="s">
        <v>2216</v>
      </c>
      <c r="K122" s="2" t="s">
        <v>2216</v>
      </c>
      <c r="L122" s="3">
        <v>0.38461538461538503</v>
      </c>
      <c r="M122" s="3">
        <v>0.36363636363636398</v>
      </c>
    </row>
    <row r="123" spans="1:13" x14ac:dyDescent="0.25">
      <c r="A123" s="8" t="s">
        <v>1034</v>
      </c>
      <c r="B123" s="2">
        <v>0</v>
      </c>
      <c r="C123" s="2" t="s">
        <v>2216</v>
      </c>
      <c r="D123" s="2" t="s">
        <v>2216</v>
      </c>
      <c r="E123" s="2" t="s">
        <v>2216</v>
      </c>
      <c r="F123" s="2">
        <v>0</v>
      </c>
      <c r="G123" s="2" t="s">
        <v>2216</v>
      </c>
      <c r="H123" s="2" t="s">
        <v>2216</v>
      </c>
      <c r="I123" s="2">
        <v>0</v>
      </c>
      <c r="J123" s="2" t="s">
        <v>2216</v>
      </c>
      <c r="K123" s="2" t="s">
        <v>2216</v>
      </c>
      <c r="L123" s="3">
        <v>0.27272727272727298</v>
      </c>
      <c r="M123" s="3">
        <v>0.173913043478261</v>
      </c>
    </row>
    <row r="124" spans="1:13" x14ac:dyDescent="0.25">
      <c r="A124" s="8" t="s">
        <v>1035</v>
      </c>
      <c r="B124" s="2">
        <v>0</v>
      </c>
      <c r="C124" s="2" t="s">
        <v>2216</v>
      </c>
      <c r="D124" s="2" t="s">
        <v>2216</v>
      </c>
      <c r="E124" s="2" t="s">
        <v>2216</v>
      </c>
      <c r="F124" s="2">
        <v>1</v>
      </c>
      <c r="G124" s="2" t="s">
        <v>2216</v>
      </c>
      <c r="H124" s="2" t="s">
        <v>2216</v>
      </c>
      <c r="I124" s="2">
        <v>0</v>
      </c>
      <c r="J124" s="2" t="s">
        <v>2216</v>
      </c>
      <c r="K124" s="2" t="s">
        <v>2216</v>
      </c>
      <c r="L124" s="3" t="s">
        <v>2216</v>
      </c>
      <c r="M124" s="3">
        <v>0.34782608695652201</v>
      </c>
    </row>
    <row r="125" spans="1:13" x14ac:dyDescent="0.25">
      <c r="A125" s="8" t="s">
        <v>1036</v>
      </c>
      <c r="B125" s="2">
        <v>0</v>
      </c>
      <c r="C125" s="2" t="s">
        <v>2216</v>
      </c>
      <c r="D125" s="2" t="s">
        <v>2216</v>
      </c>
      <c r="E125" s="2" t="s">
        <v>2216</v>
      </c>
      <c r="F125" s="2">
        <v>0</v>
      </c>
      <c r="G125" s="2" t="s">
        <v>2216</v>
      </c>
      <c r="H125" s="2" t="s">
        <v>2216</v>
      </c>
      <c r="I125" s="2">
        <v>0</v>
      </c>
      <c r="J125" s="2" t="s">
        <v>2216</v>
      </c>
      <c r="K125" s="2" t="s">
        <v>2216</v>
      </c>
      <c r="L125" s="3" t="s">
        <v>2216</v>
      </c>
      <c r="M125" s="3">
        <v>0.173913043478261</v>
      </c>
    </row>
    <row r="126" spans="1:13" x14ac:dyDescent="0.25">
      <c r="A126" s="8" t="s">
        <v>1037</v>
      </c>
      <c r="B126" s="2" t="s">
        <v>2216</v>
      </c>
      <c r="C126" s="2" t="s">
        <v>2216</v>
      </c>
      <c r="D126" s="2" t="s">
        <v>2216</v>
      </c>
      <c r="E126" s="2">
        <v>0</v>
      </c>
      <c r="F126" s="2">
        <v>0</v>
      </c>
      <c r="G126" s="2" t="s">
        <v>2216</v>
      </c>
      <c r="H126" s="2">
        <v>0</v>
      </c>
      <c r="I126" s="2">
        <v>0</v>
      </c>
      <c r="J126" s="2" t="s">
        <v>2216</v>
      </c>
      <c r="K126" s="2" t="s">
        <v>2216</v>
      </c>
      <c r="L126" s="3" t="s">
        <v>2216</v>
      </c>
      <c r="M126" s="3">
        <v>0.13043478260869601</v>
      </c>
    </row>
    <row r="127" spans="1:13" x14ac:dyDescent="0.25">
      <c r="A127" s="8" t="s">
        <v>1039</v>
      </c>
      <c r="B127" s="2" t="s">
        <v>2216</v>
      </c>
      <c r="C127" s="2" t="s">
        <v>2216</v>
      </c>
      <c r="D127" s="2" t="s">
        <v>2216</v>
      </c>
      <c r="E127" s="2">
        <v>0</v>
      </c>
      <c r="F127" s="2">
        <v>0</v>
      </c>
      <c r="G127" s="2" t="s">
        <v>2216</v>
      </c>
      <c r="H127" s="2">
        <v>0</v>
      </c>
      <c r="I127" s="2">
        <v>1</v>
      </c>
      <c r="J127" s="2" t="s">
        <v>2216</v>
      </c>
      <c r="K127" s="2" t="s">
        <v>2216</v>
      </c>
      <c r="L127" s="3">
        <v>0.27272727272727298</v>
      </c>
      <c r="M127" s="3">
        <v>0.173913043478261</v>
      </c>
    </row>
    <row r="128" spans="1:13" x14ac:dyDescent="0.25">
      <c r="A128" s="8" t="s">
        <v>1041</v>
      </c>
      <c r="B128" s="2" t="s">
        <v>2216</v>
      </c>
      <c r="C128" s="2">
        <v>0</v>
      </c>
      <c r="D128" s="2">
        <v>0.75</v>
      </c>
      <c r="E128" s="2" t="s">
        <v>2216</v>
      </c>
      <c r="F128" s="2" t="s">
        <v>2216</v>
      </c>
      <c r="G128" s="2" t="s">
        <v>2216</v>
      </c>
      <c r="H128" s="2">
        <v>0</v>
      </c>
      <c r="I128" s="2" t="s">
        <v>2216</v>
      </c>
      <c r="J128" s="2">
        <v>0</v>
      </c>
      <c r="K128" s="2" t="s">
        <v>2216</v>
      </c>
      <c r="L128" s="3">
        <v>0</v>
      </c>
      <c r="M128" s="3">
        <v>0.28571428571428598</v>
      </c>
    </row>
    <row r="129" spans="1:13" x14ac:dyDescent="0.25">
      <c r="A129" s="8" t="s">
        <v>1042</v>
      </c>
      <c r="B129" s="2" t="s">
        <v>2216</v>
      </c>
      <c r="C129" s="2">
        <v>0</v>
      </c>
      <c r="D129" s="2" t="s">
        <v>2216</v>
      </c>
      <c r="E129" s="2" t="s">
        <v>2216</v>
      </c>
      <c r="F129" s="2" t="s">
        <v>2216</v>
      </c>
      <c r="G129" s="2" t="s">
        <v>2216</v>
      </c>
      <c r="H129" s="2">
        <v>0</v>
      </c>
      <c r="I129" s="2" t="s">
        <v>2216</v>
      </c>
      <c r="J129" s="2">
        <v>0</v>
      </c>
      <c r="K129" s="2" t="s">
        <v>2216</v>
      </c>
      <c r="L129" s="3">
        <v>0</v>
      </c>
      <c r="M129" s="3">
        <v>0.214285714285714</v>
      </c>
    </row>
    <row r="130" spans="1:13" x14ac:dyDescent="0.25">
      <c r="A130" s="8" t="s">
        <v>1043</v>
      </c>
      <c r="B130" s="2" t="s">
        <v>2216</v>
      </c>
      <c r="C130" s="2">
        <v>0</v>
      </c>
      <c r="D130" s="2">
        <v>0</v>
      </c>
      <c r="E130" s="2" t="s">
        <v>2216</v>
      </c>
      <c r="F130" s="2" t="s">
        <v>2216</v>
      </c>
      <c r="G130" s="2" t="s">
        <v>2216</v>
      </c>
      <c r="H130" s="2">
        <v>0</v>
      </c>
      <c r="I130" s="2" t="s">
        <v>2216</v>
      </c>
      <c r="J130" s="2">
        <v>0</v>
      </c>
      <c r="K130" s="2" t="s">
        <v>2216</v>
      </c>
      <c r="L130" s="3">
        <v>0</v>
      </c>
      <c r="M130" s="3" t="s">
        <v>2216</v>
      </c>
    </row>
    <row r="131" spans="1:13" x14ac:dyDescent="0.25">
      <c r="A131" s="8" t="s">
        <v>1044</v>
      </c>
      <c r="B131" s="2" t="s">
        <v>2216</v>
      </c>
      <c r="C131" s="2">
        <v>0</v>
      </c>
      <c r="D131" s="2">
        <v>0</v>
      </c>
      <c r="E131" s="2" t="s">
        <v>2216</v>
      </c>
      <c r="F131" s="2">
        <v>0</v>
      </c>
      <c r="G131" s="2" t="s">
        <v>2216</v>
      </c>
      <c r="H131" s="2">
        <v>0</v>
      </c>
      <c r="I131" s="2" t="s">
        <v>2216</v>
      </c>
      <c r="J131" s="2">
        <v>0</v>
      </c>
      <c r="K131" s="2" t="s">
        <v>2216</v>
      </c>
      <c r="L131" s="3" t="s">
        <v>2216</v>
      </c>
      <c r="M131" s="3" t="s">
        <v>2216</v>
      </c>
    </row>
    <row r="132" spans="1:13" x14ac:dyDescent="0.25">
      <c r="A132" s="8" t="s">
        <v>1046</v>
      </c>
      <c r="B132" s="2" t="s">
        <v>2216</v>
      </c>
      <c r="C132" s="2">
        <v>0</v>
      </c>
      <c r="D132" s="2">
        <v>0</v>
      </c>
      <c r="E132" s="2" t="s">
        <v>2216</v>
      </c>
      <c r="F132" s="2">
        <v>0</v>
      </c>
      <c r="G132" s="2" t="s">
        <v>2216</v>
      </c>
      <c r="H132" s="2">
        <v>0</v>
      </c>
      <c r="I132" s="2" t="s">
        <v>2216</v>
      </c>
      <c r="J132" s="2">
        <v>0</v>
      </c>
      <c r="K132" s="2" t="s">
        <v>2216</v>
      </c>
      <c r="L132" s="3" t="s">
        <v>2216</v>
      </c>
      <c r="M132" s="3">
        <v>0.28571428571428598</v>
      </c>
    </row>
    <row r="133" spans="1:13" x14ac:dyDescent="0.25">
      <c r="A133" s="8" t="s">
        <v>1048</v>
      </c>
      <c r="B133" s="2">
        <v>0</v>
      </c>
      <c r="C133" s="2">
        <v>0</v>
      </c>
      <c r="D133" s="2" t="s">
        <v>2216</v>
      </c>
      <c r="E133" s="2">
        <v>0</v>
      </c>
      <c r="F133" s="2">
        <v>0.5</v>
      </c>
      <c r="G133" s="2" t="s">
        <v>2216</v>
      </c>
      <c r="H133" s="2" t="s">
        <v>2216</v>
      </c>
      <c r="I133" s="2" t="s">
        <v>2216</v>
      </c>
      <c r="J133" s="2" t="s">
        <v>2216</v>
      </c>
      <c r="K133" s="2" t="s">
        <v>2216</v>
      </c>
      <c r="L133" s="3">
        <v>0.25</v>
      </c>
      <c r="M133" s="3">
        <v>0.22033898305084701</v>
      </c>
    </row>
    <row r="134" spans="1:13" x14ac:dyDescent="0.25">
      <c r="A134" s="8" t="s">
        <v>1049</v>
      </c>
      <c r="B134" s="2">
        <v>0</v>
      </c>
      <c r="C134" s="2">
        <v>0</v>
      </c>
      <c r="D134" s="2">
        <v>0.3</v>
      </c>
      <c r="E134" s="2" t="s">
        <v>2216</v>
      </c>
      <c r="F134" s="2" t="s">
        <v>2216</v>
      </c>
      <c r="G134" s="2" t="s">
        <v>2216</v>
      </c>
      <c r="H134" s="2">
        <v>0.71428571428571397</v>
      </c>
      <c r="I134" s="2" t="s">
        <v>2216</v>
      </c>
      <c r="J134" s="2">
        <v>0.5</v>
      </c>
      <c r="K134" s="2">
        <v>0.33333333333333298</v>
      </c>
      <c r="L134" s="3">
        <v>0.40625</v>
      </c>
      <c r="M134" s="3">
        <v>0.322033898305085</v>
      </c>
    </row>
    <row r="135" spans="1:13" x14ac:dyDescent="0.25">
      <c r="A135" s="8" t="s">
        <v>1050</v>
      </c>
      <c r="B135" s="2">
        <v>0</v>
      </c>
      <c r="C135" s="2" t="s">
        <v>2216</v>
      </c>
      <c r="D135" s="2" t="s">
        <v>2216</v>
      </c>
      <c r="E135" s="2" t="s">
        <v>2216</v>
      </c>
      <c r="F135" s="2">
        <v>0</v>
      </c>
      <c r="G135" s="2">
        <v>0</v>
      </c>
      <c r="H135" s="2">
        <v>0</v>
      </c>
      <c r="I135" s="2" t="s">
        <v>2216</v>
      </c>
      <c r="J135" s="2" t="s">
        <v>2216</v>
      </c>
      <c r="K135" s="2">
        <v>0</v>
      </c>
      <c r="L135" s="3" t="s">
        <v>2216</v>
      </c>
      <c r="M135" s="3">
        <v>0.101694915254237</v>
      </c>
    </row>
    <row r="136" spans="1:13" x14ac:dyDescent="0.25">
      <c r="A136" s="8" t="s">
        <v>1051</v>
      </c>
      <c r="B136" s="2">
        <v>0</v>
      </c>
      <c r="C136" s="2" t="s">
        <v>2216</v>
      </c>
      <c r="D136" s="2">
        <v>0</v>
      </c>
      <c r="E136" s="2">
        <v>0</v>
      </c>
      <c r="F136" s="2">
        <v>0</v>
      </c>
      <c r="G136" s="2">
        <v>0</v>
      </c>
      <c r="H136" s="2">
        <v>0</v>
      </c>
      <c r="I136" s="2">
        <v>0</v>
      </c>
      <c r="J136" s="2">
        <v>0</v>
      </c>
      <c r="K136" s="2" t="s">
        <v>2216</v>
      </c>
      <c r="L136" s="3" t="s">
        <v>2216</v>
      </c>
      <c r="M136" s="3" t="s">
        <v>2216</v>
      </c>
    </row>
    <row r="137" spans="1:13" x14ac:dyDescent="0.25">
      <c r="A137" s="8" t="s">
        <v>1053</v>
      </c>
      <c r="B137" s="2">
        <v>1</v>
      </c>
      <c r="C137" s="2" t="s">
        <v>2216</v>
      </c>
      <c r="D137" s="2">
        <v>0.4</v>
      </c>
      <c r="E137" s="2">
        <v>0</v>
      </c>
      <c r="F137" s="2" t="s">
        <v>2216</v>
      </c>
      <c r="G137" s="2" t="s">
        <v>2216</v>
      </c>
      <c r="H137" s="2" t="s">
        <v>2216</v>
      </c>
      <c r="I137" s="2">
        <v>0.5</v>
      </c>
      <c r="J137" s="2">
        <v>0</v>
      </c>
      <c r="K137" s="2">
        <v>0.33333333333333298</v>
      </c>
      <c r="L137" s="3">
        <v>0.25</v>
      </c>
      <c r="M137" s="3">
        <v>0.322033898305085</v>
      </c>
    </row>
    <row r="138" spans="1:13" x14ac:dyDescent="0.25">
      <c r="A138" s="8" t="s">
        <v>1055</v>
      </c>
      <c r="B138" s="2" t="s">
        <v>2216</v>
      </c>
      <c r="C138" s="2">
        <v>0</v>
      </c>
      <c r="D138" s="2" t="s">
        <v>2216</v>
      </c>
      <c r="E138" s="2">
        <v>0</v>
      </c>
      <c r="F138" s="2">
        <v>0</v>
      </c>
      <c r="G138" s="2">
        <v>0</v>
      </c>
      <c r="H138" s="2" t="s">
        <v>2216</v>
      </c>
      <c r="I138" s="2">
        <v>0</v>
      </c>
      <c r="J138" s="2">
        <v>0</v>
      </c>
      <c r="K138" s="2" t="s">
        <v>2216</v>
      </c>
      <c r="L138" s="3" t="s">
        <v>2216</v>
      </c>
      <c r="M138" s="3" t="s">
        <v>2216</v>
      </c>
    </row>
    <row r="139" spans="1:13" x14ac:dyDescent="0.25">
      <c r="A139" s="8" t="s">
        <v>1056</v>
      </c>
      <c r="B139" s="2" t="s">
        <v>2216</v>
      </c>
      <c r="C139" s="2">
        <v>0</v>
      </c>
      <c r="D139" s="2" t="s">
        <v>2216</v>
      </c>
      <c r="E139" s="2">
        <v>0</v>
      </c>
      <c r="F139" s="2">
        <v>0</v>
      </c>
      <c r="G139" s="2">
        <v>0</v>
      </c>
      <c r="H139" s="2" t="s">
        <v>2216</v>
      </c>
      <c r="I139" s="2">
        <v>0</v>
      </c>
      <c r="J139" s="2">
        <v>0</v>
      </c>
      <c r="K139" s="2" t="s">
        <v>2216</v>
      </c>
      <c r="L139" s="3" t="s">
        <v>2216</v>
      </c>
      <c r="M139" s="3">
        <v>0</v>
      </c>
    </row>
    <row r="140" spans="1:13" x14ac:dyDescent="0.25">
      <c r="A140" s="8" t="s">
        <v>1057</v>
      </c>
      <c r="B140" s="2" t="s">
        <v>2216</v>
      </c>
      <c r="C140" s="2">
        <v>0</v>
      </c>
      <c r="D140" s="2" t="s">
        <v>2216</v>
      </c>
      <c r="E140" s="2">
        <v>0</v>
      </c>
      <c r="F140" s="2">
        <v>0</v>
      </c>
      <c r="G140" s="2">
        <v>0</v>
      </c>
      <c r="H140" s="2" t="s">
        <v>2216</v>
      </c>
      <c r="I140" s="2">
        <v>0</v>
      </c>
      <c r="J140" s="2">
        <v>0</v>
      </c>
      <c r="K140" s="2" t="s">
        <v>2216</v>
      </c>
      <c r="L140" s="3" t="s">
        <v>2216</v>
      </c>
      <c r="M140" s="3">
        <v>0</v>
      </c>
    </row>
    <row r="141" spans="1:13" x14ac:dyDescent="0.25">
      <c r="A141" s="8" t="s">
        <v>1058</v>
      </c>
      <c r="B141" s="2" t="s">
        <v>2216</v>
      </c>
      <c r="C141" s="2">
        <v>0</v>
      </c>
      <c r="D141" s="2" t="s">
        <v>2216</v>
      </c>
      <c r="E141" s="2">
        <v>0</v>
      </c>
      <c r="F141" s="2">
        <v>0</v>
      </c>
      <c r="G141" s="2">
        <v>0</v>
      </c>
      <c r="H141" s="2" t="s">
        <v>2216</v>
      </c>
      <c r="I141" s="2">
        <v>0</v>
      </c>
      <c r="J141" s="2">
        <v>0</v>
      </c>
      <c r="K141" s="2" t="s">
        <v>2216</v>
      </c>
      <c r="L141" s="3" t="s">
        <v>2216</v>
      </c>
      <c r="M141" s="3" t="s">
        <v>2216</v>
      </c>
    </row>
    <row r="142" spans="1:13" x14ac:dyDescent="0.25">
      <c r="A142" s="8" t="s">
        <v>1060</v>
      </c>
      <c r="B142" s="2" t="s">
        <v>2216</v>
      </c>
      <c r="C142" s="2">
        <v>0</v>
      </c>
      <c r="D142" s="2" t="s">
        <v>2216</v>
      </c>
      <c r="E142" s="2">
        <v>0</v>
      </c>
      <c r="F142" s="2">
        <v>0</v>
      </c>
      <c r="G142" s="2">
        <v>0</v>
      </c>
      <c r="H142" s="2" t="s">
        <v>2216</v>
      </c>
      <c r="I142" s="2">
        <v>0</v>
      </c>
      <c r="J142" s="2">
        <v>0</v>
      </c>
      <c r="K142" s="2" t="s">
        <v>2216</v>
      </c>
      <c r="L142" s="3" t="s">
        <v>2216</v>
      </c>
      <c r="M142" s="3" t="s">
        <v>2216</v>
      </c>
    </row>
    <row r="143" spans="1:13" x14ac:dyDescent="0.25">
      <c r="A143" s="8" t="s">
        <v>1062</v>
      </c>
      <c r="B143" s="2" t="s">
        <v>2216</v>
      </c>
      <c r="C143" s="2" t="s">
        <v>2216</v>
      </c>
      <c r="D143" s="2" t="s">
        <v>2216</v>
      </c>
      <c r="E143" s="2" t="s">
        <v>2216</v>
      </c>
      <c r="F143" s="2" t="s">
        <v>2216</v>
      </c>
      <c r="G143" s="2">
        <v>0</v>
      </c>
      <c r="H143" s="2">
        <v>0</v>
      </c>
      <c r="I143" s="2" t="s">
        <v>2216</v>
      </c>
      <c r="J143" s="2" t="s">
        <v>2216</v>
      </c>
      <c r="K143" s="2">
        <v>0.75</v>
      </c>
      <c r="L143" s="3">
        <v>0.29411764705882398</v>
      </c>
      <c r="M143" s="3">
        <v>0.31034482758620702</v>
      </c>
    </row>
    <row r="144" spans="1:13" x14ac:dyDescent="0.25">
      <c r="A144" s="8" t="s">
        <v>1063</v>
      </c>
      <c r="B144" s="2">
        <v>0</v>
      </c>
      <c r="C144" s="2" t="s">
        <v>2216</v>
      </c>
      <c r="D144" s="2" t="s">
        <v>2216</v>
      </c>
      <c r="E144" s="2" t="s">
        <v>2216</v>
      </c>
      <c r="F144" s="2" t="s">
        <v>2216</v>
      </c>
      <c r="G144" s="2">
        <v>1</v>
      </c>
      <c r="H144" s="2" t="s">
        <v>2216</v>
      </c>
      <c r="I144" s="2" t="s">
        <v>2216</v>
      </c>
      <c r="J144" s="2" t="s">
        <v>2216</v>
      </c>
      <c r="K144" s="2" t="s">
        <v>2216</v>
      </c>
      <c r="L144" s="3">
        <v>0.47058823529411797</v>
      </c>
      <c r="M144" s="3">
        <v>0.41379310344827602</v>
      </c>
    </row>
    <row r="145" spans="1:13" x14ac:dyDescent="0.25">
      <c r="A145" s="8" t="s">
        <v>1064</v>
      </c>
      <c r="B145" s="2">
        <v>0</v>
      </c>
      <c r="C145" s="2">
        <v>0</v>
      </c>
      <c r="D145" s="2">
        <v>0</v>
      </c>
      <c r="E145" s="2" t="s">
        <v>2216</v>
      </c>
      <c r="F145" s="2" t="s">
        <v>2216</v>
      </c>
      <c r="G145" s="2">
        <v>0</v>
      </c>
      <c r="H145" s="2">
        <v>0</v>
      </c>
      <c r="I145" s="2">
        <v>0</v>
      </c>
      <c r="J145" s="2" t="s">
        <v>2216</v>
      </c>
      <c r="K145" s="2">
        <v>0</v>
      </c>
      <c r="L145" s="3" t="s">
        <v>2216</v>
      </c>
      <c r="M145" s="3" t="s">
        <v>2216</v>
      </c>
    </row>
    <row r="146" spans="1:13" x14ac:dyDescent="0.25">
      <c r="A146" s="8" t="s">
        <v>1065</v>
      </c>
      <c r="B146" s="2">
        <v>0</v>
      </c>
      <c r="C146" s="2">
        <v>0</v>
      </c>
      <c r="D146" s="2">
        <v>0</v>
      </c>
      <c r="E146" s="2" t="s">
        <v>2216</v>
      </c>
      <c r="F146" s="2" t="s">
        <v>2216</v>
      </c>
      <c r="G146" s="2">
        <v>0</v>
      </c>
      <c r="H146" s="2">
        <v>0</v>
      </c>
      <c r="I146" s="2">
        <v>0</v>
      </c>
      <c r="J146" s="2" t="s">
        <v>2216</v>
      </c>
      <c r="K146" s="2">
        <v>0</v>
      </c>
      <c r="L146" s="3" t="s">
        <v>2216</v>
      </c>
      <c r="M146" s="3" t="s">
        <v>2216</v>
      </c>
    </row>
    <row r="147" spans="1:13" x14ac:dyDescent="0.25">
      <c r="A147" s="8" t="s">
        <v>1067</v>
      </c>
      <c r="B147" s="2" t="s">
        <v>2216</v>
      </c>
      <c r="C147" s="2">
        <v>0</v>
      </c>
      <c r="D147" s="2" t="s">
        <v>2216</v>
      </c>
      <c r="E147" s="2" t="s">
        <v>2216</v>
      </c>
      <c r="F147" s="2" t="s">
        <v>2216</v>
      </c>
      <c r="G147" s="2">
        <v>0</v>
      </c>
      <c r="H147" s="2" t="s">
        <v>2216</v>
      </c>
      <c r="I147" s="2" t="s">
        <v>2216</v>
      </c>
      <c r="J147" s="2">
        <v>0</v>
      </c>
      <c r="K147" s="2">
        <v>0</v>
      </c>
      <c r="L147" s="3" t="s">
        <v>2216</v>
      </c>
      <c r="M147" s="3">
        <v>0.17241379310344801</v>
      </c>
    </row>
    <row r="148" spans="1:13" x14ac:dyDescent="0.25">
      <c r="A148" s="8" t="s">
        <v>1069</v>
      </c>
      <c r="B148" s="2" t="s">
        <v>2216</v>
      </c>
      <c r="C148" s="2">
        <v>0.35714285714285698</v>
      </c>
      <c r="D148" s="2" t="s">
        <v>2216</v>
      </c>
      <c r="E148" s="2">
        <v>0.38461538461538503</v>
      </c>
      <c r="F148" s="2">
        <v>0.28000000000000003</v>
      </c>
      <c r="G148" s="2">
        <v>0.53846153846153799</v>
      </c>
      <c r="H148" s="2">
        <v>0.2</v>
      </c>
      <c r="I148" s="2">
        <v>0.25</v>
      </c>
      <c r="J148" s="2">
        <v>0.27272727272727298</v>
      </c>
      <c r="K148" s="2">
        <v>0.225806451612903</v>
      </c>
      <c r="L148" s="3">
        <v>0.28235294117647097</v>
      </c>
      <c r="M148" s="3">
        <v>0.29411764705882398</v>
      </c>
    </row>
    <row r="149" spans="1:13" x14ac:dyDescent="0.25">
      <c r="A149" s="8" t="s">
        <v>1070</v>
      </c>
      <c r="B149" s="2" t="s">
        <v>2216</v>
      </c>
      <c r="C149" s="2">
        <v>0.214285714285714</v>
      </c>
      <c r="D149" s="2" t="s">
        <v>2216</v>
      </c>
      <c r="E149" s="2">
        <v>0.30769230769230799</v>
      </c>
      <c r="F149" s="2">
        <v>0.4</v>
      </c>
      <c r="G149" s="2">
        <v>0.30769230769230799</v>
      </c>
      <c r="H149" s="2">
        <v>0.4</v>
      </c>
      <c r="I149" s="2">
        <v>0.33333333333333298</v>
      </c>
      <c r="J149" s="2">
        <v>0.54545454545454497</v>
      </c>
      <c r="K149" s="2">
        <v>0.35483870967741898</v>
      </c>
      <c r="L149" s="3">
        <v>0.376470588235294</v>
      </c>
      <c r="M149" s="3">
        <v>0.33986928104575198</v>
      </c>
    </row>
    <row r="150" spans="1:13" x14ac:dyDescent="0.25">
      <c r="A150" s="8" t="s">
        <v>1071</v>
      </c>
      <c r="B150" s="2" t="s">
        <v>2216</v>
      </c>
      <c r="C150" s="2" t="s">
        <v>2216</v>
      </c>
      <c r="D150" s="2" t="s">
        <v>2216</v>
      </c>
      <c r="E150" s="2">
        <v>0</v>
      </c>
      <c r="F150" s="2">
        <v>0.12</v>
      </c>
      <c r="G150" s="2" t="s">
        <v>2216</v>
      </c>
      <c r="H150" s="2">
        <v>0.15</v>
      </c>
      <c r="I150" s="2" t="s">
        <v>2216</v>
      </c>
      <c r="J150" s="2" t="s">
        <v>2216</v>
      </c>
      <c r="K150" s="2">
        <v>0.12903225806451599</v>
      </c>
      <c r="L150" s="3">
        <v>0.11764705882352899</v>
      </c>
      <c r="M150" s="3">
        <v>0.10457516339869299</v>
      </c>
    </row>
    <row r="151" spans="1:13" x14ac:dyDescent="0.25">
      <c r="A151" s="8" t="s">
        <v>1072</v>
      </c>
      <c r="B151" s="2" t="s">
        <v>2216</v>
      </c>
      <c r="C151" s="2">
        <v>0</v>
      </c>
      <c r="D151" s="2">
        <v>0</v>
      </c>
      <c r="E151" s="2" t="s">
        <v>2216</v>
      </c>
      <c r="F151" s="2">
        <v>0</v>
      </c>
      <c r="G151" s="2" t="s">
        <v>2216</v>
      </c>
      <c r="H151" s="2" t="s">
        <v>2216</v>
      </c>
      <c r="I151" s="2" t="s">
        <v>2216</v>
      </c>
      <c r="J151" s="2" t="s">
        <v>2216</v>
      </c>
      <c r="K151" s="2">
        <v>0.16129032258064499</v>
      </c>
      <c r="L151" s="3">
        <v>0.11764705882352899</v>
      </c>
      <c r="M151" s="3">
        <v>7.1895424836601302E-2</v>
      </c>
    </row>
    <row r="152" spans="1:13" x14ac:dyDescent="0.25">
      <c r="A152" s="8" t="s">
        <v>1074</v>
      </c>
      <c r="B152" s="2">
        <v>0.5</v>
      </c>
      <c r="C152" s="2">
        <v>0.28571428571428598</v>
      </c>
      <c r="D152" s="2">
        <v>0.55555555555555602</v>
      </c>
      <c r="E152" s="2">
        <v>0.230769230769231</v>
      </c>
      <c r="F152" s="2">
        <v>0.2</v>
      </c>
      <c r="G152" s="2">
        <v>0</v>
      </c>
      <c r="H152" s="2">
        <v>0.15</v>
      </c>
      <c r="I152" s="2">
        <v>0.25</v>
      </c>
      <c r="J152" s="2">
        <v>0</v>
      </c>
      <c r="K152" s="2">
        <v>0.12903225806451599</v>
      </c>
      <c r="L152" s="3">
        <v>0.105882352941176</v>
      </c>
      <c r="M152" s="3">
        <v>0.18954248366013099</v>
      </c>
    </row>
    <row r="153" spans="1:13" x14ac:dyDescent="0.25">
      <c r="A153" s="8" t="s">
        <v>1076</v>
      </c>
      <c r="B153" s="2" t="s">
        <v>2216</v>
      </c>
      <c r="C153" s="2">
        <v>0</v>
      </c>
      <c r="D153" s="2" t="s">
        <v>2216</v>
      </c>
      <c r="E153" s="2">
        <v>0</v>
      </c>
      <c r="F153" s="2" t="s">
        <v>2216</v>
      </c>
      <c r="G153" s="2">
        <v>0</v>
      </c>
      <c r="H153" s="2">
        <v>0</v>
      </c>
      <c r="I153" s="2">
        <v>0</v>
      </c>
      <c r="J153" s="2" t="s">
        <v>2216</v>
      </c>
      <c r="K153" s="2">
        <v>0</v>
      </c>
      <c r="L153" s="3" t="s">
        <v>2216</v>
      </c>
      <c r="M153" s="3">
        <v>0</v>
      </c>
    </row>
    <row r="154" spans="1:13" x14ac:dyDescent="0.25">
      <c r="A154" s="8" t="s">
        <v>1077</v>
      </c>
      <c r="B154" s="2" t="s">
        <v>2216</v>
      </c>
      <c r="C154" s="2">
        <v>0</v>
      </c>
      <c r="D154" s="2" t="s">
        <v>2216</v>
      </c>
      <c r="E154" s="2">
        <v>0</v>
      </c>
      <c r="F154" s="2" t="s">
        <v>2216</v>
      </c>
      <c r="G154" s="2">
        <v>0</v>
      </c>
      <c r="H154" s="2">
        <v>0</v>
      </c>
      <c r="I154" s="2">
        <v>0</v>
      </c>
      <c r="J154" s="2" t="s">
        <v>2216</v>
      </c>
      <c r="K154" s="2">
        <v>0</v>
      </c>
      <c r="L154" s="3" t="s">
        <v>2216</v>
      </c>
      <c r="M154" s="3" t="s">
        <v>2216</v>
      </c>
    </row>
    <row r="155" spans="1:13" x14ac:dyDescent="0.25">
      <c r="A155" s="8" t="s">
        <v>1078</v>
      </c>
      <c r="B155" s="2" t="s">
        <v>2216</v>
      </c>
      <c r="C155" s="2">
        <v>0</v>
      </c>
      <c r="D155" s="2" t="s">
        <v>2216</v>
      </c>
      <c r="E155" s="2">
        <v>0</v>
      </c>
      <c r="F155" s="2" t="s">
        <v>2216</v>
      </c>
      <c r="G155" s="2">
        <v>0</v>
      </c>
      <c r="H155" s="2">
        <v>0</v>
      </c>
      <c r="I155" s="2">
        <v>0</v>
      </c>
      <c r="J155" s="2" t="s">
        <v>2216</v>
      </c>
      <c r="K155" s="2">
        <v>0</v>
      </c>
      <c r="L155" s="3" t="s">
        <v>2216</v>
      </c>
      <c r="M155" s="3" t="s">
        <v>2216</v>
      </c>
    </row>
    <row r="156" spans="1:13" x14ac:dyDescent="0.25">
      <c r="A156" s="8" t="s">
        <v>1079</v>
      </c>
      <c r="B156" s="2" t="s">
        <v>2216</v>
      </c>
      <c r="C156" s="2">
        <v>0</v>
      </c>
      <c r="D156" s="2" t="s">
        <v>2216</v>
      </c>
      <c r="E156" s="2">
        <v>0</v>
      </c>
      <c r="F156" s="2" t="s">
        <v>2216</v>
      </c>
      <c r="G156" s="2">
        <v>0</v>
      </c>
      <c r="H156" s="2">
        <v>0</v>
      </c>
      <c r="I156" s="2">
        <v>0</v>
      </c>
      <c r="J156" s="2" t="s">
        <v>2216</v>
      </c>
      <c r="K156" s="2">
        <v>0</v>
      </c>
      <c r="L156" s="3" t="s">
        <v>2216</v>
      </c>
      <c r="M156" s="3">
        <v>0</v>
      </c>
    </row>
    <row r="157" spans="1:13" x14ac:dyDescent="0.25">
      <c r="A157" s="8" t="s">
        <v>1081</v>
      </c>
      <c r="B157" s="2" t="s">
        <v>2216</v>
      </c>
      <c r="C157" s="2">
        <v>0</v>
      </c>
      <c r="D157" s="2" t="s">
        <v>2216</v>
      </c>
      <c r="E157" s="2">
        <v>0</v>
      </c>
      <c r="F157" s="2" t="s">
        <v>2216</v>
      </c>
      <c r="G157" s="2">
        <v>0</v>
      </c>
      <c r="H157" s="2">
        <v>0</v>
      </c>
      <c r="I157" s="2">
        <v>0</v>
      </c>
      <c r="J157" s="2" t="s">
        <v>2216</v>
      </c>
      <c r="K157" s="2">
        <v>0</v>
      </c>
      <c r="L157" s="3" t="s">
        <v>2216</v>
      </c>
      <c r="M157" s="3">
        <v>0</v>
      </c>
    </row>
    <row r="158" spans="1:13" x14ac:dyDescent="0.25">
      <c r="A158" s="8" t="s">
        <v>1083</v>
      </c>
      <c r="B158" s="2">
        <v>0.34883720930232598</v>
      </c>
      <c r="C158" s="2">
        <v>0.23853211009174299</v>
      </c>
      <c r="D158" s="2">
        <v>0.397959183673469</v>
      </c>
      <c r="E158" s="2">
        <v>0.25</v>
      </c>
      <c r="F158" s="2">
        <v>0.29411764705882398</v>
      </c>
      <c r="G158" s="2">
        <v>0.31460674157303398</v>
      </c>
      <c r="H158" s="2">
        <v>0.21100917431192701</v>
      </c>
      <c r="I158" s="2">
        <v>0.21153846153846201</v>
      </c>
      <c r="J158" s="2">
        <v>0.31884057971014501</v>
      </c>
      <c r="K158" s="2">
        <v>0.17272727272727301</v>
      </c>
      <c r="L158" s="3">
        <v>0.23949579831932799</v>
      </c>
      <c r="M158" s="3">
        <v>0.27987082884822401</v>
      </c>
    </row>
    <row r="159" spans="1:13" x14ac:dyDescent="0.25">
      <c r="A159" s="8" t="s">
        <v>1084</v>
      </c>
      <c r="B159" s="2">
        <v>0.34883720930232598</v>
      </c>
      <c r="C159" s="2">
        <v>0.44954128440367003</v>
      </c>
      <c r="D159" s="2">
        <v>0.36734693877551</v>
      </c>
      <c r="E159" s="2">
        <v>0.46296296296296302</v>
      </c>
      <c r="F159" s="2">
        <v>0.49411764705882399</v>
      </c>
      <c r="G159" s="2">
        <v>0.43820224719101097</v>
      </c>
      <c r="H159" s="2">
        <v>0.48623853211009199</v>
      </c>
      <c r="I159" s="2">
        <v>0.53846153846153799</v>
      </c>
      <c r="J159" s="2">
        <v>0.376811594202899</v>
      </c>
      <c r="K159" s="2">
        <v>0.33636363636363598</v>
      </c>
      <c r="L159" s="3">
        <v>0.441176470588235</v>
      </c>
      <c r="M159" s="3">
        <v>0.43272335844994603</v>
      </c>
    </row>
    <row r="160" spans="1:13" x14ac:dyDescent="0.25">
      <c r="A160" s="8" t="s">
        <v>1085</v>
      </c>
      <c r="B160" s="2">
        <v>4.6511627906976702E-2</v>
      </c>
      <c r="C160" s="2">
        <v>7.3394495412843999E-2</v>
      </c>
      <c r="D160" s="2">
        <v>8.1632653061224497E-2</v>
      </c>
      <c r="E160" s="2">
        <v>0.101851851851852</v>
      </c>
      <c r="F160" s="2" t="s">
        <v>2216</v>
      </c>
      <c r="G160" s="2">
        <v>6.7415730337078594E-2</v>
      </c>
      <c r="H160" s="2">
        <v>8.2568807339449504E-2</v>
      </c>
      <c r="I160" s="2">
        <v>2.8846153846153799E-2</v>
      </c>
      <c r="J160" s="2">
        <v>5.7971014492753603E-2</v>
      </c>
      <c r="K160" s="2">
        <v>6.3636363636363602E-2</v>
      </c>
      <c r="L160" s="3">
        <v>5.8823529411764698E-2</v>
      </c>
      <c r="M160" s="3">
        <v>6.13562970936491E-2</v>
      </c>
    </row>
    <row r="161" spans="1:13" x14ac:dyDescent="0.25">
      <c r="A161" s="8" t="s">
        <v>1086</v>
      </c>
      <c r="B161" s="2">
        <v>5.8139534883720902E-2</v>
      </c>
      <c r="C161" s="2">
        <v>5.5045871559633003E-2</v>
      </c>
      <c r="D161" s="2">
        <v>4.08163265306122E-2</v>
      </c>
      <c r="E161" s="2" t="s">
        <v>2216</v>
      </c>
      <c r="F161" s="2" t="s">
        <v>2216</v>
      </c>
      <c r="G161" s="2">
        <v>4.49438202247191E-2</v>
      </c>
      <c r="H161" s="2">
        <v>3.6697247706422E-2</v>
      </c>
      <c r="I161" s="2">
        <v>7.69230769230769E-2</v>
      </c>
      <c r="J161" s="2">
        <v>0.115942028985507</v>
      </c>
      <c r="K161" s="2">
        <v>0.163636363636364</v>
      </c>
      <c r="L161" s="3">
        <v>8.6134453781512604E-2</v>
      </c>
      <c r="M161" s="3">
        <v>6.0279870828848198E-2</v>
      </c>
    </row>
    <row r="162" spans="1:13" x14ac:dyDescent="0.25">
      <c r="A162" s="8" t="s">
        <v>1088</v>
      </c>
      <c r="B162" s="2">
        <v>0.19767441860465099</v>
      </c>
      <c r="C162" s="2">
        <v>0.18348623853210999</v>
      </c>
      <c r="D162" s="2">
        <v>0.11224489795918401</v>
      </c>
      <c r="E162" s="2">
        <v>0.17592592592592601</v>
      </c>
      <c r="F162" s="2">
        <v>0.17647058823529399</v>
      </c>
      <c r="G162" s="2">
        <v>0.13483146067415699</v>
      </c>
      <c r="H162" s="2">
        <v>0.18348623853210999</v>
      </c>
      <c r="I162" s="2">
        <v>0.144230769230769</v>
      </c>
      <c r="J162" s="2">
        <v>0.13043478260869601</v>
      </c>
      <c r="K162" s="2">
        <v>0.263636363636364</v>
      </c>
      <c r="L162" s="3">
        <v>0.17436974789915999</v>
      </c>
      <c r="M162" s="3">
        <v>0.16576964477933301</v>
      </c>
    </row>
    <row r="163" spans="1:13" x14ac:dyDescent="0.25">
      <c r="A163" s="15"/>
    </row>
    <row r="164" spans="1:13" x14ac:dyDescent="0.25">
      <c r="A164" s="15"/>
    </row>
    <row r="165" spans="1:13" x14ac:dyDescent="0.25">
      <c r="A165" s="15"/>
      <c r="B165" s="23" t="s">
        <v>31</v>
      </c>
      <c r="C165" s="23"/>
      <c r="D165" s="23"/>
      <c r="E165" s="23"/>
      <c r="F165" s="23"/>
      <c r="G165" s="23"/>
      <c r="H165" s="23"/>
      <c r="I165" s="23"/>
      <c r="J165" s="23"/>
      <c r="K165" s="6" t="s">
        <v>10</v>
      </c>
      <c r="L165" s="6" t="s">
        <v>11</v>
      </c>
    </row>
    <row r="166" spans="1:13" x14ac:dyDescent="0.25">
      <c r="A166" s="9" t="s">
        <v>34</v>
      </c>
      <c r="B166" s="5" t="s">
        <v>15</v>
      </c>
      <c r="C166" s="5" t="s">
        <v>16</v>
      </c>
      <c r="D166" s="5" t="s">
        <v>17</v>
      </c>
      <c r="E166" s="5" t="s">
        <v>18</v>
      </c>
      <c r="F166" s="5" t="s">
        <v>19</v>
      </c>
      <c r="G166" s="5" t="s">
        <v>20</v>
      </c>
      <c r="H166" s="5" t="s">
        <v>21</v>
      </c>
      <c r="I166" s="5" t="s">
        <v>22</v>
      </c>
      <c r="J166" s="5" t="s">
        <v>23</v>
      </c>
      <c r="K166" s="5" t="s">
        <v>24</v>
      </c>
      <c r="L166" s="5" t="s">
        <v>25</v>
      </c>
    </row>
    <row r="167" spans="1:13" x14ac:dyDescent="0.25">
      <c r="A167" s="8" t="s">
        <v>875</v>
      </c>
      <c r="B167" s="2">
        <v>0.41666666666666702</v>
      </c>
      <c r="C167" s="2">
        <v>-0.23529411764705899</v>
      </c>
      <c r="D167" s="2">
        <v>0.53846153846153799</v>
      </c>
      <c r="E167" s="2">
        <v>0</v>
      </c>
      <c r="F167" s="2">
        <v>-0.2</v>
      </c>
      <c r="G167" s="2">
        <v>-6.25E-2</v>
      </c>
      <c r="H167" s="2">
        <v>0.133333333333333</v>
      </c>
      <c r="I167" s="2">
        <v>-0.76470588235294101</v>
      </c>
      <c r="J167" s="2">
        <v>1.25</v>
      </c>
      <c r="K167" s="3">
        <v>-0.4375</v>
      </c>
      <c r="L167" s="3">
        <v>-0.25</v>
      </c>
    </row>
    <row r="168" spans="1:13" x14ac:dyDescent="0.25">
      <c r="A168" s="8" t="s">
        <v>876</v>
      </c>
      <c r="B168" s="2">
        <v>-4.5454545454545497E-2</v>
      </c>
      <c r="C168" s="2">
        <v>0.33333333333333298</v>
      </c>
      <c r="D168" s="2">
        <v>-0.17857142857142899</v>
      </c>
      <c r="E168" s="2">
        <v>-4.3478260869565202E-2</v>
      </c>
      <c r="F168" s="2">
        <v>-0.13636363636363599</v>
      </c>
      <c r="G168" s="2">
        <v>0.157894736842105</v>
      </c>
      <c r="H168" s="2">
        <v>0.13636363636363599</v>
      </c>
      <c r="I168" s="2">
        <v>-0.8</v>
      </c>
      <c r="J168" s="2">
        <v>3.6</v>
      </c>
      <c r="K168" s="3">
        <v>0.21052631578947401</v>
      </c>
      <c r="L168" s="3">
        <v>4.5454545454545497E-2</v>
      </c>
    </row>
    <row r="169" spans="1:13" x14ac:dyDescent="0.25">
      <c r="A169" s="8" t="s">
        <v>877</v>
      </c>
      <c r="B169" s="2">
        <v>0.42857142857142899</v>
      </c>
      <c r="C169" s="2">
        <v>-0.4</v>
      </c>
      <c r="D169" s="2">
        <v>-0.33333333333333298</v>
      </c>
      <c r="E169" s="2">
        <v>0.5</v>
      </c>
      <c r="F169" s="2">
        <v>-0.33333333333333298</v>
      </c>
      <c r="G169" s="2">
        <v>0.25</v>
      </c>
      <c r="H169" s="2">
        <v>-0.2</v>
      </c>
      <c r="I169" s="2">
        <v>0</v>
      </c>
      <c r="J169" s="2" t="s">
        <v>2216</v>
      </c>
      <c r="K169" s="3">
        <v>-0.5</v>
      </c>
      <c r="L169" s="3">
        <v>-0.71428571428571397</v>
      </c>
    </row>
    <row r="170" spans="1:13" x14ac:dyDescent="0.25">
      <c r="A170" s="8" t="s">
        <v>878</v>
      </c>
      <c r="B170" s="2">
        <v>-0.2</v>
      </c>
      <c r="C170" s="2" t="s">
        <v>2216</v>
      </c>
      <c r="D170" s="2" t="s">
        <v>2216</v>
      </c>
      <c r="E170" s="2">
        <v>5</v>
      </c>
      <c r="F170" s="2">
        <v>-0.33333333333333298</v>
      </c>
      <c r="G170" s="2">
        <v>-0.25</v>
      </c>
      <c r="H170" s="2">
        <v>0.66666666666666696</v>
      </c>
      <c r="I170" s="2" t="s">
        <v>2216</v>
      </c>
      <c r="J170" s="2">
        <v>5</v>
      </c>
      <c r="K170" s="3">
        <v>0.5</v>
      </c>
      <c r="L170" s="3">
        <v>0.2</v>
      </c>
    </row>
    <row r="171" spans="1:13" x14ac:dyDescent="0.25">
      <c r="A171" s="8" t="s">
        <v>880</v>
      </c>
      <c r="B171" s="2">
        <v>-0.3125</v>
      </c>
      <c r="C171" s="2">
        <v>0.36363636363636398</v>
      </c>
      <c r="D171" s="2">
        <v>-0.4</v>
      </c>
      <c r="E171" s="2">
        <v>-0.11111111111111099</v>
      </c>
      <c r="F171" s="2">
        <v>0.25</v>
      </c>
      <c r="G171" s="2">
        <v>-0.2</v>
      </c>
      <c r="H171" s="2">
        <v>0.25</v>
      </c>
      <c r="I171" s="2">
        <v>-0.7</v>
      </c>
      <c r="J171" s="2">
        <v>4.3333333333333304</v>
      </c>
      <c r="K171" s="3">
        <v>0.6</v>
      </c>
      <c r="L171" s="3">
        <v>0</v>
      </c>
    </row>
    <row r="172" spans="1:13" x14ac:dyDescent="0.25">
      <c r="A172" s="8" t="s">
        <v>992</v>
      </c>
      <c r="B172" s="2" t="s">
        <v>2216</v>
      </c>
      <c r="C172" s="2" t="s">
        <v>2216</v>
      </c>
      <c r="D172" s="2">
        <v>1.5</v>
      </c>
      <c r="E172" s="2">
        <v>-0.2</v>
      </c>
      <c r="F172" s="2" t="s">
        <v>2216</v>
      </c>
      <c r="G172" s="2">
        <v>1.5</v>
      </c>
      <c r="H172" s="2" t="s">
        <v>2216</v>
      </c>
      <c r="I172" s="2" t="s">
        <v>2216</v>
      </c>
      <c r="J172" s="2">
        <v>2</v>
      </c>
      <c r="K172" s="3">
        <v>0.5</v>
      </c>
      <c r="L172" s="3">
        <v>0.5</v>
      </c>
    </row>
    <row r="173" spans="1:13" x14ac:dyDescent="0.25">
      <c r="A173" s="8" t="s">
        <v>993</v>
      </c>
      <c r="B173" s="2" t="s">
        <v>2216</v>
      </c>
      <c r="C173" s="2" t="s">
        <v>2216</v>
      </c>
      <c r="D173" s="2">
        <v>2</v>
      </c>
      <c r="E173" s="2">
        <v>0.66666666666666696</v>
      </c>
      <c r="F173" s="2">
        <v>0</v>
      </c>
      <c r="G173" s="2" t="s">
        <v>2216</v>
      </c>
      <c r="H173" s="2">
        <v>9</v>
      </c>
      <c r="I173" s="2">
        <v>-0.7</v>
      </c>
      <c r="J173" s="2">
        <v>0.66666666666666696</v>
      </c>
      <c r="K173" s="3">
        <v>0</v>
      </c>
      <c r="L173" s="3">
        <v>1.5</v>
      </c>
    </row>
    <row r="174" spans="1:13" x14ac:dyDescent="0.25">
      <c r="A174" s="8" t="s">
        <v>994</v>
      </c>
      <c r="B174" s="2" t="s">
        <v>2216</v>
      </c>
      <c r="C174" s="2" t="s">
        <v>2216</v>
      </c>
      <c r="D174" s="2" t="s">
        <v>2216</v>
      </c>
      <c r="E174" s="2" t="s">
        <v>2216</v>
      </c>
      <c r="F174" s="2" t="s">
        <v>2216</v>
      </c>
      <c r="G174" s="2" t="s">
        <v>2216</v>
      </c>
      <c r="H174" s="2" t="s">
        <v>2216</v>
      </c>
      <c r="I174" s="2" t="s">
        <v>2216</v>
      </c>
      <c r="J174" s="2" t="s">
        <v>2216</v>
      </c>
      <c r="K174" s="3">
        <v>-1</v>
      </c>
      <c r="L174" s="3">
        <v>0</v>
      </c>
    </row>
    <row r="175" spans="1:13" x14ac:dyDescent="0.25">
      <c r="A175" s="8" t="s">
        <v>995</v>
      </c>
      <c r="B175" s="2" t="s">
        <v>2216</v>
      </c>
      <c r="C175" s="2" t="s">
        <v>2216</v>
      </c>
      <c r="D175" s="2" t="s">
        <v>2216</v>
      </c>
      <c r="E175" s="2" t="s">
        <v>2216</v>
      </c>
      <c r="F175" s="2" t="s">
        <v>2216</v>
      </c>
      <c r="G175" s="2" t="s">
        <v>2216</v>
      </c>
      <c r="H175" s="2" t="s">
        <v>2216</v>
      </c>
      <c r="I175" s="2" t="s">
        <v>2216</v>
      </c>
      <c r="J175" s="2" t="s">
        <v>2216</v>
      </c>
      <c r="K175" s="3">
        <v>0</v>
      </c>
      <c r="L175" s="3">
        <v>0</v>
      </c>
    </row>
    <row r="176" spans="1:13" x14ac:dyDescent="0.25">
      <c r="A176" s="8" t="s">
        <v>997</v>
      </c>
      <c r="B176" s="2" t="s">
        <v>2216</v>
      </c>
      <c r="C176" s="2" t="s">
        <v>2216</v>
      </c>
      <c r="D176" s="2">
        <v>3</v>
      </c>
      <c r="E176" s="2" t="s">
        <v>2216</v>
      </c>
      <c r="F176" s="2" t="s">
        <v>2216</v>
      </c>
      <c r="G176" s="2">
        <v>3</v>
      </c>
      <c r="H176" s="2">
        <v>0.75</v>
      </c>
      <c r="I176" s="2" t="s">
        <v>2216</v>
      </c>
      <c r="J176" s="2" t="s">
        <v>2216</v>
      </c>
      <c r="K176" s="3">
        <v>1</v>
      </c>
      <c r="L176" s="3">
        <v>-0.71428571428571397</v>
      </c>
    </row>
    <row r="177" spans="1:12" x14ac:dyDescent="0.25">
      <c r="A177" s="8" t="s">
        <v>999</v>
      </c>
      <c r="B177" s="2" t="s">
        <v>2216</v>
      </c>
      <c r="C177" s="2" t="s">
        <v>2216</v>
      </c>
      <c r="D177" s="2">
        <v>1.5</v>
      </c>
      <c r="E177" s="2" t="s">
        <v>2216</v>
      </c>
      <c r="F177" s="2" t="s">
        <v>2216</v>
      </c>
      <c r="G177" s="2" t="s">
        <v>2216</v>
      </c>
      <c r="H177" s="2" t="s">
        <v>2216</v>
      </c>
      <c r="I177" s="2" t="s">
        <v>2216</v>
      </c>
      <c r="J177" s="2" t="s">
        <v>2216</v>
      </c>
      <c r="K177" s="3">
        <v>0</v>
      </c>
      <c r="L177" s="3">
        <v>-0.5</v>
      </c>
    </row>
    <row r="178" spans="1:12" x14ac:dyDescent="0.25">
      <c r="A178" s="8" t="s">
        <v>1000</v>
      </c>
      <c r="B178" s="2" t="s">
        <v>2216</v>
      </c>
      <c r="C178" s="2">
        <v>2</v>
      </c>
      <c r="D178" s="2" t="s">
        <v>2216</v>
      </c>
      <c r="E178" s="2" t="s">
        <v>2216</v>
      </c>
      <c r="F178" s="2" t="s">
        <v>2216</v>
      </c>
      <c r="G178" s="2" t="s">
        <v>2216</v>
      </c>
      <c r="H178" s="2">
        <v>0</v>
      </c>
      <c r="I178" s="2" t="s">
        <v>2216</v>
      </c>
      <c r="J178" s="2">
        <v>0</v>
      </c>
      <c r="K178" s="3">
        <v>3</v>
      </c>
      <c r="L178" s="3">
        <v>3</v>
      </c>
    </row>
    <row r="179" spans="1:12" x14ac:dyDescent="0.25">
      <c r="A179" s="8" t="s">
        <v>1001</v>
      </c>
      <c r="B179" s="2">
        <v>-0.25</v>
      </c>
      <c r="C179" s="2" t="s">
        <v>2216</v>
      </c>
      <c r="D179" s="2" t="s">
        <v>2216</v>
      </c>
      <c r="E179" s="2" t="s">
        <v>2216</v>
      </c>
      <c r="F179" s="2" t="s">
        <v>2216</v>
      </c>
      <c r="G179" s="2" t="s">
        <v>2216</v>
      </c>
      <c r="H179" s="2" t="s">
        <v>2216</v>
      </c>
      <c r="I179" s="2" t="s">
        <v>2216</v>
      </c>
      <c r="J179" s="2" t="s">
        <v>2216</v>
      </c>
      <c r="K179" s="3">
        <v>0</v>
      </c>
      <c r="L179" s="3">
        <v>-1</v>
      </c>
    </row>
    <row r="180" spans="1:12" x14ac:dyDescent="0.25">
      <c r="A180" s="8" t="s">
        <v>1002</v>
      </c>
      <c r="B180" s="2" t="s">
        <v>2216</v>
      </c>
      <c r="C180" s="2" t="s">
        <v>2216</v>
      </c>
      <c r="D180" s="2" t="s">
        <v>2216</v>
      </c>
      <c r="E180" s="2" t="s">
        <v>2216</v>
      </c>
      <c r="F180" s="2" t="s">
        <v>2216</v>
      </c>
      <c r="G180" s="2" t="s">
        <v>2216</v>
      </c>
      <c r="H180" s="2" t="s">
        <v>2216</v>
      </c>
      <c r="I180" s="2" t="s">
        <v>2216</v>
      </c>
      <c r="J180" s="2" t="s">
        <v>2216</v>
      </c>
      <c r="K180" s="3">
        <v>0</v>
      </c>
      <c r="L180" s="3">
        <v>0</v>
      </c>
    </row>
    <row r="181" spans="1:12" x14ac:dyDescent="0.25">
      <c r="A181" s="8" t="s">
        <v>1004</v>
      </c>
      <c r="B181" s="2" t="s">
        <v>2216</v>
      </c>
      <c r="C181" s="2" t="s">
        <v>2216</v>
      </c>
      <c r="D181" s="2" t="s">
        <v>2216</v>
      </c>
      <c r="E181" s="2" t="s">
        <v>2216</v>
      </c>
      <c r="F181" s="2" t="s">
        <v>2216</v>
      </c>
      <c r="G181" s="2" t="s">
        <v>2216</v>
      </c>
      <c r="H181" s="2" t="s">
        <v>2216</v>
      </c>
      <c r="I181" s="2" t="s">
        <v>2216</v>
      </c>
      <c r="J181" s="2">
        <v>2</v>
      </c>
      <c r="K181" s="3">
        <v>0</v>
      </c>
      <c r="L181" s="3">
        <v>2</v>
      </c>
    </row>
    <row r="182" spans="1:12" x14ac:dyDescent="0.25">
      <c r="A182" s="8" t="s">
        <v>1006</v>
      </c>
      <c r="B182" s="2" t="s">
        <v>2216</v>
      </c>
      <c r="C182" s="2" t="s">
        <v>2216</v>
      </c>
      <c r="D182" s="2" t="s">
        <v>2216</v>
      </c>
      <c r="E182" s="2" t="s">
        <v>2216</v>
      </c>
      <c r="F182" s="2" t="s">
        <v>2216</v>
      </c>
      <c r="G182" s="2" t="s">
        <v>2216</v>
      </c>
      <c r="H182" s="2" t="s">
        <v>2216</v>
      </c>
      <c r="I182" s="2" t="s">
        <v>2216</v>
      </c>
      <c r="J182" s="2" t="s">
        <v>2216</v>
      </c>
      <c r="K182" s="3">
        <v>-1</v>
      </c>
      <c r="L182" s="3">
        <v>0</v>
      </c>
    </row>
    <row r="183" spans="1:12" x14ac:dyDescent="0.25">
      <c r="A183" s="8" t="s">
        <v>1007</v>
      </c>
      <c r="B183" s="2" t="s">
        <v>2216</v>
      </c>
      <c r="C183" s="2" t="s">
        <v>2216</v>
      </c>
      <c r="D183" s="2" t="s">
        <v>2216</v>
      </c>
      <c r="E183" s="2" t="s">
        <v>2216</v>
      </c>
      <c r="F183" s="2">
        <v>2</v>
      </c>
      <c r="G183" s="2" t="s">
        <v>2216</v>
      </c>
      <c r="H183" s="2" t="s">
        <v>2216</v>
      </c>
      <c r="I183" s="2" t="s">
        <v>2216</v>
      </c>
      <c r="J183" s="2" t="s">
        <v>2216</v>
      </c>
      <c r="K183" s="3">
        <v>-1</v>
      </c>
      <c r="L183" s="3">
        <v>0</v>
      </c>
    </row>
    <row r="184" spans="1:12" x14ac:dyDescent="0.25">
      <c r="A184" s="8" t="s">
        <v>1008</v>
      </c>
      <c r="B184" s="2" t="s">
        <v>2216</v>
      </c>
      <c r="C184" s="2" t="s">
        <v>2216</v>
      </c>
      <c r="D184" s="2" t="s">
        <v>2216</v>
      </c>
      <c r="E184" s="2" t="s">
        <v>2216</v>
      </c>
      <c r="F184" s="2" t="s">
        <v>2216</v>
      </c>
      <c r="G184" s="2" t="s">
        <v>2216</v>
      </c>
      <c r="H184" s="2" t="s">
        <v>2216</v>
      </c>
      <c r="I184" s="2" t="s">
        <v>2216</v>
      </c>
      <c r="J184" s="2" t="s">
        <v>2216</v>
      </c>
      <c r="K184" s="3">
        <v>0</v>
      </c>
      <c r="L184" s="3">
        <v>0</v>
      </c>
    </row>
    <row r="185" spans="1:12" x14ac:dyDescent="0.25">
      <c r="A185" s="8" t="s">
        <v>1009</v>
      </c>
      <c r="B185" s="2" t="s">
        <v>2216</v>
      </c>
      <c r="C185" s="2" t="s">
        <v>2216</v>
      </c>
      <c r="D185" s="2" t="s">
        <v>2216</v>
      </c>
      <c r="E185" s="2" t="s">
        <v>2216</v>
      </c>
      <c r="F185" s="2" t="s">
        <v>2216</v>
      </c>
      <c r="G185" s="2" t="s">
        <v>2216</v>
      </c>
      <c r="H185" s="2" t="s">
        <v>2216</v>
      </c>
      <c r="I185" s="2" t="s">
        <v>2216</v>
      </c>
      <c r="J185" s="2" t="s">
        <v>2216</v>
      </c>
      <c r="K185" s="3">
        <v>0</v>
      </c>
      <c r="L185" s="3">
        <v>0</v>
      </c>
    </row>
    <row r="186" spans="1:12" x14ac:dyDescent="0.25">
      <c r="A186" s="8" t="s">
        <v>1011</v>
      </c>
      <c r="B186" s="2" t="s">
        <v>2216</v>
      </c>
      <c r="C186" s="2" t="s">
        <v>2216</v>
      </c>
      <c r="D186" s="2" t="s">
        <v>2216</v>
      </c>
      <c r="E186" s="2" t="s">
        <v>2216</v>
      </c>
      <c r="F186" s="2" t="s">
        <v>2216</v>
      </c>
      <c r="G186" s="2" t="s">
        <v>2216</v>
      </c>
      <c r="H186" s="2" t="s">
        <v>2216</v>
      </c>
      <c r="I186" s="2" t="s">
        <v>2216</v>
      </c>
      <c r="J186" s="2" t="s">
        <v>2216</v>
      </c>
      <c r="K186" s="3">
        <v>0</v>
      </c>
      <c r="L186" s="3">
        <v>0</v>
      </c>
    </row>
    <row r="187" spans="1:12" x14ac:dyDescent="0.25">
      <c r="A187" s="8" t="s">
        <v>1013</v>
      </c>
      <c r="B187" s="2" t="s">
        <v>2216</v>
      </c>
      <c r="C187" s="2" t="s">
        <v>2216</v>
      </c>
      <c r="D187" s="2" t="s">
        <v>2216</v>
      </c>
      <c r="E187" s="2">
        <v>0.5</v>
      </c>
      <c r="F187" s="2" t="s">
        <v>2216</v>
      </c>
      <c r="G187" s="2" t="s">
        <v>2216</v>
      </c>
      <c r="H187" s="2" t="s">
        <v>2216</v>
      </c>
      <c r="I187" s="2" t="s">
        <v>2216</v>
      </c>
      <c r="J187" s="2" t="s">
        <v>2216</v>
      </c>
      <c r="K187" s="3">
        <v>-1</v>
      </c>
      <c r="L187" s="3">
        <v>-1</v>
      </c>
    </row>
    <row r="188" spans="1:12" x14ac:dyDescent="0.25">
      <c r="A188" s="8" t="s">
        <v>1014</v>
      </c>
      <c r="B188" s="2" t="s">
        <v>2216</v>
      </c>
      <c r="C188" s="2" t="s">
        <v>2216</v>
      </c>
      <c r="D188" s="2" t="s">
        <v>2216</v>
      </c>
      <c r="E188" s="2" t="s">
        <v>2216</v>
      </c>
      <c r="F188" s="2" t="s">
        <v>2216</v>
      </c>
      <c r="G188" s="2" t="s">
        <v>2216</v>
      </c>
      <c r="H188" s="2" t="s">
        <v>2216</v>
      </c>
      <c r="I188" s="2" t="s">
        <v>2216</v>
      </c>
      <c r="J188" s="2" t="s">
        <v>2216</v>
      </c>
      <c r="K188" s="3">
        <v>0</v>
      </c>
      <c r="L188" s="3">
        <v>0</v>
      </c>
    </row>
    <row r="189" spans="1:12" x14ac:dyDescent="0.25">
      <c r="A189" s="8" t="s">
        <v>1015</v>
      </c>
      <c r="B189" s="2" t="s">
        <v>2216</v>
      </c>
      <c r="C189" s="2" t="s">
        <v>2216</v>
      </c>
      <c r="D189" s="2" t="s">
        <v>2216</v>
      </c>
      <c r="E189" s="2" t="s">
        <v>2216</v>
      </c>
      <c r="F189" s="2" t="s">
        <v>2216</v>
      </c>
      <c r="G189" s="2" t="s">
        <v>2216</v>
      </c>
      <c r="H189" s="2" t="s">
        <v>2216</v>
      </c>
      <c r="I189" s="2" t="s">
        <v>2216</v>
      </c>
      <c r="J189" s="2" t="s">
        <v>2216</v>
      </c>
      <c r="K189" s="3">
        <v>0</v>
      </c>
      <c r="L189" s="3">
        <v>-0.66666666666666696</v>
      </c>
    </row>
    <row r="190" spans="1:12" x14ac:dyDescent="0.25">
      <c r="A190" s="8" t="s">
        <v>1016</v>
      </c>
      <c r="B190" s="2" t="s">
        <v>2216</v>
      </c>
      <c r="C190" s="2" t="s">
        <v>2216</v>
      </c>
      <c r="D190" s="2" t="s">
        <v>2216</v>
      </c>
      <c r="E190" s="2" t="s">
        <v>2216</v>
      </c>
      <c r="F190" s="2" t="s">
        <v>2216</v>
      </c>
      <c r="G190" s="2" t="s">
        <v>2216</v>
      </c>
      <c r="H190" s="2" t="s">
        <v>2216</v>
      </c>
      <c r="I190" s="2" t="s">
        <v>2216</v>
      </c>
      <c r="J190" s="2" t="s">
        <v>2216</v>
      </c>
      <c r="K190" s="3">
        <v>0</v>
      </c>
      <c r="L190" s="3">
        <v>0</v>
      </c>
    </row>
    <row r="191" spans="1:12" x14ac:dyDescent="0.25">
      <c r="A191" s="8" t="s">
        <v>1018</v>
      </c>
      <c r="B191" s="2" t="s">
        <v>2216</v>
      </c>
      <c r="C191" s="2" t="s">
        <v>2216</v>
      </c>
      <c r="D191" s="2" t="s">
        <v>2216</v>
      </c>
      <c r="E191" s="2" t="s">
        <v>2216</v>
      </c>
      <c r="F191" s="2" t="s">
        <v>2216</v>
      </c>
      <c r="G191" s="2">
        <v>4</v>
      </c>
      <c r="H191" s="2" t="s">
        <v>2216</v>
      </c>
      <c r="I191" s="2" t="s">
        <v>2216</v>
      </c>
      <c r="J191" s="2">
        <v>0</v>
      </c>
      <c r="K191" s="3">
        <v>2</v>
      </c>
      <c r="L191" s="3">
        <v>2</v>
      </c>
    </row>
    <row r="192" spans="1:12" x14ac:dyDescent="0.25">
      <c r="A192" s="8" t="s">
        <v>1020</v>
      </c>
      <c r="B192" s="2" t="s">
        <v>2216</v>
      </c>
      <c r="C192" s="2" t="s">
        <v>2216</v>
      </c>
      <c r="D192" s="2" t="s">
        <v>2216</v>
      </c>
      <c r="E192" s="2" t="s">
        <v>2216</v>
      </c>
      <c r="F192" s="2" t="s">
        <v>2216</v>
      </c>
      <c r="G192" s="2" t="s">
        <v>2216</v>
      </c>
      <c r="H192" s="2" t="s">
        <v>2216</v>
      </c>
      <c r="I192" s="2" t="s">
        <v>2216</v>
      </c>
      <c r="J192" s="2" t="s">
        <v>2216</v>
      </c>
      <c r="K192" s="3">
        <v>0</v>
      </c>
      <c r="L192" s="3">
        <v>0</v>
      </c>
    </row>
    <row r="193" spans="1:12" x14ac:dyDescent="0.25">
      <c r="A193" s="8" t="s">
        <v>1021</v>
      </c>
      <c r="B193" s="2" t="s">
        <v>2216</v>
      </c>
      <c r="C193" s="2" t="s">
        <v>2216</v>
      </c>
      <c r="D193" s="2" t="s">
        <v>2216</v>
      </c>
      <c r="E193" s="2" t="s">
        <v>2216</v>
      </c>
      <c r="F193" s="2" t="s">
        <v>2216</v>
      </c>
      <c r="G193" s="2" t="s">
        <v>2216</v>
      </c>
      <c r="H193" s="2" t="s">
        <v>2216</v>
      </c>
      <c r="I193" s="2" t="s">
        <v>2216</v>
      </c>
      <c r="J193" s="2" t="s">
        <v>2216</v>
      </c>
      <c r="K193" s="3">
        <v>0</v>
      </c>
      <c r="L193" s="3">
        <v>0</v>
      </c>
    </row>
    <row r="194" spans="1:12" x14ac:dyDescent="0.25">
      <c r="A194" s="8" t="s">
        <v>1022</v>
      </c>
      <c r="B194" s="2" t="s">
        <v>2216</v>
      </c>
      <c r="C194" s="2" t="s">
        <v>2216</v>
      </c>
      <c r="D194" s="2" t="s">
        <v>2216</v>
      </c>
      <c r="E194" s="2" t="s">
        <v>2216</v>
      </c>
      <c r="F194" s="2" t="s">
        <v>2216</v>
      </c>
      <c r="G194" s="2" t="s">
        <v>2216</v>
      </c>
      <c r="H194" s="2" t="s">
        <v>2216</v>
      </c>
      <c r="I194" s="2" t="s">
        <v>2216</v>
      </c>
      <c r="J194" s="2" t="s">
        <v>2216</v>
      </c>
      <c r="K194" s="3">
        <v>0</v>
      </c>
      <c r="L194" s="3">
        <v>0</v>
      </c>
    </row>
    <row r="195" spans="1:12" x14ac:dyDescent="0.25">
      <c r="A195" s="8" t="s">
        <v>1023</v>
      </c>
      <c r="B195" s="2" t="s">
        <v>2216</v>
      </c>
      <c r="C195" s="2" t="s">
        <v>2216</v>
      </c>
      <c r="D195" s="2" t="s">
        <v>2216</v>
      </c>
      <c r="E195" s="2" t="s">
        <v>2216</v>
      </c>
      <c r="F195" s="2" t="s">
        <v>2216</v>
      </c>
      <c r="G195" s="2" t="s">
        <v>2216</v>
      </c>
      <c r="H195" s="2" t="s">
        <v>2216</v>
      </c>
      <c r="I195" s="2" t="s">
        <v>2216</v>
      </c>
      <c r="J195" s="2" t="s">
        <v>2216</v>
      </c>
      <c r="K195" s="3">
        <v>0</v>
      </c>
      <c r="L195" s="3">
        <v>0</v>
      </c>
    </row>
    <row r="196" spans="1:12" x14ac:dyDescent="0.25">
      <c r="A196" s="8" t="s">
        <v>1025</v>
      </c>
      <c r="B196" s="2" t="s">
        <v>2216</v>
      </c>
      <c r="C196" s="2" t="s">
        <v>2216</v>
      </c>
      <c r="D196" s="2" t="s">
        <v>2216</v>
      </c>
      <c r="E196" s="2" t="s">
        <v>2216</v>
      </c>
      <c r="F196" s="2" t="s">
        <v>2216</v>
      </c>
      <c r="G196" s="2" t="s">
        <v>2216</v>
      </c>
      <c r="H196" s="2" t="s">
        <v>2216</v>
      </c>
      <c r="I196" s="2" t="s">
        <v>2216</v>
      </c>
      <c r="J196" s="2" t="s">
        <v>2216</v>
      </c>
      <c r="K196" s="3">
        <v>0</v>
      </c>
      <c r="L196" s="3">
        <v>0</v>
      </c>
    </row>
    <row r="197" spans="1:12" x14ac:dyDescent="0.25">
      <c r="A197" s="8" t="s">
        <v>1027</v>
      </c>
      <c r="B197" s="2" t="s">
        <v>2216</v>
      </c>
      <c r="C197" s="2" t="s">
        <v>2216</v>
      </c>
      <c r="D197" s="2" t="s">
        <v>2216</v>
      </c>
      <c r="E197" s="2" t="s">
        <v>2216</v>
      </c>
      <c r="F197" s="2" t="s">
        <v>2216</v>
      </c>
      <c r="G197" s="2" t="s">
        <v>2216</v>
      </c>
      <c r="H197" s="2" t="s">
        <v>2216</v>
      </c>
      <c r="I197" s="2" t="s">
        <v>2216</v>
      </c>
      <c r="J197" s="2" t="s">
        <v>2216</v>
      </c>
      <c r="K197" s="3">
        <v>0</v>
      </c>
      <c r="L197" s="3">
        <v>0</v>
      </c>
    </row>
    <row r="198" spans="1:12" x14ac:dyDescent="0.25">
      <c r="A198" s="8" t="s">
        <v>1028</v>
      </c>
      <c r="B198" s="2" t="s">
        <v>2216</v>
      </c>
      <c r="C198" s="2" t="s">
        <v>2216</v>
      </c>
      <c r="D198" s="2" t="s">
        <v>2216</v>
      </c>
      <c r="E198" s="2" t="s">
        <v>2216</v>
      </c>
      <c r="F198" s="2" t="s">
        <v>2216</v>
      </c>
      <c r="G198" s="2">
        <v>0</v>
      </c>
      <c r="H198" s="2" t="s">
        <v>2216</v>
      </c>
      <c r="I198" s="2" t="s">
        <v>2216</v>
      </c>
      <c r="J198" s="2" t="s">
        <v>2216</v>
      </c>
      <c r="K198" s="3">
        <v>0</v>
      </c>
      <c r="L198" s="3">
        <v>-1</v>
      </c>
    </row>
    <row r="199" spans="1:12" x14ac:dyDescent="0.25">
      <c r="A199" s="8" t="s">
        <v>1029</v>
      </c>
      <c r="B199" s="2" t="s">
        <v>2216</v>
      </c>
      <c r="C199" s="2" t="s">
        <v>2216</v>
      </c>
      <c r="D199" s="2" t="s">
        <v>2216</v>
      </c>
      <c r="E199" s="2" t="s">
        <v>2216</v>
      </c>
      <c r="F199" s="2" t="s">
        <v>2216</v>
      </c>
      <c r="G199" s="2" t="s">
        <v>2216</v>
      </c>
      <c r="H199" s="2" t="s">
        <v>2216</v>
      </c>
      <c r="I199" s="2" t="s">
        <v>2216</v>
      </c>
      <c r="J199" s="2" t="s">
        <v>2216</v>
      </c>
      <c r="K199" s="3">
        <v>0</v>
      </c>
      <c r="L199" s="3">
        <v>0</v>
      </c>
    </row>
    <row r="200" spans="1:12" x14ac:dyDescent="0.25">
      <c r="A200" s="8" t="s">
        <v>1030</v>
      </c>
      <c r="B200" s="2" t="s">
        <v>2216</v>
      </c>
      <c r="C200" s="2" t="s">
        <v>2216</v>
      </c>
      <c r="D200" s="2" t="s">
        <v>2216</v>
      </c>
      <c r="E200" s="2" t="s">
        <v>2216</v>
      </c>
      <c r="F200" s="2" t="s">
        <v>2216</v>
      </c>
      <c r="G200" s="2" t="s">
        <v>2216</v>
      </c>
      <c r="H200" s="2" t="s">
        <v>2216</v>
      </c>
      <c r="I200" s="2" t="s">
        <v>2216</v>
      </c>
      <c r="J200" s="2" t="s">
        <v>2216</v>
      </c>
      <c r="K200" s="3">
        <v>0</v>
      </c>
      <c r="L200" s="3">
        <v>0</v>
      </c>
    </row>
    <row r="201" spans="1:12" x14ac:dyDescent="0.25">
      <c r="A201" s="8" t="s">
        <v>1032</v>
      </c>
      <c r="B201" s="2" t="s">
        <v>2216</v>
      </c>
      <c r="C201" s="2" t="s">
        <v>2216</v>
      </c>
      <c r="D201" s="2" t="s">
        <v>2216</v>
      </c>
      <c r="E201" s="2" t="s">
        <v>2216</v>
      </c>
      <c r="F201" s="2" t="s">
        <v>2216</v>
      </c>
      <c r="G201" s="2" t="s">
        <v>2216</v>
      </c>
      <c r="H201" s="2" t="s">
        <v>2216</v>
      </c>
      <c r="I201" s="2" t="s">
        <v>2216</v>
      </c>
      <c r="J201" s="2" t="s">
        <v>2216</v>
      </c>
      <c r="K201" s="3">
        <v>0</v>
      </c>
      <c r="L201" s="3">
        <v>0</v>
      </c>
    </row>
    <row r="202" spans="1:12" x14ac:dyDescent="0.25">
      <c r="A202" s="8" t="s">
        <v>1034</v>
      </c>
      <c r="B202" s="2" t="s">
        <v>2216</v>
      </c>
      <c r="C202" s="2" t="s">
        <v>2216</v>
      </c>
      <c r="D202" s="2" t="s">
        <v>2216</v>
      </c>
      <c r="E202" s="2" t="s">
        <v>2216</v>
      </c>
      <c r="F202" s="2" t="s">
        <v>2216</v>
      </c>
      <c r="G202" s="2" t="s">
        <v>2216</v>
      </c>
      <c r="H202" s="2" t="s">
        <v>2216</v>
      </c>
      <c r="I202" s="2" t="s">
        <v>2216</v>
      </c>
      <c r="J202" s="2" t="s">
        <v>2216</v>
      </c>
      <c r="K202" s="3">
        <v>0</v>
      </c>
      <c r="L202" s="3">
        <v>0</v>
      </c>
    </row>
    <row r="203" spans="1:12" x14ac:dyDescent="0.25">
      <c r="A203" s="8" t="s">
        <v>1035</v>
      </c>
      <c r="B203" s="2" t="s">
        <v>2216</v>
      </c>
      <c r="C203" s="2" t="s">
        <v>2216</v>
      </c>
      <c r="D203" s="2" t="s">
        <v>2216</v>
      </c>
      <c r="E203" s="2">
        <v>0.5</v>
      </c>
      <c r="F203" s="2" t="s">
        <v>2216</v>
      </c>
      <c r="G203" s="2" t="s">
        <v>2216</v>
      </c>
      <c r="H203" s="2" t="s">
        <v>2216</v>
      </c>
      <c r="I203" s="2" t="s">
        <v>2216</v>
      </c>
      <c r="J203" s="2" t="s">
        <v>2216</v>
      </c>
      <c r="K203" s="3">
        <v>0</v>
      </c>
      <c r="L203" s="3">
        <v>0</v>
      </c>
    </row>
    <row r="204" spans="1:12" x14ac:dyDescent="0.25">
      <c r="A204" s="8" t="s">
        <v>1036</v>
      </c>
      <c r="B204" s="2" t="s">
        <v>2216</v>
      </c>
      <c r="C204" s="2" t="s">
        <v>2216</v>
      </c>
      <c r="D204" s="2" t="s">
        <v>2216</v>
      </c>
      <c r="E204" s="2" t="s">
        <v>2216</v>
      </c>
      <c r="F204" s="2" t="s">
        <v>2216</v>
      </c>
      <c r="G204" s="2" t="s">
        <v>2216</v>
      </c>
      <c r="H204" s="2" t="s">
        <v>2216</v>
      </c>
      <c r="I204" s="2" t="s">
        <v>2216</v>
      </c>
      <c r="J204" s="2" t="s">
        <v>2216</v>
      </c>
      <c r="K204" s="3">
        <v>0</v>
      </c>
      <c r="L204" s="3">
        <v>0</v>
      </c>
    </row>
    <row r="205" spans="1:12" x14ac:dyDescent="0.25">
      <c r="A205" s="8" t="s">
        <v>1037</v>
      </c>
      <c r="B205" s="2" t="s">
        <v>2216</v>
      </c>
      <c r="C205" s="2" t="s">
        <v>2216</v>
      </c>
      <c r="D205" s="2" t="s">
        <v>2216</v>
      </c>
      <c r="E205" s="2" t="s">
        <v>2216</v>
      </c>
      <c r="F205" s="2" t="s">
        <v>2216</v>
      </c>
      <c r="G205" s="2" t="s">
        <v>2216</v>
      </c>
      <c r="H205" s="2" t="s">
        <v>2216</v>
      </c>
      <c r="I205" s="2" t="s">
        <v>2216</v>
      </c>
      <c r="J205" s="2" t="s">
        <v>2216</v>
      </c>
      <c r="K205" s="3">
        <v>0</v>
      </c>
      <c r="L205" s="3">
        <v>-1</v>
      </c>
    </row>
    <row r="206" spans="1:12" x14ac:dyDescent="0.25">
      <c r="A206" s="8" t="s">
        <v>1039</v>
      </c>
      <c r="B206" s="2" t="s">
        <v>2216</v>
      </c>
      <c r="C206" s="2" t="s">
        <v>2216</v>
      </c>
      <c r="D206" s="2" t="s">
        <v>2216</v>
      </c>
      <c r="E206" s="2" t="s">
        <v>2216</v>
      </c>
      <c r="F206" s="2" t="s">
        <v>2216</v>
      </c>
      <c r="G206" s="2" t="s">
        <v>2216</v>
      </c>
      <c r="H206" s="2">
        <v>0</v>
      </c>
      <c r="I206" s="2" t="s">
        <v>2216</v>
      </c>
      <c r="J206" s="2" t="s">
        <v>2216</v>
      </c>
      <c r="K206" s="3">
        <v>0</v>
      </c>
      <c r="L206" s="3">
        <v>-1</v>
      </c>
    </row>
    <row r="207" spans="1:12" x14ac:dyDescent="0.25">
      <c r="A207" s="8" t="s">
        <v>1041</v>
      </c>
      <c r="B207" s="2" t="s">
        <v>2216</v>
      </c>
      <c r="C207" s="2">
        <v>0</v>
      </c>
      <c r="D207" s="2" t="s">
        <v>2216</v>
      </c>
      <c r="E207" s="2" t="s">
        <v>2216</v>
      </c>
      <c r="F207" s="2" t="s">
        <v>2216</v>
      </c>
      <c r="G207" s="2" t="s">
        <v>2216</v>
      </c>
      <c r="H207" s="2" t="s">
        <v>2216</v>
      </c>
      <c r="I207" s="2" t="s">
        <v>2216</v>
      </c>
      <c r="J207" s="2" t="s">
        <v>2216</v>
      </c>
      <c r="K207" s="3">
        <v>0</v>
      </c>
      <c r="L207" s="3">
        <v>0</v>
      </c>
    </row>
    <row r="208" spans="1:12" x14ac:dyDescent="0.25">
      <c r="A208" s="8" t="s">
        <v>1042</v>
      </c>
      <c r="B208" s="2" t="s">
        <v>2216</v>
      </c>
      <c r="C208" s="2" t="s">
        <v>2216</v>
      </c>
      <c r="D208" s="2" t="s">
        <v>2216</v>
      </c>
      <c r="E208" s="2" t="s">
        <v>2216</v>
      </c>
      <c r="F208" s="2" t="s">
        <v>2216</v>
      </c>
      <c r="G208" s="2" t="s">
        <v>2216</v>
      </c>
      <c r="H208" s="2" t="s">
        <v>2216</v>
      </c>
      <c r="I208" s="2" t="s">
        <v>2216</v>
      </c>
      <c r="J208" s="2" t="s">
        <v>2216</v>
      </c>
      <c r="K208" s="3">
        <v>0</v>
      </c>
      <c r="L208" s="3">
        <v>0</v>
      </c>
    </row>
    <row r="209" spans="1:12" x14ac:dyDescent="0.25">
      <c r="A209" s="8" t="s">
        <v>1043</v>
      </c>
      <c r="B209" s="2" t="s">
        <v>2216</v>
      </c>
      <c r="C209" s="2" t="s">
        <v>2216</v>
      </c>
      <c r="D209" s="2" t="s">
        <v>2216</v>
      </c>
      <c r="E209" s="2" t="s">
        <v>2216</v>
      </c>
      <c r="F209" s="2" t="s">
        <v>2216</v>
      </c>
      <c r="G209" s="2" t="s">
        <v>2216</v>
      </c>
      <c r="H209" s="2" t="s">
        <v>2216</v>
      </c>
      <c r="I209" s="2" t="s">
        <v>2216</v>
      </c>
      <c r="J209" s="2" t="s">
        <v>2216</v>
      </c>
      <c r="K209" s="3">
        <v>0</v>
      </c>
      <c r="L209" s="3">
        <v>0</v>
      </c>
    </row>
    <row r="210" spans="1:12" x14ac:dyDescent="0.25">
      <c r="A210" s="8" t="s">
        <v>1044</v>
      </c>
      <c r="B210" s="2" t="s">
        <v>2216</v>
      </c>
      <c r="C210" s="2" t="s">
        <v>2216</v>
      </c>
      <c r="D210" s="2" t="s">
        <v>2216</v>
      </c>
      <c r="E210" s="2" t="s">
        <v>2216</v>
      </c>
      <c r="F210" s="2" t="s">
        <v>2216</v>
      </c>
      <c r="G210" s="2" t="s">
        <v>2216</v>
      </c>
      <c r="H210" s="2" t="s">
        <v>2216</v>
      </c>
      <c r="I210" s="2" t="s">
        <v>2216</v>
      </c>
      <c r="J210" s="2" t="s">
        <v>2216</v>
      </c>
      <c r="K210" s="3">
        <v>0</v>
      </c>
      <c r="L210" s="3">
        <v>0</v>
      </c>
    </row>
    <row r="211" spans="1:12" x14ac:dyDescent="0.25">
      <c r="A211" s="8" t="s">
        <v>1046</v>
      </c>
      <c r="B211" s="2" t="s">
        <v>2216</v>
      </c>
      <c r="C211" s="2" t="s">
        <v>2216</v>
      </c>
      <c r="D211" s="2" t="s">
        <v>2216</v>
      </c>
      <c r="E211" s="2" t="s">
        <v>2216</v>
      </c>
      <c r="F211" s="2" t="s">
        <v>2216</v>
      </c>
      <c r="G211" s="2" t="s">
        <v>2216</v>
      </c>
      <c r="H211" s="2" t="s">
        <v>2216</v>
      </c>
      <c r="I211" s="2" t="s">
        <v>2216</v>
      </c>
      <c r="J211" s="2" t="s">
        <v>2216</v>
      </c>
      <c r="K211" s="3">
        <v>0</v>
      </c>
      <c r="L211" s="3">
        <v>-0.5</v>
      </c>
    </row>
    <row r="212" spans="1:12" x14ac:dyDescent="0.25">
      <c r="A212" s="8" t="s">
        <v>1048</v>
      </c>
      <c r="B212" s="2" t="s">
        <v>2216</v>
      </c>
      <c r="C212" s="2" t="s">
        <v>2216</v>
      </c>
      <c r="D212" s="2" t="s">
        <v>2216</v>
      </c>
      <c r="E212" s="2">
        <v>0</v>
      </c>
      <c r="F212" s="2" t="s">
        <v>2216</v>
      </c>
      <c r="G212" s="2" t="s">
        <v>2216</v>
      </c>
      <c r="H212" s="2" t="s">
        <v>2216</v>
      </c>
      <c r="I212" s="2" t="s">
        <v>2216</v>
      </c>
      <c r="J212" s="2" t="s">
        <v>2216</v>
      </c>
      <c r="K212" s="3">
        <v>0</v>
      </c>
      <c r="L212" s="3">
        <v>0</v>
      </c>
    </row>
    <row r="213" spans="1:12" x14ac:dyDescent="0.25">
      <c r="A213" s="8" t="s">
        <v>1049</v>
      </c>
      <c r="B213" s="2" t="s">
        <v>2216</v>
      </c>
      <c r="C213" s="2">
        <v>0</v>
      </c>
      <c r="D213" s="2" t="s">
        <v>2216</v>
      </c>
      <c r="E213" s="2" t="s">
        <v>2216</v>
      </c>
      <c r="F213" s="2" t="s">
        <v>2216</v>
      </c>
      <c r="G213" s="2">
        <v>4</v>
      </c>
      <c r="H213" s="2" t="s">
        <v>2216</v>
      </c>
      <c r="I213" s="2">
        <v>2</v>
      </c>
      <c r="J213" s="2">
        <v>0</v>
      </c>
      <c r="K213" s="3">
        <v>2</v>
      </c>
      <c r="L213" s="3">
        <v>0</v>
      </c>
    </row>
    <row r="214" spans="1:12" x14ac:dyDescent="0.25">
      <c r="A214" s="8" t="s">
        <v>1050</v>
      </c>
      <c r="B214" s="2" t="s">
        <v>2216</v>
      </c>
      <c r="C214" s="2" t="s">
        <v>2216</v>
      </c>
      <c r="D214" s="2" t="s">
        <v>2216</v>
      </c>
      <c r="E214" s="2" t="s">
        <v>2216</v>
      </c>
      <c r="F214" s="2" t="s">
        <v>2216</v>
      </c>
      <c r="G214" s="2" t="s">
        <v>2216</v>
      </c>
      <c r="H214" s="2" t="s">
        <v>2216</v>
      </c>
      <c r="I214" s="2" t="s">
        <v>2216</v>
      </c>
      <c r="J214" s="2" t="s">
        <v>2216</v>
      </c>
      <c r="K214" s="3">
        <v>0</v>
      </c>
      <c r="L214" s="3">
        <v>0</v>
      </c>
    </row>
    <row r="215" spans="1:12" x14ac:dyDescent="0.25">
      <c r="A215" s="8" t="s">
        <v>1051</v>
      </c>
      <c r="B215" s="2" t="s">
        <v>2216</v>
      </c>
      <c r="C215" s="2" t="s">
        <v>2216</v>
      </c>
      <c r="D215" s="2" t="s">
        <v>2216</v>
      </c>
      <c r="E215" s="2" t="s">
        <v>2216</v>
      </c>
      <c r="F215" s="2" t="s">
        <v>2216</v>
      </c>
      <c r="G215" s="2" t="s">
        <v>2216</v>
      </c>
      <c r="H215" s="2" t="s">
        <v>2216</v>
      </c>
      <c r="I215" s="2" t="s">
        <v>2216</v>
      </c>
      <c r="J215" s="2" t="s">
        <v>2216</v>
      </c>
      <c r="K215" s="3">
        <v>0</v>
      </c>
      <c r="L215" s="3">
        <v>0</v>
      </c>
    </row>
    <row r="216" spans="1:12" x14ac:dyDescent="0.25">
      <c r="A216" s="8" t="s">
        <v>1053</v>
      </c>
      <c r="B216" s="2" t="s">
        <v>2216</v>
      </c>
      <c r="C216" s="2">
        <v>1</v>
      </c>
      <c r="D216" s="2" t="s">
        <v>2216</v>
      </c>
      <c r="E216" s="2" t="s">
        <v>2216</v>
      </c>
      <c r="F216" s="2" t="s">
        <v>2216</v>
      </c>
      <c r="G216" s="2" t="s">
        <v>2216</v>
      </c>
      <c r="H216" s="2">
        <v>2</v>
      </c>
      <c r="I216" s="2" t="s">
        <v>2216</v>
      </c>
      <c r="J216" s="2">
        <v>0</v>
      </c>
      <c r="K216" s="3">
        <v>0.5</v>
      </c>
      <c r="L216" s="3">
        <v>0</v>
      </c>
    </row>
    <row r="217" spans="1:12" x14ac:dyDescent="0.25">
      <c r="A217" s="8" t="s">
        <v>1055</v>
      </c>
      <c r="B217" s="2" t="s">
        <v>2216</v>
      </c>
      <c r="C217" s="2" t="s">
        <v>2216</v>
      </c>
      <c r="D217" s="2" t="s">
        <v>2216</v>
      </c>
      <c r="E217" s="2" t="s">
        <v>2216</v>
      </c>
      <c r="F217" s="2" t="s">
        <v>2216</v>
      </c>
      <c r="G217" s="2" t="s">
        <v>2216</v>
      </c>
      <c r="H217" s="2" t="s">
        <v>2216</v>
      </c>
      <c r="I217" s="2" t="s">
        <v>2216</v>
      </c>
      <c r="J217" s="2" t="s">
        <v>2216</v>
      </c>
      <c r="K217" s="3">
        <v>0</v>
      </c>
      <c r="L217" s="3">
        <v>-1</v>
      </c>
    </row>
    <row r="218" spans="1:12" x14ac:dyDescent="0.25">
      <c r="A218" s="8" t="s">
        <v>1056</v>
      </c>
      <c r="B218" s="2" t="s">
        <v>2216</v>
      </c>
      <c r="C218" s="2" t="s">
        <v>2216</v>
      </c>
      <c r="D218" s="2" t="s">
        <v>2216</v>
      </c>
      <c r="E218" s="2" t="s">
        <v>2216</v>
      </c>
      <c r="F218" s="2" t="s">
        <v>2216</v>
      </c>
      <c r="G218" s="2" t="s">
        <v>2216</v>
      </c>
      <c r="H218" s="2" t="s">
        <v>2216</v>
      </c>
      <c r="I218" s="2" t="s">
        <v>2216</v>
      </c>
      <c r="J218" s="2" t="s">
        <v>2216</v>
      </c>
      <c r="K218" s="3">
        <v>0</v>
      </c>
      <c r="L218" s="3">
        <v>0</v>
      </c>
    </row>
    <row r="219" spans="1:12" x14ac:dyDescent="0.25">
      <c r="A219" s="8" t="s">
        <v>1057</v>
      </c>
      <c r="B219" s="2" t="s">
        <v>2216</v>
      </c>
      <c r="C219" s="2" t="s">
        <v>2216</v>
      </c>
      <c r="D219" s="2" t="s">
        <v>2216</v>
      </c>
      <c r="E219" s="2" t="s">
        <v>2216</v>
      </c>
      <c r="F219" s="2" t="s">
        <v>2216</v>
      </c>
      <c r="G219" s="2" t="s">
        <v>2216</v>
      </c>
      <c r="H219" s="2" t="s">
        <v>2216</v>
      </c>
      <c r="I219" s="2" t="s">
        <v>2216</v>
      </c>
      <c r="J219" s="2" t="s">
        <v>2216</v>
      </c>
      <c r="K219" s="3">
        <v>0</v>
      </c>
      <c r="L219" s="3">
        <v>0</v>
      </c>
    </row>
    <row r="220" spans="1:12" x14ac:dyDescent="0.25">
      <c r="A220" s="8" t="s">
        <v>1058</v>
      </c>
      <c r="B220" s="2" t="s">
        <v>2216</v>
      </c>
      <c r="C220" s="2" t="s">
        <v>2216</v>
      </c>
      <c r="D220" s="2" t="s">
        <v>2216</v>
      </c>
      <c r="E220" s="2" t="s">
        <v>2216</v>
      </c>
      <c r="F220" s="2" t="s">
        <v>2216</v>
      </c>
      <c r="G220" s="2" t="s">
        <v>2216</v>
      </c>
      <c r="H220" s="2" t="s">
        <v>2216</v>
      </c>
      <c r="I220" s="2" t="s">
        <v>2216</v>
      </c>
      <c r="J220" s="2" t="s">
        <v>2216</v>
      </c>
      <c r="K220" s="3">
        <v>0</v>
      </c>
      <c r="L220" s="3">
        <v>0</v>
      </c>
    </row>
    <row r="221" spans="1:12" x14ac:dyDescent="0.25">
      <c r="A221" s="8" t="s">
        <v>1060</v>
      </c>
      <c r="B221" s="2" t="s">
        <v>2216</v>
      </c>
      <c r="C221" s="2" t="s">
        <v>2216</v>
      </c>
      <c r="D221" s="2" t="s">
        <v>2216</v>
      </c>
      <c r="E221" s="2" t="s">
        <v>2216</v>
      </c>
      <c r="F221" s="2" t="s">
        <v>2216</v>
      </c>
      <c r="G221" s="2" t="s">
        <v>2216</v>
      </c>
      <c r="H221" s="2" t="s">
        <v>2216</v>
      </c>
      <c r="I221" s="2" t="s">
        <v>2216</v>
      </c>
      <c r="J221" s="2" t="s">
        <v>2216</v>
      </c>
      <c r="K221" s="3">
        <v>0</v>
      </c>
      <c r="L221" s="3">
        <v>0</v>
      </c>
    </row>
    <row r="222" spans="1:12" x14ac:dyDescent="0.25">
      <c r="A222" s="8" t="s">
        <v>1062</v>
      </c>
      <c r="B222" s="2" t="s">
        <v>2216</v>
      </c>
      <c r="C222" s="2" t="s">
        <v>2216</v>
      </c>
      <c r="D222" s="2" t="s">
        <v>2216</v>
      </c>
      <c r="E222" s="2" t="s">
        <v>2216</v>
      </c>
      <c r="F222" s="2" t="s">
        <v>2216</v>
      </c>
      <c r="G222" s="2" t="s">
        <v>2216</v>
      </c>
      <c r="H222" s="2" t="s">
        <v>2216</v>
      </c>
      <c r="I222" s="2" t="s">
        <v>2216</v>
      </c>
      <c r="J222" s="2">
        <v>2</v>
      </c>
      <c r="K222" s="3">
        <v>0</v>
      </c>
      <c r="L222" s="3">
        <v>2</v>
      </c>
    </row>
    <row r="223" spans="1:12" x14ac:dyDescent="0.25">
      <c r="A223" s="8" t="s">
        <v>1063</v>
      </c>
      <c r="B223" s="2" t="s">
        <v>2216</v>
      </c>
      <c r="C223" s="2" t="s">
        <v>2216</v>
      </c>
      <c r="D223" s="2" t="s">
        <v>2216</v>
      </c>
      <c r="E223" s="2" t="s">
        <v>2216</v>
      </c>
      <c r="F223" s="2">
        <v>0</v>
      </c>
      <c r="G223" s="2" t="s">
        <v>2216</v>
      </c>
      <c r="H223" s="2" t="s">
        <v>2216</v>
      </c>
      <c r="I223" s="2" t="s">
        <v>2216</v>
      </c>
      <c r="J223" s="2" t="s">
        <v>2216</v>
      </c>
      <c r="K223" s="3">
        <v>-0.66666666666666696</v>
      </c>
      <c r="L223" s="3">
        <v>0</v>
      </c>
    </row>
    <row r="224" spans="1:12" x14ac:dyDescent="0.25">
      <c r="A224" s="8" t="s">
        <v>1064</v>
      </c>
      <c r="B224" s="2" t="s">
        <v>2216</v>
      </c>
      <c r="C224" s="2" t="s">
        <v>2216</v>
      </c>
      <c r="D224" s="2" t="s">
        <v>2216</v>
      </c>
      <c r="E224" s="2" t="s">
        <v>2216</v>
      </c>
      <c r="F224" s="2" t="s">
        <v>2216</v>
      </c>
      <c r="G224" s="2" t="s">
        <v>2216</v>
      </c>
      <c r="H224" s="2" t="s">
        <v>2216</v>
      </c>
      <c r="I224" s="2" t="s">
        <v>2216</v>
      </c>
      <c r="J224" s="2" t="s">
        <v>2216</v>
      </c>
      <c r="K224" s="3">
        <v>0</v>
      </c>
      <c r="L224" s="3">
        <v>0</v>
      </c>
    </row>
    <row r="225" spans="1:12" x14ac:dyDescent="0.25">
      <c r="A225" s="8" t="s">
        <v>1065</v>
      </c>
      <c r="B225" s="2" t="s">
        <v>2216</v>
      </c>
      <c r="C225" s="2" t="s">
        <v>2216</v>
      </c>
      <c r="D225" s="2" t="s">
        <v>2216</v>
      </c>
      <c r="E225" s="2" t="s">
        <v>2216</v>
      </c>
      <c r="F225" s="2" t="s">
        <v>2216</v>
      </c>
      <c r="G225" s="2" t="s">
        <v>2216</v>
      </c>
      <c r="H225" s="2" t="s">
        <v>2216</v>
      </c>
      <c r="I225" s="2" t="s">
        <v>2216</v>
      </c>
      <c r="J225" s="2" t="s">
        <v>2216</v>
      </c>
      <c r="K225" s="3">
        <v>0</v>
      </c>
      <c r="L225" s="3">
        <v>0</v>
      </c>
    </row>
    <row r="226" spans="1:12" x14ac:dyDescent="0.25">
      <c r="A226" s="8" t="s">
        <v>1067</v>
      </c>
      <c r="B226" s="2" t="s">
        <v>2216</v>
      </c>
      <c r="C226" s="2" t="s">
        <v>2216</v>
      </c>
      <c r="D226" s="2" t="s">
        <v>2216</v>
      </c>
      <c r="E226" s="2" t="s">
        <v>2216</v>
      </c>
      <c r="F226" s="2" t="s">
        <v>2216</v>
      </c>
      <c r="G226" s="2" t="s">
        <v>2216</v>
      </c>
      <c r="H226" s="2" t="s">
        <v>2216</v>
      </c>
      <c r="I226" s="2" t="s">
        <v>2216</v>
      </c>
      <c r="J226" s="2" t="s">
        <v>2216</v>
      </c>
      <c r="K226" s="3">
        <v>0</v>
      </c>
      <c r="L226" s="3">
        <v>-1</v>
      </c>
    </row>
    <row r="227" spans="1:12" x14ac:dyDescent="0.25">
      <c r="A227" s="8" t="s">
        <v>1069</v>
      </c>
      <c r="B227" s="2">
        <v>1.5</v>
      </c>
      <c r="C227" s="2" t="s">
        <v>2216</v>
      </c>
      <c r="D227" s="2">
        <v>1.5</v>
      </c>
      <c r="E227" s="2">
        <v>0.4</v>
      </c>
      <c r="F227" s="2">
        <v>0</v>
      </c>
      <c r="G227" s="2">
        <v>-0.42857142857142899</v>
      </c>
      <c r="H227" s="2">
        <v>-0.25</v>
      </c>
      <c r="I227" s="2">
        <v>0</v>
      </c>
      <c r="J227" s="2">
        <v>1.3333333333333299</v>
      </c>
      <c r="K227" s="3">
        <v>0</v>
      </c>
      <c r="L227" s="3">
        <v>2.5</v>
      </c>
    </row>
    <row r="228" spans="1:12" x14ac:dyDescent="0.25">
      <c r="A228" s="8" t="s">
        <v>1070</v>
      </c>
      <c r="B228" s="2">
        <v>0.5</v>
      </c>
      <c r="C228" s="2" t="s">
        <v>2216</v>
      </c>
      <c r="D228" s="2">
        <v>3</v>
      </c>
      <c r="E228" s="2">
        <v>1.5</v>
      </c>
      <c r="F228" s="2">
        <v>-0.6</v>
      </c>
      <c r="G228" s="2">
        <v>1</v>
      </c>
      <c r="H228" s="2">
        <v>-0.5</v>
      </c>
      <c r="I228" s="2">
        <v>0.5</v>
      </c>
      <c r="J228" s="2">
        <v>0.83333333333333304</v>
      </c>
      <c r="K228" s="3">
        <v>1.75</v>
      </c>
      <c r="L228" s="3">
        <v>4.5</v>
      </c>
    </row>
    <row r="229" spans="1:12" x14ac:dyDescent="0.25">
      <c r="A229" s="8" t="s">
        <v>1071</v>
      </c>
      <c r="B229" s="2" t="s">
        <v>2216</v>
      </c>
      <c r="C229" s="2" t="s">
        <v>2216</v>
      </c>
      <c r="D229" s="2" t="s">
        <v>2216</v>
      </c>
      <c r="E229" s="2">
        <v>0</v>
      </c>
      <c r="F229" s="2" t="s">
        <v>2216</v>
      </c>
      <c r="G229" s="2">
        <v>2</v>
      </c>
      <c r="H229" s="2" t="s">
        <v>2216</v>
      </c>
      <c r="I229" s="2" t="s">
        <v>2216</v>
      </c>
      <c r="J229" s="2">
        <v>3</v>
      </c>
      <c r="K229" s="3">
        <v>3</v>
      </c>
      <c r="L229" s="3">
        <v>3</v>
      </c>
    </row>
    <row r="230" spans="1:12" x14ac:dyDescent="0.25">
      <c r="A230" s="8" t="s">
        <v>1072</v>
      </c>
      <c r="B230" s="2" t="s">
        <v>2216</v>
      </c>
      <c r="C230" s="2" t="s">
        <v>2216</v>
      </c>
      <c r="D230" s="2" t="s">
        <v>2216</v>
      </c>
      <c r="E230" s="2" t="s">
        <v>2216</v>
      </c>
      <c r="F230" s="2" t="s">
        <v>2216</v>
      </c>
      <c r="G230" s="2" t="s">
        <v>2216</v>
      </c>
      <c r="H230" s="2" t="s">
        <v>2216</v>
      </c>
      <c r="I230" s="2" t="s">
        <v>2216</v>
      </c>
      <c r="J230" s="2">
        <v>4</v>
      </c>
      <c r="K230" s="3">
        <v>4</v>
      </c>
      <c r="L230" s="3">
        <v>4</v>
      </c>
    </row>
    <row r="231" spans="1:12" x14ac:dyDescent="0.25">
      <c r="A231" s="8" t="s">
        <v>1074</v>
      </c>
      <c r="B231" s="2">
        <v>-0.33333333333333298</v>
      </c>
      <c r="C231" s="2">
        <v>0.25</v>
      </c>
      <c r="D231" s="2">
        <v>-0.4</v>
      </c>
      <c r="E231" s="2">
        <v>0.66666666666666696</v>
      </c>
      <c r="F231" s="2" t="s">
        <v>2216</v>
      </c>
      <c r="G231" s="2">
        <v>0</v>
      </c>
      <c r="H231" s="2">
        <v>0</v>
      </c>
      <c r="I231" s="2" t="s">
        <v>2216</v>
      </c>
      <c r="J231" s="2">
        <v>0</v>
      </c>
      <c r="K231" s="3">
        <v>0</v>
      </c>
      <c r="L231" s="3">
        <v>-0.33333333333333298</v>
      </c>
    </row>
    <row r="232" spans="1:12" x14ac:dyDescent="0.25">
      <c r="A232" s="8" t="s">
        <v>1076</v>
      </c>
      <c r="B232" s="2" t="s">
        <v>2216</v>
      </c>
      <c r="C232" s="2" t="s">
        <v>2216</v>
      </c>
      <c r="D232" s="2" t="s">
        <v>2216</v>
      </c>
      <c r="E232" s="2" t="s">
        <v>2216</v>
      </c>
      <c r="F232" s="2" t="s">
        <v>2216</v>
      </c>
      <c r="G232" s="2" t="s">
        <v>2216</v>
      </c>
      <c r="H232" s="2" t="s">
        <v>2216</v>
      </c>
      <c r="I232" s="2" t="s">
        <v>2216</v>
      </c>
      <c r="J232" s="2" t="s">
        <v>2216</v>
      </c>
      <c r="K232" s="3">
        <v>0</v>
      </c>
      <c r="L232" s="3">
        <v>0</v>
      </c>
    </row>
    <row r="233" spans="1:12" x14ac:dyDescent="0.25">
      <c r="A233" s="8" t="s">
        <v>1077</v>
      </c>
      <c r="B233" s="2" t="s">
        <v>2216</v>
      </c>
      <c r="C233" s="2" t="s">
        <v>2216</v>
      </c>
      <c r="D233" s="2" t="s">
        <v>2216</v>
      </c>
      <c r="E233" s="2" t="s">
        <v>2216</v>
      </c>
      <c r="F233" s="2" t="s">
        <v>2216</v>
      </c>
      <c r="G233" s="2" t="s">
        <v>2216</v>
      </c>
      <c r="H233" s="2" t="s">
        <v>2216</v>
      </c>
      <c r="I233" s="2" t="s">
        <v>2216</v>
      </c>
      <c r="J233" s="2" t="s">
        <v>2216</v>
      </c>
      <c r="K233" s="3">
        <v>0</v>
      </c>
      <c r="L233" s="3">
        <v>-1</v>
      </c>
    </row>
    <row r="234" spans="1:12" x14ac:dyDescent="0.25">
      <c r="A234" s="8" t="s">
        <v>1078</v>
      </c>
      <c r="B234" s="2" t="s">
        <v>2216</v>
      </c>
      <c r="C234" s="2" t="s">
        <v>2216</v>
      </c>
      <c r="D234" s="2" t="s">
        <v>2216</v>
      </c>
      <c r="E234" s="2" t="s">
        <v>2216</v>
      </c>
      <c r="F234" s="2" t="s">
        <v>2216</v>
      </c>
      <c r="G234" s="2" t="s">
        <v>2216</v>
      </c>
      <c r="H234" s="2" t="s">
        <v>2216</v>
      </c>
      <c r="I234" s="2" t="s">
        <v>2216</v>
      </c>
      <c r="J234" s="2" t="s">
        <v>2216</v>
      </c>
      <c r="K234" s="3">
        <v>0</v>
      </c>
      <c r="L234" s="3">
        <v>0</v>
      </c>
    </row>
    <row r="235" spans="1:12" x14ac:dyDescent="0.25">
      <c r="A235" s="8" t="s">
        <v>1079</v>
      </c>
      <c r="B235" s="2" t="s">
        <v>2216</v>
      </c>
      <c r="C235" s="2" t="s">
        <v>2216</v>
      </c>
      <c r="D235" s="2" t="s">
        <v>2216</v>
      </c>
      <c r="E235" s="2" t="s">
        <v>2216</v>
      </c>
      <c r="F235" s="2" t="s">
        <v>2216</v>
      </c>
      <c r="G235" s="2" t="s">
        <v>2216</v>
      </c>
      <c r="H235" s="2" t="s">
        <v>2216</v>
      </c>
      <c r="I235" s="2" t="s">
        <v>2216</v>
      </c>
      <c r="J235" s="2" t="s">
        <v>2216</v>
      </c>
      <c r="K235" s="3">
        <v>0</v>
      </c>
      <c r="L235" s="3">
        <v>0</v>
      </c>
    </row>
    <row r="236" spans="1:12" x14ac:dyDescent="0.25">
      <c r="A236" s="8" t="s">
        <v>1081</v>
      </c>
      <c r="B236" s="2" t="s">
        <v>2216</v>
      </c>
      <c r="C236" s="2" t="s">
        <v>2216</v>
      </c>
      <c r="D236" s="2" t="s">
        <v>2216</v>
      </c>
      <c r="E236" s="2" t="s">
        <v>2216</v>
      </c>
      <c r="F236" s="2" t="s">
        <v>2216</v>
      </c>
      <c r="G236" s="2" t="s">
        <v>2216</v>
      </c>
      <c r="H236" s="2" t="s">
        <v>2216</v>
      </c>
      <c r="I236" s="2" t="s">
        <v>2216</v>
      </c>
      <c r="J236" s="2" t="s">
        <v>2216</v>
      </c>
      <c r="K236" s="3">
        <v>0</v>
      </c>
      <c r="L236" s="3">
        <v>0</v>
      </c>
    </row>
    <row r="237" spans="1:12" x14ac:dyDescent="0.25">
      <c r="A237" s="8" t="s">
        <v>1083</v>
      </c>
      <c r="B237" s="2">
        <v>-0.133333333333333</v>
      </c>
      <c r="C237" s="2">
        <v>0.5</v>
      </c>
      <c r="D237" s="2">
        <v>-0.30769230769230799</v>
      </c>
      <c r="E237" s="2">
        <v>-7.4074074074074098E-2</v>
      </c>
      <c r="F237" s="2">
        <v>0.12</v>
      </c>
      <c r="G237" s="2">
        <v>-0.17857142857142899</v>
      </c>
      <c r="H237" s="2">
        <v>-4.3478260869565202E-2</v>
      </c>
      <c r="I237" s="2">
        <v>0</v>
      </c>
      <c r="J237" s="2">
        <v>-0.13636363636363599</v>
      </c>
      <c r="K237" s="3">
        <v>-0.32142857142857101</v>
      </c>
      <c r="L237" s="3">
        <v>-0.36666666666666697</v>
      </c>
    </row>
    <row r="238" spans="1:12" x14ac:dyDescent="0.25">
      <c r="A238" s="8" t="s">
        <v>1084</v>
      </c>
      <c r="B238" s="2">
        <v>0.63333333333333297</v>
      </c>
      <c r="C238" s="2">
        <v>-0.26530612244898</v>
      </c>
      <c r="D238" s="2">
        <v>0.38888888888888901</v>
      </c>
      <c r="E238" s="2">
        <v>-0.16</v>
      </c>
      <c r="F238" s="2">
        <v>-7.1428571428571397E-2</v>
      </c>
      <c r="G238" s="2">
        <v>0.35897435897435898</v>
      </c>
      <c r="H238" s="2">
        <v>5.6603773584905703E-2</v>
      </c>
      <c r="I238" s="2">
        <v>-0.53571428571428603</v>
      </c>
      <c r="J238" s="2">
        <v>0.42307692307692302</v>
      </c>
      <c r="K238" s="3">
        <v>-5.1282051282051301E-2</v>
      </c>
      <c r="L238" s="3">
        <v>0.233333333333333</v>
      </c>
    </row>
    <row r="239" spans="1:12" x14ac:dyDescent="0.25">
      <c r="A239" s="8" t="s">
        <v>1085</v>
      </c>
      <c r="B239" s="2">
        <v>1</v>
      </c>
      <c r="C239" s="2">
        <v>0</v>
      </c>
      <c r="D239" s="2">
        <v>0.375</v>
      </c>
      <c r="E239" s="2" t="s">
        <v>2216</v>
      </c>
      <c r="F239" s="2">
        <v>5</v>
      </c>
      <c r="G239" s="2">
        <v>0.5</v>
      </c>
      <c r="H239" s="2">
        <v>-0.66666666666666696</v>
      </c>
      <c r="I239" s="2">
        <v>0.33333333333333298</v>
      </c>
      <c r="J239" s="2">
        <v>0.75</v>
      </c>
      <c r="K239" s="3">
        <v>0.16666666666666699</v>
      </c>
      <c r="L239" s="3">
        <v>0.75</v>
      </c>
    </row>
    <row r="240" spans="1:12" x14ac:dyDescent="0.25">
      <c r="A240" s="8" t="s">
        <v>1086</v>
      </c>
      <c r="B240" s="2">
        <v>0.2</v>
      </c>
      <c r="C240" s="2">
        <v>-0.33333333333333298</v>
      </c>
      <c r="D240" s="2" t="s">
        <v>2216</v>
      </c>
      <c r="E240" s="2" t="s">
        <v>2216</v>
      </c>
      <c r="F240" s="2">
        <v>1</v>
      </c>
      <c r="G240" s="2">
        <v>0</v>
      </c>
      <c r="H240" s="2">
        <v>1</v>
      </c>
      <c r="I240" s="2">
        <v>0</v>
      </c>
      <c r="J240" s="2">
        <v>1.25</v>
      </c>
      <c r="K240" s="3">
        <v>3.5</v>
      </c>
      <c r="L240" s="3">
        <v>2.6</v>
      </c>
    </row>
    <row r="241" spans="1:12" x14ac:dyDescent="0.25">
      <c r="A241" s="8" t="s">
        <v>1088</v>
      </c>
      <c r="B241" s="2">
        <v>0.17647058823529399</v>
      </c>
      <c r="C241" s="2">
        <v>-0.45</v>
      </c>
      <c r="D241" s="2">
        <v>0.72727272727272696</v>
      </c>
      <c r="E241" s="2">
        <v>-0.21052631578947401</v>
      </c>
      <c r="F241" s="2">
        <v>-0.2</v>
      </c>
      <c r="G241" s="2">
        <v>0.66666666666666696</v>
      </c>
      <c r="H241" s="2">
        <v>-0.25</v>
      </c>
      <c r="I241" s="2">
        <v>-0.4</v>
      </c>
      <c r="J241" s="2">
        <v>2.2222222222222201</v>
      </c>
      <c r="K241" s="3">
        <v>1.4166666666666701</v>
      </c>
      <c r="L241" s="3">
        <v>0.70588235294117696</v>
      </c>
    </row>
    <row r="242" spans="1:12" x14ac:dyDescent="0.25">
      <c r="A242" s="11" t="s">
        <v>14</v>
      </c>
      <c r="B242" s="3">
        <v>0.06</v>
      </c>
      <c r="C242" s="3">
        <v>-4.7169811320754698E-3</v>
      </c>
      <c r="D242" s="3">
        <v>5.2132701421800903E-2</v>
      </c>
      <c r="E242" s="3">
        <v>-3.6036036036036001E-2</v>
      </c>
      <c r="F242" s="3">
        <v>-0.12616822429906499</v>
      </c>
      <c r="G242" s="3">
        <v>0.21925133689839599</v>
      </c>
      <c r="H242" s="3">
        <v>-1.3157894736842099E-2</v>
      </c>
      <c r="I242" s="3">
        <v>-0.42666666666666703</v>
      </c>
      <c r="J242" s="3">
        <v>0.89147286821705396</v>
      </c>
      <c r="K242" s="3">
        <v>0.30481283422459898</v>
      </c>
      <c r="L242" s="3">
        <v>0.22</v>
      </c>
    </row>
    <row r="243" spans="1:12" x14ac:dyDescent="0.25">
      <c r="A243" s="15"/>
    </row>
    <row r="244" spans="1:12" x14ac:dyDescent="0.25">
      <c r="A244" s="13" t="s">
        <v>35</v>
      </c>
    </row>
    <row r="245" spans="1:12" x14ac:dyDescent="0.25">
      <c r="A245" s="14" t="s">
        <v>36</v>
      </c>
    </row>
    <row r="246" spans="1:12" x14ac:dyDescent="0.25">
      <c r="A246" s="14" t="s">
        <v>37</v>
      </c>
    </row>
    <row r="247" spans="1:12" x14ac:dyDescent="0.25">
      <c r="A247" s="14" t="s">
        <v>1094</v>
      </c>
    </row>
    <row r="248" spans="1:12" x14ac:dyDescent="0.25">
      <c r="A248" s="14" t="s">
        <v>868</v>
      </c>
    </row>
    <row r="249" spans="1:12" x14ac:dyDescent="0.25">
      <c r="A249" s="14" t="s">
        <v>1095</v>
      </c>
    </row>
    <row r="250" spans="1:12" x14ac:dyDescent="0.25">
      <c r="A250" s="14" t="s">
        <v>1096</v>
      </c>
    </row>
    <row r="251" spans="1:12" x14ac:dyDescent="0.25">
      <c r="A251" s="14" t="s">
        <v>872</v>
      </c>
    </row>
    <row r="252" spans="1:12" x14ac:dyDescent="0.25">
      <c r="A252" s="14" t="s">
        <v>873</v>
      </c>
    </row>
    <row r="253" spans="1:12" x14ac:dyDescent="0.25">
      <c r="A253" s="14" t="s">
        <v>39</v>
      </c>
    </row>
    <row r="254" spans="1:12" x14ac:dyDescent="0.25">
      <c r="A254" s="15"/>
    </row>
    <row r="255" spans="1:12" x14ac:dyDescent="0.25">
      <c r="A255" s="15"/>
    </row>
    <row r="256" spans="1:12"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86:K86"/>
    <mergeCell ref="B165:J16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M2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1104</v>
      </c>
    </row>
    <row r="2" spans="1:13" ht="15" x14ac:dyDescent="0.25">
      <c r="A2" s="12" t="s">
        <v>1105</v>
      </c>
    </row>
    <row r="3" spans="1:13" ht="15" x14ac:dyDescent="0.25">
      <c r="A3" s="12" t="s">
        <v>1093</v>
      </c>
    </row>
    <row r="4" spans="1:13" x14ac:dyDescent="0.25">
      <c r="A4" s="15"/>
    </row>
    <row r="5" spans="1:13" x14ac:dyDescent="0.25">
      <c r="A5" s="19" t="str">
        <f>HYPERLINK("#'Table of contents'!A55", "Back to contents")</f>
        <v>Back to contents</v>
      </c>
    </row>
    <row r="6" spans="1:13" x14ac:dyDescent="0.25">
      <c r="A6" s="15"/>
      <c r="B6" s="23" t="s">
        <v>731</v>
      </c>
      <c r="C6" s="23"/>
      <c r="D6" s="23"/>
      <c r="E6" s="23"/>
      <c r="F6" s="23"/>
      <c r="G6" s="23"/>
      <c r="H6" s="23"/>
      <c r="I6" s="23"/>
      <c r="J6" s="23"/>
      <c r="K6" s="23"/>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511</v>
      </c>
      <c r="B8" s="1">
        <v>174</v>
      </c>
      <c r="C8" s="1">
        <v>181</v>
      </c>
      <c r="D8" s="1">
        <v>157</v>
      </c>
      <c r="E8" s="1">
        <v>157</v>
      </c>
      <c r="F8" s="1">
        <v>126</v>
      </c>
      <c r="G8" s="1">
        <v>98</v>
      </c>
      <c r="H8" s="1">
        <v>73</v>
      </c>
      <c r="I8" s="1">
        <v>68</v>
      </c>
      <c r="J8" s="1">
        <v>43</v>
      </c>
      <c r="K8" s="1">
        <v>45</v>
      </c>
      <c r="L8" s="4">
        <v>321</v>
      </c>
      <c r="M8" s="4">
        <v>1085</v>
      </c>
    </row>
    <row r="9" spans="1:13" x14ac:dyDescent="0.25">
      <c r="A9" s="16" t="s">
        <v>683</v>
      </c>
      <c r="B9" s="1">
        <v>181</v>
      </c>
      <c r="C9" s="1">
        <v>274</v>
      </c>
      <c r="D9" s="1">
        <v>267</v>
      </c>
      <c r="E9" s="1">
        <v>303</v>
      </c>
      <c r="F9" s="1">
        <v>298</v>
      </c>
      <c r="G9" s="1">
        <v>215</v>
      </c>
      <c r="H9" s="1">
        <v>186</v>
      </c>
      <c r="I9" s="1">
        <v>164</v>
      </c>
      <c r="J9" s="1">
        <v>116</v>
      </c>
      <c r="K9" s="1">
        <v>187</v>
      </c>
      <c r="L9" s="4">
        <v>849</v>
      </c>
      <c r="M9" s="4">
        <v>2052</v>
      </c>
    </row>
    <row r="10" spans="1:13" x14ac:dyDescent="0.25">
      <c r="A10" s="16" t="s">
        <v>684</v>
      </c>
      <c r="B10" s="1">
        <v>118</v>
      </c>
      <c r="C10" s="1">
        <v>126</v>
      </c>
      <c r="D10" s="1">
        <v>102</v>
      </c>
      <c r="E10" s="1">
        <v>95</v>
      </c>
      <c r="F10" s="1">
        <v>62</v>
      </c>
      <c r="G10" s="1">
        <v>54</v>
      </c>
      <c r="H10" s="1">
        <v>48</v>
      </c>
      <c r="I10" s="1">
        <v>50</v>
      </c>
      <c r="J10" s="1">
        <v>41</v>
      </c>
      <c r="K10" s="1">
        <v>56</v>
      </c>
      <c r="L10" s="4">
        <v>240</v>
      </c>
      <c r="M10" s="4">
        <v>679</v>
      </c>
    </row>
    <row r="11" spans="1:13" x14ac:dyDescent="0.25">
      <c r="A11" s="10" t="s">
        <v>14</v>
      </c>
      <c r="B11" s="4">
        <v>473</v>
      </c>
      <c r="C11" s="4">
        <v>581</v>
      </c>
      <c r="D11" s="4">
        <v>526</v>
      </c>
      <c r="E11" s="4">
        <v>555</v>
      </c>
      <c r="F11" s="4">
        <v>486</v>
      </c>
      <c r="G11" s="4">
        <v>367</v>
      </c>
      <c r="H11" s="4">
        <v>307</v>
      </c>
      <c r="I11" s="4">
        <v>282</v>
      </c>
      <c r="J11" s="4">
        <v>200</v>
      </c>
      <c r="K11" s="4">
        <v>288</v>
      </c>
      <c r="L11" s="4">
        <v>1410</v>
      </c>
      <c r="M11" s="4">
        <v>3816</v>
      </c>
    </row>
    <row r="12" spans="1:13" x14ac:dyDescent="0.25">
      <c r="A12" s="15"/>
    </row>
    <row r="13" spans="1:13" x14ac:dyDescent="0.25">
      <c r="A13" s="15"/>
    </row>
    <row r="14" spans="1:13" x14ac:dyDescent="0.25">
      <c r="A14" s="15"/>
      <c r="B14" s="23" t="s">
        <v>732</v>
      </c>
      <c r="C14" s="23"/>
      <c r="D14" s="23"/>
      <c r="E14" s="23"/>
      <c r="F14" s="23"/>
      <c r="G14" s="23"/>
      <c r="H14" s="23"/>
      <c r="I14" s="23"/>
      <c r="J14" s="23"/>
      <c r="K14" s="23"/>
      <c r="L14" s="6" t="s">
        <v>10</v>
      </c>
      <c r="M14" s="6" t="s">
        <v>11</v>
      </c>
    </row>
    <row r="15" spans="1:13" x14ac:dyDescent="0.25">
      <c r="A15" s="9" t="s">
        <v>34</v>
      </c>
      <c r="B15" s="5" t="s">
        <v>0</v>
      </c>
      <c r="C15" s="5" t="s">
        <v>1</v>
      </c>
      <c r="D15" s="5" t="s">
        <v>2</v>
      </c>
      <c r="E15" s="5" t="s">
        <v>3</v>
      </c>
      <c r="F15" s="5" t="s">
        <v>4</v>
      </c>
      <c r="G15" s="5" t="s">
        <v>5</v>
      </c>
      <c r="H15" s="5" t="s">
        <v>6</v>
      </c>
      <c r="I15" s="5" t="s">
        <v>7</v>
      </c>
      <c r="J15" s="5" t="s">
        <v>8</v>
      </c>
      <c r="K15" s="5" t="s">
        <v>9</v>
      </c>
      <c r="L15" s="5" t="s">
        <v>32</v>
      </c>
      <c r="M15" s="5" t="s">
        <v>33</v>
      </c>
    </row>
    <row r="16" spans="1:13" x14ac:dyDescent="0.25">
      <c r="A16" s="8" t="s">
        <v>511</v>
      </c>
      <c r="B16" s="2">
        <v>0.36786469344608902</v>
      </c>
      <c r="C16" s="2">
        <v>0.311531841652324</v>
      </c>
      <c r="D16" s="2">
        <v>0.29847908745247098</v>
      </c>
      <c r="E16" s="2">
        <v>0.28288288288288299</v>
      </c>
      <c r="F16" s="2">
        <v>0.25925925925925902</v>
      </c>
      <c r="G16" s="2">
        <v>0.26702997275204399</v>
      </c>
      <c r="H16" s="2">
        <v>0.237785016286645</v>
      </c>
      <c r="I16" s="2">
        <v>0.24113475177304999</v>
      </c>
      <c r="J16" s="2">
        <v>0.215</v>
      </c>
      <c r="K16" s="2">
        <v>0.15625</v>
      </c>
      <c r="L16" s="3">
        <v>0.22765957446808499</v>
      </c>
      <c r="M16" s="3">
        <v>0.28432914046121599</v>
      </c>
    </row>
    <row r="17" spans="1:13" x14ac:dyDescent="0.25">
      <c r="A17" s="8" t="s">
        <v>683</v>
      </c>
      <c r="B17" s="2">
        <v>0.38266384778012702</v>
      </c>
      <c r="C17" s="2">
        <v>0.471600688468158</v>
      </c>
      <c r="D17" s="2">
        <v>0.50760456273764298</v>
      </c>
      <c r="E17" s="2">
        <v>0.54594594594594603</v>
      </c>
      <c r="F17" s="2">
        <v>0.61316872427983504</v>
      </c>
      <c r="G17" s="2">
        <v>0.58583106267030005</v>
      </c>
      <c r="H17" s="2">
        <v>0.60586319218241003</v>
      </c>
      <c r="I17" s="2">
        <v>0.58156028368794299</v>
      </c>
      <c r="J17" s="2">
        <v>0.57999999999999996</v>
      </c>
      <c r="K17" s="2">
        <v>0.64930555555555602</v>
      </c>
      <c r="L17" s="3">
        <v>0.60212765957446801</v>
      </c>
      <c r="M17" s="3">
        <v>0.53773584905660399</v>
      </c>
    </row>
    <row r="18" spans="1:13" x14ac:dyDescent="0.25">
      <c r="A18" s="8" t="s">
        <v>684</v>
      </c>
      <c r="B18" s="2">
        <v>0.24947145877378399</v>
      </c>
      <c r="C18" s="2">
        <v>0.21686746987951799</v>
      </c>
      <c r="D18" s="2">
        <v>0.19391634980988601</v>
      </c>
      <c r="E18" s="2">
        <v>0.171171171171171</v>
      </c>
      <c r="F18" s="2">
        <v>0.12757201646090499</v>
      </c>
      <c r="G18" s="2">
        <v>0.14713896457765699</v>
      </c>
      <c r="H18" s="2">
        <v>0.156351791530945</v>
      </c>
      <c r="I18" s="2">
        <v>0.17730496453900699</v>
      </c>
      <c r="J18" s="2">
        <v>0.20499999999999999</v>
      </c>
      <c r="K18" s="2">
        <v>0.194444444444444</v>
      </c>
      <c r="L18" s="3">
        <v>0.170212765957447</v>
      </c>
      <c r="M18" s="3">
        <v>0.17793501048217999</v>
      </c>
    </row>
    <row r="19" spans="1:13" x14ac:dyDescent="0.25">
      <c r="A19" s="15"/>
    </row>
    <row r="20" spans="1:13" x14ac:dyDescent="0.25">
      <c r="A20" s="15"/>
    </row>
    <row r="21" spans="1:13" x14ac:dyDescent="0.25">
      <c r="A21" s="15"/>
      <c r="B21" s="23" t="s">
        <v>31</v>
      </c>
      <c r="C21" s="23"/>
      <c r="D21" s="23"/>
      <c r="E21" s="23"/>
      <c r="F21" s="23"/>
      <c r="G21" s="23"/>
      <c r="H21" s="23"/>
      <c r="I21" s="23"/>
      <c r="J21" s="23"/>
      <c r="K21" s="6" t="s">
        <v>10</v>
      </c>
      <c r="L21" s="6" t="s">
        <v>11</v>
      </c>
    </row>
    <row r="22" spans="1:13" x14ac:dyDescent="0.25">
      <c r="A22" s="9" t="s">
        <v>34</v>
      </c>
      <c r="B22" s="5" t="s">
        <v>15</v>
      </c>
      <c r="C22" s="5" t="s">
        <v>16</v>
      </c>
      <c r="D22" s="5" t="s">
        <v>17</v>
      </c>
      <c r="E22" s="5" t="s">
        <v>18</v>
      </c>
      <c r="F22" s="5" t="s">
        <v>19</v>
      </c>
      <c r="G22" s="5" t="s">
        <v>20</v>
      </c>
      <c r="H22" s="5" t="s">
        <v>21</v>
      </c>
      <c r="I22" s="5" t="s">
        <v>22</v>
      </c>
      <c r="J22" s="5" t="s">
        <v>23</v>
      </c>
      <c r="K22" s="5" t="s">
        <v>24</v>
      </c>
      <c r="L22" s="5" t="s">
        <v>25</v>
      </c>
    </row>
    <row r="23" spans="1:13" x14ac:dyDescent="0.25">
      <c r="A23" s="8" t="s">
        <v>511</v>
      </c>
      <c r="B23" s="2">
        <v>4.0229885057471299E-2</v>
      </c>
      <c r="C23" s="2">
        <v>-0.13259668508287301</v>
      </c>
      <c r="D23" s="2">
        <v>0</v>
      </c>
      <c r="E23" s="2">
        <v>-0.19745222929936301</v>
      </c>
      <c r="F23" s="2">
        <v>-0.22222222222222199</v>
      </c>
      <c r="G23" s="2">
        <v>-0.25510204081632698</v>
      </c>
      <c r="H23" s="2">
        <v>-6.8493150684931503E-2</v>
      </c>
      <c r="I23" s="2">
        <v>-0.36764705882352899</v>
      </c>
      <c r="J23" s="2">
        <v>4.6511627906976702E-2</v>
      </c>
      <c r="K23" s="3">
        <v>-0.54081632653061196</v>
      </c>
      <c r="L23" s="3">
        <v>-0.74137931034482796</v>
      </c>
    </row>
    <row r="24" spans="1:13" x14ac:dyDescent="0.25">
      <c r="A24" s="8" t="s">
        <v>683</v>
      </c>
      <c r="B24" s="2">
        <v>0.51381215469613295</v>
      </c>
      <c r="C24" s="2">
        <v>-2.5547445255474501E-2</v>
      </c>
      <c r="D24" s="2">
        <v>0.13483146067415699</v>
      </c>
      <c r="E24" s="2">
        <v>-1.65016501650165E-2</v>
      </c>
      <c r="F24" s="2">
        <v>-0.278523489932886</v>
      </c>
      <c r="G24" s="2">
        <v>-0.13488372093023299</v>
      </c>
      <c r="H24" s="2">
        <v>-0.118279569892473</v>
      </c>
      <c r="I24" s="2">
        <v>-0.292682926829268</v>
      </c>
      <c r="J24" s="2">
        <v>0.61206896551724099</v>
      </c>
      <c r="K24" s="3">
        <v>-0.13023255813953499</v>
      </c>
      <c r="L24" s="3">
        <v>3.3149171270718203E-2</v>
      </c>
    </row>
    <row r="25" spans="1:13" x14ac:dyDescent="0.25">
      <c r="A25" s="8" t="s">
        <v>684</v>
      </c>
      <c r="B25" s="2">
        <v>6.7796610169491497E-2</v>
      </c>
      <c r="C25" s="2">
        <v>-0.19047619047618999</v>
      </c>
      <c r="D25" s="2">
        <v>-6.8627450980392204E-2</v>
      </c>
      <c r="E25" s="2">
        <v>-0.34736842105263199</v>
      </c>
      <c r="F25" s="2">
        <v>-0.12903225806451599</v>
      </c>
      <c r="G25" s="2">
        <v>-0.11111111111111099</v>
      </c>
      <c r="H25" s="2">
        <v>4.1666666666666699E-2</v>
      </c>
      <c r="I25" s="2">
        <v>-0.18</v>
      </c>
      <c r="J25" s="2">
        <v>0.36585365853658502</v>
      </c>
      <c r="K25" s="3">
        <v>3.7037037037037E-2</v>
      </c>
      <c r="L25" s="3">
        <v>-0.52542372881355903</v>
      </c>
    </row>
    <row r="26" spans="1:13" x14ac:dyDescent="0.25">
      <c r="A26" s="11" t="s">
        <v>14</v>
      </c>
      <c r="B26" s="3">
        <v>0.22832980972515901</v>
      </c>
      <c r="C26" s="3">
        <v>-9.4664371772805497E-2</v>
      </c>
      <c r="D26" s="3">
        <v>5.5133079847908703E-2</v>
      </c>
      <c r="E26" s="3">
        <v>-0.124324324324324</v>
      </c>
      <c r="F26" s="3">
        <v>-0.24485596707818899</v>
      </c>
      <c r="G26" s="3">
        <v>-0.163487738419619</v>
      </c>
      <c r="H26" s="3">
        <v>-8.1433224755700306E-2</v>
      </c>
      <c r="I26" s="3">
        <v>-0.290780141843972</v>
      </c>
      <c r="J26" s="3">
        <v>0.44</v>
      </c>
      <c r="K26" s="3">
        <v>-0.21525885558583099</v>
      </c>
      <c r="L26" s="3">
        <v>-0.39112050739957699</v>
      </c>
    </row>
    <row r="27" spans="1:13" x14ac:dyDescent="0.25">
      <c r="A27" s="15"/>
    </row>
    <row r="28" spans="1:13" x14ac:dyDescent="0.25">
      <c r="A28" s="13" t="s">
        <v>35</v>
      </c>
    </row>
    <row r="29" spans="1:13" x14ac:dyDescent="0.25">
      <c r="A29" s="14" t="s">
        <v>36</v>
      </c>
    </row>
    <row r="30" spans="1:13" x14ac:dyDescent="0.25">
      <c r="A30" s="14" t="s">
        <v>37</v>
      </c>
    </row>
    <row r="31" spans="1:13" x14ac:dyDescent="0.25">
      <c r="A31" s="14" t="s">
        <v>1094</v>
      </c>
    </row>
    <row r="32" spans="1:13" x14ac:dyDescent="0.25">
      <c r="A32" s="14" t="s">
        <v>1096</v>
      </c>
    </row>
    <row r="33" spans="1:1" x14ac:dyDescent="0.25">
      <c r="A33" s="14" t="s">
        <v>1106</v>
      </c>
    </row>
    <row r="34" spans="1:1" x14ac:dyDescent="0.25">
      <c r="A34" s="14" t="s">
        <v>39</v>
      </c>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4:K14"/>
    <mergeCell ref="B21:J21"/>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1107</v>
      </c>
    </row>
    <row r="2" spans="1:13" ht="15" x14ac:dyDescent="0.25">
      <c r="A2" s="12" t="s">
        <v>1105</v>
      </c>
    </row>
    <row r="3" spans="1:13" ht="15" x14ac:dyDescent="0.25">
      <c r="A3" s="12" t="s">
        <v>662</v>
      </c>
    </row>
    <row r="4" spans="1:13" ht="15" x14ac:dyDescent="0.25">
      <c r="A4" s="12" t="s">
        <v>1093</v>
      </c>
    </row>
    <row r="5" spans="1:13" x14ac:dyDescent="0.25">
      <c r="A5" s="19" t="str">
        <f>HYPERLINK("#'Table of contents'!A56",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585</v>
      </c>
      <c r="B8" s="1">
        <v>62</v>
      </c>
      <c r="C8" s="1">
        <v>62</v>
      </c>
      <c r="D8" s="1">
        <v>40</v>
      </c>
      <c r="E8" s="1">
        <v>44</v>
      </c>
      <c r="F8" s="1">
        <v>29</v>
      </c>
      <c r="G8" s="1">
        <v>22</v>
      </c>
      <c r="H8" s="1">
        <v>14</v>
      </c>
      <c r="I8" s="1">
        <v>23</v>
      </c>
      <c r="J8" s="1">
        <v>11</v>
      </c>
      <c r="K8" s="1">
        <v>12</v>
      </c>
      <c r="L8" s="4">
        <v>82</v>
      </c>
      <c r="M8" s="4">
        <v>311</v>
      </c>
    </row>
    <row r="9" spans="1:13" x14ac:dyDescent="0.25">
      <c r="A9" s="16" t="s">
        <v>705</v>
      </c>
      <c r="B9" s="1">
        <v>65</v>
      </c>
      <c r="C9" s="1">
        <v>92</v>
      </c>
      <c r="D9" s="1">
        <v>73</v>
      </c>
      <c r="E9" s="1">
        <v>75</v>
      </c>
      <c r="F9" s="1">
        <v>70</v>
      </c>
      <c r="G9" s="1">
        <v>49</v>
      </c>
      <c r="H9" s="1">
        <v>39</v>
      </c>
      <c r="I9" s="1">
        <v>36</v>
      </c>
      <c r="J9" s="1">
        <v>38</v>
      </c>
      <c r="K9" s="1">
        <v>44</v>
      </c>
      <c r="L9" s="4">
        <v>202</v>
      </c>
      <c r="M9" s="4">
        <v>546</v>
      </c>
    </row>
    <row r="10" spans="1:13" x14ac:dyDescent="0.25">
      <c r="A10" s="16" t="s">
        <v>706</v>
      </c>
      <c r="B10" s="1">
        <v>20</v>
      </c>
      <c r="C10" s="1">
        <v>14</v>
      </c>
      <c r="D10" s="1">
        <v>8</v>
      </c>
      <c r="E10" s="1">
        <v>8</v>
      </c>
      <c r="F10" s="1">
        <v>9</v>
      </c>
      <c r="G10" s="1">
        <v>3</v>
      </c>
      <c r="H10" s="1">
        <v>5</v>
      </c>
      <c r="I10" s="1" t="s">
        <v>2216</v>
      </c>
      <c r="J10" s="1">
        <v>4</v>
      </c>
      <c r="K10" s="1">
        <v>7</v>
      </c>
      <c r="L10" s="4">
        <v>20</v>
      </c>
      <c r="M10" s="4">
        <v>72</v>
      </c>
    </row>
    <row r="11" spans="1:13" x14ac:dyDescent="0.25">
      <c r="A11" s="16" t="s">
        <v>606</v>
      </c>
      <c r="B11" s="1">
        <v>11</v>
      </c>
      <c r="C11" s="1">
        <v>11</v>
      </c>
      <c r="D11" s="1">
        <v>19</v>
      </c>
      <c r="E11" s="1">
        <v>12</v>
      </c>
      <c r="F11" s="1">
        <v>9</v>
      </c>
      <c r="G11" s="1">
        <v>8</v>
      </c>
      <c r="H11" s="1">
        <v>9</v>
      </c>
      <c r="I11" s="1">
        <v>5</v>
      </c>
      <c r="J11" s="1" t="s">
        <v>2216</v>
      </c>
      <c r="K11" s="1" t="s">
        <v>2216</v>
      </c>
      <c r="L11" s="4">
        <v>26</v>
      </c>
      <c r="M11" s="4">
        <v>84</v>
      </c>
    </row>
    <row r="12" spans="1:13" x14ac:dyDescent="0.25">
      <c r="A12" s="16" t="s">
        <v>711</v>
      </c>
      <c r="B12" s="1">
        <v>6</v>
      </c>
      <c r="C12" s="1">
        <v>21</v>
      </c>
      <c r="D12" s="1">
        <v>17</v>
      </c>
      <c r="E12" s="1">
        <v>23</v>
      </c>
      <c r="F12" s="1">
        <v>14</v>
      </c>
      <c r="G12" s="1">
        <v>19</v>
      </c>
      <c r="H12" s="1">
        <v>8</v>
      </c>
      <c r="I12" s="1">
        <v>21</v>
      </c>
      <c r="J12" s="1">
        <v>4</v>
      </c>
      <c r="K12" s="1">
        <v>12</v>
      </c>
      <c r="L12" s="4">
        <v>63</v>
      </c>
      <c r="M12" s="4">
        <v>136</v>
      </c>
    </row>
    <row r="13" spans="1:13" x14ac:dyDescent="0.25">
      <c r="A13" s="16" t="s">
        <v>712</v>
      </c>
      <c r="B13" s="1">
        <v>8</v>
      </c>
      <c r="C13" s="1">
        <v>12</v>
      </c>
      <c r="D13" s="1">
        <v>6</v>
      </c>
      <c r="E13" s="1">
        <v>7</v>
      </c>
      <c r="F13" s="1">
        <v>13</v>
      </c>
      <c r="G13" s="1">
        <v>4</v>
      </c>
      <c r="H13" s="1" t="s">
        <v>2216</v>
      </c>
      <c r="I13" s="1">
        <v>4</v>
      </c>
      <c r="J13" s="1" t="s">
        <v>2216</v>
      </c>
      <c r="K13" s="1">
        <v>7</v>
      </c>
      <c r="L13" s="4">
        <v>17</v>
      </c>
      <c r="M13" s="4">
        <v>58</v>
      </c>
    </row>
    <row r="14" spans="1:13" x14ac:dyDescent="0.25">
      <c r="A14" s="16" t="s">
        <v>599</v>
      </c>
      <c r="B14" s="1">
        <v>20</v>
      </c>
      <c r="C14" s="1">
        <v>13</v>
      </c>
      <c r="D14" s="1">
        <v>18</v>
      </c>
      <c r="E14" s="1">
        <v>15</v>
      </c>
      <c r="F14" s="1">
        <v>6</v>
      </c>
      <c r="G14" s="1">
        <v>9</v>
      </c>
      <c r="H14" s="1" t="s">
        <v>2216</v>
      </c>
      <c r="I14" s="1">
        <v>9</v>
      </c>
      <c r="J14" s="1">
        <v>5</v>
      </c>
      <c r="K14" s="1">
        <v>5</v>
      </c>
      <c r="L14" s="4">
        <v>30</v>
      </c>
      <c r="M14" s="4">
        <v>98</v>
      </c>
    </row>
    <row r="15" spans="1:13" x14ac:dyDescent="0.25">
      <c r="A15" s="16" t="s">
        <v>709</v>
      </c>
      <c r="B15" s="1">
        <v>7</v>
      </c>
      <c r="C15" s="1">
        <v>11</v>
      </c>
      <c r="D15" s="1">
        <v>10</v>
      </c>
      <c r="E15" s="1">
        <v>14</v>
      </c>
      <c r="F15" s="1">
        <v>9</v>
      </c>
      <c r="G15" s="1">
        <v>7</v>
      </c>
      <c r="H15" s="1">
        <v>7</v>
      </c>
      <c r="I15" s="1">
        <v>11</v>
      </c>
      <c r="J15" s="1">
        <v>5</v>
      </c>
      <c r="K15" s="1">
        <v>6</v>
      </c>
      <c r="L15" s="4">
        <v>33</v>
      </c>
      <c r="M15" s="4">
        <v>77</v>
      </c>
    </row>
    <row r="16" spans="1:13" x14ac:dyDescent="0.25">
      <c r="A16" s="16" t="s">
        <v>710</v>
      </c>
      <c r="B16" s="1">
        <v>14</v>
      </c>
      <c r="C16" s="1">
        <v>15</v>
      </c>
      <c r="D16" s="1">
        <v>6</v>
      </c>
      <c r="E16" s="1">
        <v>7</v>
      </c>
      <c r="F16" s="1" t="s">
        <v>2216</v>
      </c>
      <c r="G16" s="1">
        <v>6</v>
      </c>
      <c r="H16" s="1">
        <v>4</v>
      </c>
      <c r="I16" s="1">
        <v>4</v>
      </c>
      <c r="J16" s="1">
        <v>4</v>
      </c>
      <c r="K16" s="1" t="s">
        <v>2216</v>
      </c>
      <c r="L16" s="4">
        <v>19</v>
      </c>
      <c r="M16" s="4">
        <v>57</v>
      </c>
    </row>
    <row r="17" spans="1:13" x14ac:dyDescent="0.25">
      <c r="A17" s="16" t="s">
        <v>592</v>
      </c>
      <c r="B17" s="1">
        <v>27</v>
      </c>
      <c r="C17" s="1">
        <v>36</v>
      </c>
      <c r="D17" s="1">
        <v>41</v>
      </c>
      <c r="E17" s="1">
        <v>38</v>
      </c>
      <c r="F17" s="1">
        <v>32</v>
      </c>
      <c r="G17" s="1">
        <v>32</v>
      </c>
      <c r="H17" s="1">
        <v>32</v>
      </c>
      <c r="I17" s="1">
        <v>17</v>
      </c>
      <c r="J17" s="1">
        <v>17</v>
      </c>
      <c r="K17" s="1">
        <v>19</v>
      </c>
      <c r="L17" s="4">
        <v>115</v>
      </c>
      <c r="M17" s="4">
        <v>280</v>
      </c>
    </row>
    <row r="18" spans="1:13" x14ac:dyDescent="0.25">
      <c r="A18" s="16" t="s">
        <v>707</v>
      </c>
      <c r="B18" s="1">
        <v>8</v>
      </c>
      <c r="C18" s="1">
        <v>15</v>
      </c>
      <c r="D18" s="1">
        <v>21</v>
      </c>
      <c r="E18" s="1">
        <v>25</v>
      </c>
      <c r="F18" s="1">
        <v>24</v>
      </c>
      <c r="G18" s="1">
        <v>24</v>
      </c>
      <c r="H18" s="1">
        <v>30</v>
      </c>
      <c r="I18" s="1">
        <v>21</v>
      </c>
      <c r="J18" s="1">
        <v>19</v>
      </c>
      <c r="K18" s="1">
        <v>38</v>
      </c>
      <c r="L18" s="4">
        <v>130</v>
      </c>
      <c r="M18" s="4">
        <v>207</v>
      </c>
    </row>
    <row r="19" spans="1:13" x14ac:dyDescent="0.25">
      <c r="A19" s="16" t="s">
        <v>708</v>
      </c>
      <c r="B19" s="1">
        <v>4</v>
      </c>
      <c r="C19" s="1">
        <v>8</v>
      </c>
      <c r="D19" s="1">
        <v>6</v>
      </c>
      <c r="E19" s="1">
        <v>8</v>
      </c>
      <c r="F19" s="1" t="s">
        <v>2216</v>
      </c>
      <c r="G19" s="1">
        <v>14</v>
      </c>
      <c r="H19" s="1">
        <v>13</v>
      </c>
      <c r="I19" s="1">
        <v>15</v>
      </c>
      <c r="J19" s="1">
        <v>15</v>
      </c>
      <c r="K19" s="1">
        <v>19</v>
      </c>
      <c r="L19" s="4">
        <v>74</v>
      </c>
      <c r="M19" s="4">
        <v>93</v>
      </c>
    </row>
    <row r="20" spans="1:13" x14ac:dyDescent="0.25">
      <c r="A20" s="16" t="s">
        <v>613</v>
      </c>
      <c r="B20" s="1">
        <v>6</v>
      </c>
      <c r="C20" s="1">
        <v>4</v>
      </c>
      <c r="D20" s="1" t="s">
        <v>2216</v>
      </c>
      <c r="E20" s="1">
        <v>3</v>
      </c>
      <c r="F20" s="1">
        <v>3</v>
      </c>
      <c r="G20" s="1" t="s">
        <v>2216</v>
      </c>
      <c r="H20" s="1" t="s">
        <v>2216</v>
      </c>
      <c r="I20" s="1">
        <v>5</v>
      </c>
      <c r="J20" s="1" t="s">
        <v>2216</v>
      </c>
      <c r="K20" s="1" t="s">
        <v>2216</v>
      </c>
      <c r="L20" s="4">
        <v>6</v>
      </c>
      <c r="M20" s="4">
        <v>23</v>
      </c>
    </row>
    <row r="21" spans="1:13" x14ac:dyDescent="0.25">
      <c r="A21" s="16" t="s">
        <v>713</v>
      </c>
      <c r="B21" s="1">
        <v>3</v>
      </c>
      <c r="C21" s="1">
        <v>7</v>
      </c>
      <c r="D21" s="1">
        <v>8</v>
      </c>
      <c r="E21" s="1">
        <v>10</v>
      </c>
      <c r="F21" s="1">
        <v>6</v>
      </c>
      <c r="G21" s="1">
        <v>5</v>
      </c>
      <c r="H21" s="1">
        <v>7</v>
      </c>
      <c r="I21" s="1" t="s">
        <v>2216</v>
      </c>
      <c r="J21" s="1">
        <v>5</v>
      </c>
      <c r="K21" s="1">
        <v>4</v>
      </c>
      <c r="L21" s="4">
        <v>21</v>
      </c>
      <c r="M21" s="4">
        <v>52</v>
      </c>
    </row>
    <row r="22" spans="1:13" x14ac:dyDescent="0.25">
      <c r="A22" s="16" t="s">
        <v>714</v>
      </c>
      <c r="B22" s="1" t="s">
        <v>2216</v>
      </c>
      <c r="C22" s="1">
        <v>7</v>
      </c>
      <c r="D22" s="1">
        <v>7</v>
      </c>
      <c r="E22" s="1">
        <v>4</v>
      </c>
      <c r="F22" s="1" t="s">
        <v>2216</v>
      </c>
      <c r="G22" s="1" t="s">
        <v>2216</v>
      </c>
      <c r="H22" s="1" t="s">
        <v>2216</v>
      </c>
      <c r="I22" s="1" t="s">
        <v>2216</v>
      </c>
      <c r="J22" s="1" t="s">
        <v>2216</v>
      </c>
      <c r="K22" s="1">
        <v>3</v>
      </c>
      <c r="L22" s="4">
        <v>4</v>
      </c>
      <c r="M22" s="4">
        <v>22</v>
      </c>
    </row>
    <row r="23" spans="1:13" x14ac:dyDescent="0.25">
      <c r="A23" s="16" t="s">
        <v>620</v>
      </c>
      <c r="B23" s="1">
        <v>8</v>
      </c>
      <c r="C23" s="1">
        <v>6</v>
      </c>
      <c r="D23" s="1">
        <v>4</v>
      </c>
      <c r="E23" s="1" t="s">
        <v>2216</v>
      </c>
      <c r="F23" s="1" t="s">
        <v>2216</v>
      </c>
      <c r="G23" s="1" t="s">
        <v>2216</v>
      </c>
      <c r="H23" s="1" t="s">
        <v>2216</v>
      </c>
      <c r="I23" s="1" t="s">
        <v>2216</v>
      </c>
      <c r="J23" s="1" t="s">
        <v>2216</v>
      </c>
      <c r="K23" s="1" t="s">
        <v>2216</v>
      </c>
      <c r="L23" s="4">
        <v>3</v>
      </c>
      <c r="M23" s="4">
        <v>23</v>
      </c>
    </row>
    <row r="24" spans="1:13" x14ac:dyDescent="0.25">
      <c r="A24" s="16" t="s">
        <v>715</v>
      </c>
      <c r="B24" s="1">
        <v>14</v>
      </c>
      <c r="C24" s="1">
        <v>18</v>
      </c>
      <c r="D24" s="1">
        <v>16</v>
      </c>
      <c r="E24" s="1">
        <v>11</v>
      </c>
      <c r="F24" s="1">
        <v>10</v>
      </c>
      <c r="G24" s="1">
        <v>11</v>
      </c>
      <c r="H24" s="1">
        <v>10</v>
      </c>
      <c r="I24" s="1" t="s">
        <v>2216</v>
      </c>
      <c r="J24" s="1">
        <v>3</v>
      </c>
      <c r="K24" s="1">
        <v>3</v>
      </c>
      <c r="L24" s="4">
        <v>28</v>
      </c>
      <c r="M24" s="4">
        <v>92</v>
      </c>
    </row>
    <row r="25" spans="1:13" x14ac:dyDescent="0.25">
      <c r="A25" s="16" t="s">
        <v>716</v>
      </c>
      <c r="B25" s="1">
        <v>17</v>
      </c>
      <c r="C25" s="1">
        <v>13</v>
      </c>
      <c r="D25" s="1">
        <v>9</v>
      </c>
      <c r="E25" s="1">
        <v>10</v>
      </c>
      <c r="F25" s="1">
        <v>4</v>
      </c>
      <c r="G25" s="1">
        <v>4</v>
      </c>
      <c r="H25" s="1" t="s">
        <v>2216</v>
      </c>
      <c r="I25" s="1" t="s">
        <v>2216</v>
      </c>
      <c r="J25" s="1" t="s">
        <v>2216</v>
      </c>
      <c r="K25" s="1" t="s">
        <v>2216</v>
      </c>
      <c r="L25" s="4">
        <v>10</v>
      </c>
      <c r="M25" s="4">
        <v>57</v>
      </c>
    </row>
    <row r="26" spans="1:13" x14ac:dyDescent="0.25">
      <c r="A26" s="16" t="s">
        <v>627</v>
      </c>
      <c r="B26" s="1" t="s">
        <v>2216</v>
      </c>
      <c r="C26" s="1">
        <v>3</v>
      </c>
      <c r="D26" s="1" t="s">
        <v>2216</v>
      </c>
      <c r="E26" s="1" t="s">
        <v>2216</v>
      </c>
      <c r="F26" s="1">
        <v>3</v>
      </c>
      <c r="G26" s="1" t="s">
        <v>2216</v>
      </c>
      <c r="H26" s="1" t="s">
        <v>2216</v>
      </c>
      <c r="I26" s="1" t="s">
        <v>2216</v>
      </c>
      <c r="J26" s="1" t="s">
        <v>2216</v>
      </c>
      <c r="K26" s="1" t="s">
        <v>2216</v>
      </c>
      <c r="L26" s="4">
        <v>2</v>
      </c>
      <c r="M26" s="4">
        <v>10</v>
      </c>
    </row>
    <row r="27" spans="1:13" x14ac:dyDescent="0.25">
      <c r="A27" s="16" t="s">
        <v>717</v>
      </c>
      <c r="B27" s="1">
        <v>5</v>
      </c>
      <c r="C27" s="1">
        <v>9</v>
      </c>
      <c r="D27" s="1">
        <v>6</v>
      </c>
      <c r="E27" s="1">
        <v>12</v>
      </c>
      <c r="F27" s="1">
        <v>9</v>
      </c>
      <c r="G27" s="1" t="s">
        <v>2216</v>
      </c>
      <c r="H27" s="1" t="s">
        <v>2216</v>
      </c>
      <c r="I27" s="1">
        <v>6</v>
      </c>
      <c r="J27" s="1" t="s">
        <v>2216</v>
      </c>
      <c r="K27" s="1" t="s">
        <v>2216</v>
      </c>
      <c r="L27" s="4">
        <v>12</v>
      </c>
      <c r="M27" s="4">
        <v>49</v>
      </c>
    </row>
    <row r="28" spans="1:13" x14ac:dyDescent="0.25">
      <c r="A28" s="16" t="s">
        <v>718</v>
      </c>
      <c r="B28" s="1">
        <v>9</v>
      </c>
      <c r="C28" s="1">
        <v>5</v>
      </c>
      <c r="D28" s="1">
        <v>10</v>
      </c>
      <c r="E28" s="1">
        <v>5</v>
      </c>
      <c r="F28" s="1">
        <v>3</v>
      </c>
      <c r="G28" s="1" t="s">
        <v>2216</v>
      </c>
      <c r="H28" s="1" t="s">
        <v>2216</v>
      </c>
      <c r="I28" s="1" t="s">
        <v>2216</v>
      </c>
      <c r="J28" s="1">
        <v>3</v>
      </c>
      <c r="K28" s="1" t="s">
        <v>2216</v>
      </c>
      <c r="L28" s="4">
        <v>3</v>
      </c>
      <c r="M28" s="4">
        <v>30</v>
      </c>
    </row>
    <row r="29" spans="1:13" x14ac:dyDescent="0.25">
      <c r="A29" s="16" t="s">
        <v>634</v>
      </c>
      <c r="B29" s="1">
        <v>3</v>
      </c>
      <c r="C29" s="1">
        <v>4</v>
      </c>
      <c r="D29" s="1" t="s">
        <v>2216</v>
      </c>
      <c r="E29" s="1">
        <v>4</v>
      </c>
      <c r="F29" s="1">
        <v>3</v>
      </c>
      <c r="G29" s="1" t="s">
        <v>2216</v>
      </c>
      <c r="H29" s="1" t="s">
        <v>2216</v>
      </c>
      <c r="I29" s="1" t="s">
        <v>2216</v>
      </c>
      <c r="J29" s="1" t="s">
        <v>2216</v>
      </c>
      <c r="K29" s="1" t="s">
        <v>2216</v>
      </c>
      <c r="L29" s="4">
        <v>5</v>
      </c>
      <c r="M29" s="4">
        <v>20</v>
      </c>
    </row>
    <row r="30" spans="1:13" x14ac:dyDescent="0.25">
      <c r="A30" s="16" t="s">
        <v>719</v>
      </c>
      <c r="B30" s="1">
        <v>6</v>
      </c>
      <c r="C30" s="1">
        <v>3</v>
      </c>
      <c r="D30" s="1">
        <v>10</v>
      </c>
      <c r="E30" s="1">
        <v>10</v>
      </c>
      <c r="F30" s="1">
        <v>12</v>
      </c>
      <c r="G30" s="1">
        <v>4</v>
      </c>
      <c r="H30" s="1" t="s">
        <v>2216</v>
      </c>
      <c r="I30" s="1">
        <v>5</v>
      </c>
      <c r="J30" s="1" t="s">
        <v>2216</v>
      </c>
      <c r="K30" s="1">
        <v>4</v>
      </c>
      <c r="L30" s="4">
        <v>17</v>
      </c>
      <c r="M30" s="4">
        <v>54</v>
      </c>
    </row>
    <row r="31" spans="1:13" x14ac:dyDescent="0.25">
      <c r="A31" s="16" t="s">
        <v>720</v>
      </c>
      <c r="B31" s="1">
        <v>4</v>
      </c>
      <c r="C31" s="1">
        <v>4</v>
      </c>
      <c r="D31" s="1">
        <v>6</v>
      </c>
      <c r="E31" s="1">
        <v>4</v>
      </c>
      <c r="F31" s="1" t="s">
        <v>2216</v>
      </c>
      <c r="G31" s="1" t="s">
        <v>2216</v>
      </c>
      <c r="H31" s="1" t="s">
        <v>2216</v>
      </c>
      <c r="I31" s="1" t="s">
        <v>2216</v>
      </c>
      <c r="J31" s="1" t="s">
        <v>2216</v>
      </c>
      <c r="K31" s="1" t="s">
        <v>2216</v>
      </c>
      <c r="L31" s="4">
        <v>5</v>
      </c>
      <c r="M31" s="4">
        <v>23</v>
      </c>
    </row>
    <row r="32" spans="1:13" x14ac:dyDescent="0.25">
      <c r="A32" s="16" t="s">
        <v>641</v>
      </c>
      <c r="B32" s="1">
        <v>24</v>
      </c>
      <c r="C32" s="1">
        <v>32</v>
      </c>
      <c r="D32" s="1">
        <v>19</v>
      </c>
      <c r="E32" s="1">
        <v>13</v>
      </c>
      <c r="F32" s="1">
        <v>15</v>
      </c>
      <c r="G32" s="1">
        <v>12</v>
      </c>
      <c r="H32" s="1">
        <v>7</v>
      </c>
      <c r="I32" s="1">
        <v>3</v>
      </c>
      <c r="J32" s="1">
        <v>5</v>
      </c>
      <c r="K32" s="1">
        <v>4</v>
      </c>
      <c r="L32" s="4">
        <v>30</v>
      </c>
      <c r="M32" s="4">
        <v>131</v>
      </c>
    </row>
    <row r="33" spans="1:13" x14ac:dyDescent="0.25">
      <c r="A33" s="16" t="s">
        <v>721</v>
      </c>
      <c r="B33" s="1">
        <v>51</v>
      </c>
      <c r="C33" s="1">
        <v>72</v>
      </c>
      <c r="D33" s="1">
        <v>85</v>
      </c>
      <c r="E33" s="1">
        <v>84</v>
      </c>
      <c r="F33" s="1">
        <v>99</v>
      </c>
      <c r="G33" s="1">
        <v>58</v>
      </c>
      <c r="H33" s="1">
        <v>54</v>
      </c>
      <c r="I33" s="1">
        <v>39</v>
      </c>
      <c r="J33" s="1">
        <v>20</v>
      </c>
      <c r="K33" s="1">
        <v>40</v>
      </c>
      <c r="L33" s="4">
        <v>205</v>
      </c>
      <c r="M33" s="4">
        <v>564</v>
      </c>
    </row>
    <row r="34" spans="1:13" x14ac:dyDescent="0.25">
      <c r="A34" s="16" t="s">
        <v>722</v>
      </c>
      <c r="B34" s="1">
        <v>30</v>
      </c>
      <c r="C34" s="1">
        <v>34</v>
      </c>
      <c r="D34" s="1">
        <v>29</v>
      </c>
      <c r="E34" s="1">
        <v>33</v>
      </c>
      <c r="F34" s="1">
        <v>13</v>
      </c>
      <c r="G34" s="1">
        <v>15</v>
      </c>
      <c r="H34" s="1">
        <v>14</v>
      </c>
      <c r="I34" s="1">
        <v>8</v>
      </c>
      <c r="J34" s="1">
        <v>8</v>
      </c>
      <c r="K34" s="1">
        <v>7</v>
      </c>
      <c r="L34" s="4">
        <v>51</v>
      </c>
      <c r="M34" s="4">
        <v>177</v>
      </c>
    </row>
    <row r="35" spans="1:13" x14ac:dyDescent="0.25">
      <c r="A35" s="16" t="s">
        <v>648</v>
      </c>
      <c r="B35" s="1">
        <v>11</v>
      </c>
      <c r="C35" s="1">
        <v>9</v>
      </c>
      <c r="D35" s="1">
        <v>13</v>
      </c>
      <c r="E35" s="1">
        <v>25</v>
      </c>
      <c r="F35" s="1">
        <v>25</v>
      </c>
      <c r="G35" s="1">
        <v>8</v>
      </c>
      <c r="H35" s="1">
        <v>7</v>
      </c>
      <c r="I35" s="1">
        <v>4</v>
      </c>
      <c r="J35" s="1" t="s">
        <v>2216</v>
      </c>
      <c r="K35" s="1">
        <v>3</v>
      </c>
      <c r="L35" s="4">
        <v>22</v>
      </c>
      <c r="M35" s="4">
        <v>102</v>
      </c>
    </row>
    <row r="36" spans="1:13" x14ac:dyDescent="0.25">
      <c r="A36" s="16" t="s">
        <v>723</v>
      </c>
      <c r="B36" s="1">
        <v>15</v>
      </c>
      <c r="C36" s="1">
        <v>24</v>
      </c>
      <c r="D36" s="1">
        <v>21</v>
      </c>
      <c r="E36" s="1">
        <v>39</v>
      </c>
      <c r="F36" s="1">
        <v>45</v>
      </c>
      <c r="G36" s="1">
        <v>37</v>
      </c>
      <c r="H36" s="1">
        <v>28</v>
      </c>
      <c r="I36" s="1">
        <v>22</v>
      </c>
      <c r="J36" s="1">
        <v>17</v>
      </c>
      <c r="K36" s="1">
        <v>34</v>
      </c>
      <c r="L36" s="4">
        <v>136</v>
      </c>
      <c r="M36" s="4">
        <v>270</v>
      </c>
    </row>
    <row r="37" spans="1:13" x14ac:dyDescent="0.25">
      <c r="A37" s="16" t="s">
        <v>724</v>
      </c>
      <c r="B37" s="1">
        <v>11</v>
      </c>
      <c r="C37" s="1">
        <v>14</v>
      </c>
      <c r="D37" s="1">
        <v>15</v>
      </c>
      <c r="E37" s="1">
        <v>8</v>
      </c>
      <c r="F37" s="1">
        <v>13</v>
      </c>
      <c r="G37" s="1">
        <v>7</v>
      </c>
      <c r="H37" s="1">
        <v>7</v>
      </c>
      <c r="I37" s="1">
        <v>12</v>
      </c>
      <c r="J37" s="1">
        <v>3</v>
      </c>
      <c r="K37" s="1">
        <v>10</v>
      </c>
      <c r="L37" s="4">
        <v>37</v>
      </c>
      <c r="M37" s="4">
        <v>90</v>
      </c>
    </row>
    <row r="38" spans="1:13" x14ac:dyDescent="0.25">
      <c r="A38" s="16" t="s">
        <v>655</v>
      </c>
      <c r="B38" s="1" t="s">
        <v>2216</v>
      </c>
      <c r="C38" s="1" t="s">
        <v>2216</v>
      </c>
      <c r="D38" s="1" t="s">
        <v>2216</v>
      </c>
      <c r="E38" s="1" t="s">
        <v>2216</v>
      </c>
      <c r="F38" s="1" t="s">
        <v>2216</v>
      </c>
      <c r="G38" s="1" t="s">
        <v>2216</v>
      </c>
      <c r="H38" s="1" t="s">
        <v>2216</v>
      </c>
      <c r="I38" s="1" t="s">
        <v>2216</v>
      </c>
      <c r="J38" s="1" t="s">
        <v>2216</v>
      </c>
      <c r="K38" s="1" t="s">
        <v>2216</v>
      </c>
      <c r="L38" s="4">
        <v>0</v>
      </c>
      <c r="M38" s="4">
        <v>3</v>
      </c>
    </row>
    <row r="39" spans="1:13" x14ac:dyDescent="0.25">
      <c r="A39" s="16" t="s">
        <v>725</v>
      </c>
      <c r="B39" s="1" t="s">
        <v>2216</v>
      </c>
      <c r="C39" s="1" t="s">
        <v>2216</v>
      </c>
      <c r="D39" s="1" t="s">
        <v>2216</v>
      </c>
      <c r="E39" s="1" t="s">
        <v>2216</v>
      </c>
      <c r="F39" s="1" t="s">
        <v>2216</v>
      </c>
      <c r="G39" s="1" t="s">
        <v>2216</v>
      </c>
      <c r="H39" s="1" t="s">
        <v>2216</v>
      </c>
      <c r="I39" s="1" t="s">
        <v>2216</v>
      </c>
      <c r="J39" s="1" t="s">
        <v>2216</v>
      </c>
      <c r="K39" s="1" t="s">
        <v>2216</v>
      </c>
      <c r="L39" s="4">
        <v>2</v>
      </c>
      <c r="M39" s="4">
        <v>5</v>
      </c>
    </row>
    <row r="40" spans="1:13" x14ac:dyDescent="0.25">
      <c r="A40" s="16" t="s">
        <v>726</v>
      </c>
      <c r="B40" s="1" t="s">
        <v>2216</v>
      </c>
      <c r="C40" s="1" t="s">
        <v>2216</v>
      </c>
      <c r="D40" s="1" t="s">
        <v>2216</v>
      </c>
      <c r="E40" s="1" t="s">
        <v>2216</v>
      </c>
      <c r="F40" s="1" t="s">
        <v>2216</v>
      </c>
      <c r="G40" s="1" t="s">
        <v>2216</v>
      </c>
      <c r="H40" s="1" t="s">
        <v>2216</v>
      </c>
      <c r="I40" s="1" t="s">
        <v>2216</v>
      </c>
      <c r="J40" s="1" t="s">
        <v>2216</v>
      </c>
      <c r="K40" s="1" t="s">
        <v>2216</v>
      </c>
      <c r="L40" s="4">
        <v>0</v>
      </c>
      <c r="M40" s="4">
        <v>0</v>
      </c>
    </row>
    <row r="41" spans="1:13" x14ac:dyDescent="0.25">
      <c r="A41" s="10" t="s">
        <v>14</v>
      </c>
      <c r="B41" s="4">
        <v>473</v>
      </c>
      <c r="C41" s="4">
        <v>581</v>
      </c>
      <c r="D41" s="4">
        <v>526</v>
      </c>
      <c r="E41" s="4">
        <v>555</v>
      </c>
      <c r="F41" s="4">
        <v>486</v>
      </c>
      <c r="G41" s="4">
        <v>367</v>
      </c>
      <c r="H41" s="4">
        <v>307</v>
      </c>
      <c r="I41" s="4">
        <v>282</v>
      </c>
      <c r="J41" s="4">
        <v>200</v>
      </c>
      <c r="K41" s="4">
        <v>288</v>
      </c>
      <c r="L41" s="4">
        <v>1410</v>
      </c>
      <c r="M41" s="4">
        <v>3816</v>
      </c>
    </row>
    <row r="42" spans="1:13" x14ac:dyDescent="0.25">
      <c r="A42" s="15"/>
    </row>
    <row r="43" spans="1:13" x14ac:dyDescent="0.25">
      <c r="A43" s="15"/>
    </row>
    <row r="44" spans="1:13" x14ac:dyDescent="0.25">
      <c r="A44" s="15"/>
      <c r="B44" s="23" t="s">
        <v>732</v>
      </c>
      <c r="C44" s="24"/>
      <c r="D44" s="24"/>
      <c r="E44" s="24"/>
      <c r="F44" s="24"/>
      <c r="G44" s="24"/>
      <c r="H44" s="24"/>
      <c r="I44" s="24"/>
      <c r="J44" s="24"/>
      <c r="K44" s="24"/>
      <c r="L44" s="6" t="s">
        <v>734</v>
      </c>
      <c r="M44" s="6" t="s">
        <v>11</v>
      </c>
    </row>
    <row r="45" spans="1:13" x14ac:dyDescent="0.25">
      <c r="A45" s="9" t="s">
        <v>34</v>
      </c>
      <c r="B45" s="5" t="s">
        <v>0</v>
      </c>
      <c r="C45" s="5" t="s">
        <v>1</v>
      </c>
      <c r="D45" s="5" t="s">
        <v>2</v>
      </c>
      <c r="E45" s="5" t="s">
        <v>3</v>
      </c>
      <c r="F45" s="5" t="s">
        <v>4</v>
      </c>
      <c r="G45" s="5" t="s">
        <v>5</v>
      </c>
      <c r="H45" s="5" t="s">
        <v>6</v>
      </c>
      <c r="I45" s="5" t="s">
        <v>7</v>
      </c>
      <c r="J45" s="5" t="s">
        <v>8</v>
      </c>
      <c r="K45" s="5" t="s">
        <v>9</v>
      </c>
      <c r="L45" s="5" t="s">
        <v>32</v>
      </c>
      <c r="M45" s="5" t="s">
        <v>33</v>
      </c>
    </row>
    <row r="46" spans="1:13" x14ac:dyDescent="0.25">
      <c r="A46" s="8" t="s">
        <v>585</v>
      </c>
      <c r="B46" s="2">
        <v>0.421768707482993</v>
      </c>
      <c r="C46" s="2">
        <v>0.36904761904761901</v>
      </c>
      <c r="D46" s="2">
        <v>0.330578512396694</v>
      </c>
      <c r="E46" s="2">
        <v>0.34645669291338599</v>
      </c>
      <c r="F46" s="2">
        <v>0.26851851851851899</v>
      </c>
      <c r="G46" s="2">
        <v>0.29729729729729698</v>
      </c>
      <c r="H46" s="2">
        <v>0.24137931034482801</v>
      </c>
      <c r="I46" s="2">
        <v>0.37704918032786899</v>
      </c>
      <c r="J46" s="2">
        <v>0.20754716981132099</v>
      </c>
      <c r="K46" s="2">
        <v>0.19047619047618999</v>
      </c>
      <c r="L46" s="3">
        <v>0.269736842105263</v>
      </c>
      <c r="M46" s="3">
        <v>0.33476856835306801</v>
      </c>
    </row>
    <row r="47" spans="1:13" x14ac:dyDescent="0.25">
      <c r="A47" s="8" t="s">
        <v>705</v>
      </c>
      <c r="B47" s="2">
        <v>0.44217687074829898</v>
      </c>
      <c r="C47" s="2">
        <v>0.547619047619048</v>
      </c>
      <c r="D47" s="2">
        <v>0.60330578512396704</v>
      </c>
      <c r="E47" s="2">
        <v>0.59055118110236204</v>
      </c>
      <c r="F47" s="2">
        <v>0.64814814814814803</v>
      </c>
      <c r="G47" s="2">
        <v>0.66216216216216195</v>
      </c>
      <c r="H47" s="2">
        <v>0.67241379310344795</v>
      </c>
      <c r="I47" s="2">
        <v>0.59016393442622905</v>
      </c>
      <c r="J47" s="2">
        <v>0.71698113207547198</v>
      </c>
      <c r="K47" s="2">
        <v>0.69841269841269804</v>
      </c>
      <c r="L47" s="3">
        <v>0.66447368421052599</v>
      </c>
      <c r="M47" s="3">
        <v>0.58772874058127</v>
      </c>
    </row>
    <row r="48" spans="1:13" x14ac:dyDescent="0.25">
      <c r="A48" s="8" t="s">
        <v>706</v>
      </c>
      <c r="B48" s="2">
        <v>0.136054421768707</v>
      </c>
      <c r="C48" s="2">
        <v>8.3333333333333301E-2</v>
      </c>
      <c r="D48" s="2">
        <v>6.6115702479338803E-2</v>
      </c>
      <c r="E48" s="2">
        <v>6.2992125984251995E-2</v>
      </c>
      <c r="F48" s="2">
        <v>8.3333333333333301E-2</v>
      </c>
      <c r="G48" s="2">
        <v>4.0540540540540501E-2</v>
      </c>
      <c r="H48" s="2">
        <v>8.6206896551724102E-2</v>
      </c>
      <c r="I48" s="2" t="s">
        <v>2216</v>
      </c>
      <c r="J48" s="2">
        <v>7.5471698113207503E-2</v>
      </c>
      <c r="K48" s="2">
        <v>0.11111111111111099</v>
      </c>
      <c r="L48" s="3">
        <v>6.5789473684210495E-2</v>
      </c>
      <c r="M48" s="3">
        <v>7.7502691065662002E-2</v>
      </c>
    </row>
    <row r="49" spans="1:13" x14ac:dyDescent="0.25">
      <c r="A49" s="8" t="s">
        <v>606</v>
      </c>
      <c r="B49" s="2">
        <v>0.44</v>
      </c>
      <c r="C49" s="2">
        <v>0.25</v>
      </c>
      <c r="D49" s="2">
        <v>0.452380952380952</v>
      </c>
      <c r="E49" s="2">
        <v>0.28571428571428598</v>
      </c>
      <c r="F49" s="2">
        <v>0.25</v>
      </c>
      <c r="G49" s="2">
        <v>0.25806451612903197</v>
      </c>
      <c r="H49" s="2">
        <v>0.47368421052631599</v>
      </c>
      <c r="I49" s="2">
        <v>0.16666666666666699</v>
      </c>
      <c r="J49" s="2" t="s">
        <v>2216</v>
      </c>
      <c r="K49" s="2" t="s">
        <v>2216</v>
      </c>
      <c r="L49" s="3">
        <v>0.245283018867925</v>
      </c>
      <c r="M49" s="3">
        <v>0.30215827338129497</v>
      </c>
    </row>
    <row r="50" spans="1:13" x14ac:dyDescent="0.25">
      <c r="A50" s="8" t="s">
        <v>711</v>
      </c>
      <c r="B50" s="2">
        <v>0.24</v>
      </c>
      <c r="C50" s="2">
        <v>0.47727272727272702</v>
      </c>
      <c r="D50" s="2">
        <v>0.40476190476190499</v>
      </c>
      <c r="E50" s="2">
        <v>0.547619047619048</v>
      </c>
      <c r="F50" s="2">
        <v>0.38888888888888901</v>
      </c>
      <c r="G50" s="2">
        <v>0.61290322580645196</v>
      </c>
      <c r="H50" s="2">
        <v>0.42105263157894701</v>
      </c>
      <c r="I50" s="2">
        <v>0.7</v>
      </c>
      <c r="J50" s="2">
        <v>0.5</v>
      </c>
      <c r="K50" s="2">
        <v>0.57142857142857095</v>
      </c>
      <c r="L50" s="3">
        <v>0.59433962264150897</v>
      </c>
      <c r="M50" s="3">
        <v>0.48920863309352502</v>
      </c>
    </row>
    <row r="51" spans="1:13" x14ac:dyDescent="0.25">
      <c r="A51" s="8" t="s">
        <v>712</v>
      </c>
      <c r="B51" s="2">
        <v>0.32</v>
      </c>
      <c r="C51" s="2">
        <v>0.27272727272727298</v>
      </c>
      <c r="D51" s="2">
        <v>0.14285714285714299</v>
      </c>
      <c r="E51" s="2">
        <v>0.16666666666666699</v>
      </c>
      <c r="F51" s="2">
        <v>0.36111111111111099</v>
      </c>
      <c r="G51" s="2">
        <v>0.12903225806451599</v>
      </c>
      <c r="H51" s="2" t="s">
        <v>2216</v>
      </c>
      <c r="I51" s="2">
        <v>0.133333333333333</v>
      </c>
      <c r="J51" s="2" t="s">
        <v>2216</v>
      </c>
      <c r="K51" s="2">
        <v>0.33333333333333298</v>
      </c>
      <c r="L51" s="3">
        <v>0.160377358490566</v>
      </c>
      <c r="M51" s="3">
        <v>0.20863309352518</v>
      </c>
    </row>
    <row r="52" spans="1:13" x14ac:dyDescent="0.25">
      <c r="A52" s="8" t="s">
        <v>599</v>
      </c>
      <c r="B52" s="2">
        <v>0.48780487804877998</v>
      </c>
      <c r="C52" s="2">
        <v>0.33333333333333298</v>
      </c>
      <c r="D52" s="2">
        <v>0.52941176470588203</v>
      </c>
      <c r="E52" s="2">
        <v>0.41666666666666702</v>
      </c>
      <c r="F52" s="2">
        <v>0.35294117647058798</v>
      </c>
      <c r="G52" s="2">
        <v>0.40909090909090901</v>
      </c>
      <c r="H52" s="2" t="s">
        <v>2216</v>
      </c>
      <c r="I52" s="2">
        <v>0.375</v>
      </c>
      <c r="J52" s="2">
        <v>0.35714285714285698</v>
      </c>
      <c r="K52" s="2">
        <v>0.41666666666666702</v>
      </c>
      <c r="L52" s="3">
        <v>0.36585365853658502</v>
      </c>
      <c r="M52" s="3">
        <v>0.42241379310344801</v>
      </c>
    </row>
    <row r="53" spans="1:13" x14ac:dyDescent="0.25">
      <c r="A53" s="8" t="s">
        <v>709</v>
      </c>
      <c r="B53" s="2">
        <v>0.17073170731707299</v>
      </c>
      <c r="C53" s="2">
        <v>0.28205128205128199</v>
      </c>
      <c r="D53" s="2">
        <v>0.29411764705882398</v>
      </c>
      <c r="E53" s="2">
        <v>0.38888888888888901</v>
      </c>
      <c r="F53" s="2">
        <v>0.52941176470588203</v>
      </c>
      <c r="G53" s="2">
        <v>0.31818181818181801</v>
      </c>
      <c r="H53" s="2">
        <v>0.53846153846153799</v>
      </c>
      <c r="I53" s="2">
        <v>0.45833333333333298</v>
      </c>
      <c r="J53" s="2">
        <v>0.35714285714285698</v>
      </c>
      <c r="K53" s="2">
        <v>0.5</v>
      </c>
      <c r="L53" s="3">
        <v>0.40243902439024398</v>
      </c>
      <c r="M53" s="3">
        <v>0.33189655172413801</v>
      </c>
    </row>
    <row r="54" spans="1:13" x14ac:dyDescent="0.25">
      <c r="A54" s="8" t="s">
        <v>710</v>
      </c>
      <c r="B54" s="2">
        <v>0.34146341463414598</v>
      </c>
      <c r="C54" s="2">
        <v>0.38461538461538503</v>
      </c>
      <c r="D54" s="2">
        <v>0.17647058823529399</v>
      </c>
      <c r="E54" s="2">
        <v>0.194444444444444</v>
      </c>
      <c r="F54" s="2" t="s">
        <v>2216</v>
      </c>
      <c r="G54" s="2">
        <v>0.27272727272727298</v>
      </c>
      <c r="H54" s="2">
        <v>0.30769230769230799</v>
      </c>
      <c r="I54" s="2">
        <v>0.16666666666666699</v>
      </c>
      <c r="J54" s="2">
        <v>0.28571428571428598</v>
      </c>
      <c r="K54" s="2" t="s">
        <v>2216</v>
      </c>
      <c r="L54" s="3">
        <v>0.23170731707317099</v>
      </c>
      <c r="M54" s="3">
        <v>0.24568965517241401</v>
      </c>
    </row>
    <row r="55" spans="1:13" x14ac:dyDescent="0.25">
      <c r="A55" s="8" t="s">
        <v>592</v>
      </c>
      <c r="B55" s="2">
        <v>0.69230769230769196</v>
      </c>
      <c r="C55" s="2">
        <v>0.61016949152542399</v>
      </c>
      <c r="D55" s="2">
        <v>0.60294117647058798</v>
      </c>
      <c r="E55" s="2">
        <v>0.53521126760563398</v>
      </c>
      <c r="F55" s="2">
        <v>0.55172413793103403</v>
      </c>
      <c r="G55" s="2">
        <v>0.45714285714285702</v>
      </c>
      <c r="H55" s="2">
        <v>0.42666666666666703</v>
      </c>
      <c r="I55" s="2">
        <v>0.320754716981132</v>
      </c>
      <c r="J55" s="2">
        <v>0.33333333333333298</v>
      </c>
      <c r="K55" s="2">
        <v>0.25</v>
      </c>
      <c r="L55" s="3">
        <v>0.360501567398119</v>
      </c>
      <c r="M55" s="3">
        <v>0.48275862068965503</v>
      </c>
    </row>
    <row r="56" spans="1:13" x14ac:dyDescent="0.25">
      <c r="A56" s="8" t="s">
        <v>707</v>
      </c>
      <c r="B56" s="2">
        <v>0.20512820512820501</v>
      </c>
      <c r="C56" s="2">
        <v>0.25423728813559299</v>
      </c>
      <c r="D56" s="2">
        <v>0.308823529411765</v>
      </c>
      <c r="E56" s="2">
        <v>0.352112676056338</v>
      </c>
      <c r="F56" s="2">
        <v>0.41379310344827602</v>
      </c>
      <c r="G56" s="2">
        <v>0.34285714285714303</v>
      </c>
      <c r="H56" s="2">
        <v>0.4</v>
      </c>
      <c r="I56" s="2">
        <v>0.39622641509433998</v>
      </c>
      <c r="J56" s="2">
        <v>0.37254901960784298</v>
      </c>
      <c r="K56" s="2">
        <v>0.5</v>
      </c>
      <c r="L56" s="3">
        <v>0.40752351097178702</v>
      </c>
      <c r="M56" s="3">
        <v>0.35689655172413798</v>
      </c>
    </row>
    <row r="57" spans="1:13" x14ac:dyDescent="0.25">
      <c r="A57" s="8" t="s">
        <v>708</v>
      </c>
      <c r="B57" s="2">
        <v>0.102564102564103</v>
      </c>
      <c r="C57" s="2">
        <v>0.13559322033898299</v>
      </c>
      <c r="D57" s="2">
        <v>8.8235294117647106E-2</v>
      </c>
      <c r="E57" s="2">
        <v>0.11267605633802801</v>
      </c>
      <c r="F57" s="2" t="s">
        <v>2216</v>
      </c>
      <c r="G57" s="2">
        <v>0.2</v>
      </c>
      <c r="H57" s="2">
        <v>0.17333333333333301</v>
      </c>
      <c r="I57" s="2">
        <v>0.28301886792452802</v>
      </c>
      <c r="J57" s="2">
        <v>0.29411764705882398</v>
      </c>
      <c r="K57" s="2">
        <v>0.25</v>
      </c>
      <c r="L57" s="3">
        <v>0.23197492163009401</v>
      </c>
      <c r="M57" s="3">
        <v>0.16034482758620699</v>
      </c>
    </row>
    <row r="58" spans="1:13" x14ac:dyDescent="0.25">
      <c r="A58" s="8" t="s">
        <v>613</v>
      </c>
      <c r="B58" s="2">
        <v>0.6</v>
      </c>
      <c r="C58" s="2">
        <v>0.22222222222222199</v>
      </c>
      <c r="D58" s="2" t="s">
        <v>2216</v>
      </c>
      <c r="E58" s="2">
        <v>0.17647058823529399</v>
      </c>
      <c r="F58" s="2">
        <v>0.3</v>
      </c>
      <c r="G58" s="2" t="s">
        <v>2216</v>
      </c>
      <c r="H58" s="2">
        <v>0</v>
      </c>
      <c r="I58" s="2">
        <v>0.83333333333333304</v>
      </c>
      <c r="J58" s="2" t="s">
        <v>2216</v>
      </c>
      <c r="K58" s="2">
        <v>0</v>
      </c>
      <c r="L58" s="3">
        <v>0.19354838709677399</v>
      </c>
      <c r="M58" s="3">
        <v>0.23711340206185599</v>
      </c>
    </row>
    <row r="59" spans="1:13" x14ac:dyDescent="0.25">
      <c r="A59" s="8" t="s">
        <v>713</v>
      </c>
      <c r="B59" s="2">
        <v>0.3</v>
      </c>
      <c r="C59" s="2">
        <v>0.38888888888888901</v>
      </c>
      <c r="D59" s="2">
        <v>0.5</v>
      </c>
      <c r="E59" s="2">
        <v>0.58823529411764697</v>
      </c>
      <c r="F59" s="2">
        <v>0.6</v>
      </c>
      <c r="G59" s="2">
        <v>0.71428571428571397</v>
      </c>
      <c r="H59" s="2">
        <v>1</v>
      </c>
      <c r="I59" s="2">
        <v>0</v>
      </c>
      <c r="J59" s="2">
        <v>0.83333333333333304</v>
      </c>
      <c r="K59" s="2">
        <v>0.57142857142857095</v>
      </c>
      <c r="L59" s="3">
        <v>0.67741935483870996</v>
      </c>
      <c r="M59" s="3">
        <v>0.536082474226804</v>
      </c>
    </row>
    <row r="60" spans="1:13" x14ac:dyDescent="0.25">
      <c r="A60" s="8" t="s">
        <v>714</v>
      </c>
      <c r="B60" s="2" t="s">
        <v>2216</v>
      </c>
      <c r="C60" s="2">
        <v>0.38888888888888901</v>
      </c>
      <c r="D60" s="2">
        <v>0.4375</v>
      </c>
      <c r="E60" s="2">
        <v>0.23529411764705899</v>
      </c>
      <c r="F60" s="2" t="s">
        <v>2216</v>
      </c>
      <c r="G60" s="2">
        <v>0</v>
      </c>
      <c r="H60" s="2">
        <v>0</v>
      </c>
      <c r="I60" s="2" t="s">
        <v>2216</v>
      </c>
      <c r="J60" s="2">
        <v>0</v>
      </c>
      <c r="K60" s="2">
        <v>0.42857142857142899</v>
      </c>
      <c r="L60" s="3">
        <v>0.12903225806451599</v>
      </c>
      <c r="M60" s="3">
        <v>0.22680412371134001</v>
      </c>
    </row>
    <row r="61" spans="1:13" x14ac:dyDescent="0.25">
      <c r="A61" s="8" t="s">
        <v>620</v>
      </c>
      <c r="B61" s="2">
        <v>0.20512820512820501</v>
      </c>
      <c r="C61" s="2">
        <v>0.162162162162162</v>
      </c>
      <c r="D61" s="2">
        <v>0.13793103448275901</v>
      </c>
      <c r="E61" s="2" t="s">
        <v>2216</v>
      </c>
      <c r="F61" s="2">
        <v>0</v>
      </c>
      <c r="G61" s="2" t="s">
        <v>2216</v>
      </c>
      <c r="H61" s="2" t="s">
        <v>2216</v>
      </c>
      <c r="I61" s="2">
        <v>0</v>
      </c>
      <c r="J61" s="2">
        <v>0</v>
      </c>
      <c r="K61" s="2">
        <v>0</v>
      </c>
      <c r="L61" s="3">
        <v>7.3170731707317097E-2</v>
      </c>
      <c r="M61" s="3">
        <v>0.13372093023255799</v>
      </c>
    </row>
    <row r="62" spans="1:13" x14ac:dyDescent="0.25">
      <c r="A62" s="8" t="s">
        <v>715</v>
      </c>
      <c r="B62" s="2">
        <v>0.35897435897435898</v>
      </c>
      <c r="C62" s="2">
        <v>0.48648648648648701</v>
      </c>
      <c r="D62" s="2">
        <v>0.55172413793103403</v>
      </c>
      <c r="E62" s="2">
        <v>0.47826086956521702</v>
      </c>
      <c r="F62" s="2">
        <v>0.71428571428571397</v>
      </c>
      <c r="G62" s="2">
        <v>0.64705882352941202</v>
      </c>
      <c r="H62" s="2">
        <v>0.76923076923076905</v>
      </c>
      <c r="I62" s="2" t="s">
        <v>2216</v>
      </c>
      <c r="J62" s="2">
        <v>0.6</v>
      </c>
      <c r="K62" s="2">
        <v>1</v>
      </c>
      <c r="L62" s="3">
        <v>0.68292682926829296</v>
      </c>
      <c r="M62" s="3">
        <v>0.53488372093023295</v>
      </c>
    </row>
    <row r="63" spans="1:13" x14ac:dyDescent="0.25">
      <c r="A63" s="8" t="s">
        <v>716</v>
      </c>
      <c r="B63" s="2">
        <v>0.43589743589743601</v>
      </c>
      <c r="C63" s="2">
        <v>0.35135135135135098</v>
      </c>
      <c r="D63" s="2">
        <v>0.31034482758620702</v>
      </c>
      <c r="E63" s="2">
        <v>0.434782608695652</v>
      </c>
      <c r="F63" s="2">
        <v>0.28571428571428598</v>
      </c>
      <c r="G63" s="2">
        <v>0.23529411764705899</v>
      </c>
      <c r="H63" s="2" t="s">
        <v>2216</v>
      </c>
      <c r="I63" s="2" t="s">
        <v>2216</v>
      </c>
      <c r="J63" s="2" t="s">
        <v>2216</v>
      </c>
      <c r="K63" s="2">
        <v>0</v>
      </c>
      <c r="L63" s="3">
        <v>0.24390243902438999</v>
      </c>
      <c r="M63" s="3">
        <v>0.331395348837209</v>
      </c>
    </row>
    <row r="64" spans="1:13" x14ac:dyDescent="0.25">
      <c r="A64" s="8" t="s">
        <v>627</v>
      </c>
      <c r="B64" s="2" t="s">
        <v>2216</v>
      </c>
      <c r="C64" s="2">
        <v>0.17647058823529399</v>
      </c>
      <c r="D64" s="2">
        <v>0</v>
      </c>
      <c r="E64" s="2" t="s">
        <v>2216</v>
      </c>
      <c r="F64" s="2">
        <v>0.2</v>
      </c>
      <c r="G64" s="2" t="s">
        <v>2216</v>
      </c>
      <c r="H64" s="2" t="s">
        <v>2216</v>
      </c>
      <c r="I64" s="2">
        <v>0</v>
      </c>
      <c r="J64" s="2">
        <v>0</v>
      </c>
      <c r="K64" s="2" t="s">
        <v>2216</v>
      </c>
      <c r="L64" s="3" t="s">
        <v>2216</v>
      </c>
      <c r="M64" s="3">
        <v>0.112359550561798</v>
      </c>
    </row>
    <row r="65" spans="1:13" x14ac:dyDescent="0.25">
      <c r="A65" s="8" t="s">
        <v>717</v>
      </c>
      <c r="B65" s="2">
        <v>0.33333333333333298</v>
      </c>
      <c r="C65" s="2">
        <v>0.52941176470588203</v>
      </c>
      <c r="D65" s="2">
        <v>0.375</v>
      </c>
      <c r="E65" s="2">
        <v>0.66666666666666696</v>
      </c>
      <c r="F65" s="2">
        <v>0.6</v>
      </c>
      <c r="G65" s="2" t="s">
        <v>2216</v>
      </c>
      <c r="H65" s="2" t="s">
        <v>2216</v>
      </c>
      <c r="I65" s="2">
        <v>0.85714285714285698</v>
      </c>
      <c r="J65" s="2" t="s">
        <v>2216</v>
      </c>
      <c r="K65" s="2" t="s">
        <v>2216</v>
      </c>
      <c r="L65" s="3">
        <v>0.70588235294117696</v>
      </c>
      <c r="M65" s="3">
        <v>0.550561797752809</v>
      </c>
    </row>
    <row r="66" spans="1:13" x14ac:dyDescent="0.25">
      <c r="A66" s="8" t="s">
        <v>718</v>
      </c>
      <c r="B66" s="2">
        <v>0.6</v>
      </c>
      <c r="C66" s="2">
        <v>0.29411764705882398</v>
      </c>
      <c r="D66" s="2">
        <v>0.625</v>
      </c>
      <c r="E66" s="2">
        <v>0.27777777777777801</v>
      </c>
      <c r="F66" s="2">
        <v>0.2</v>
      </c>
      <c r="G66" s="2" t="s">
        <v>2216</v>
      </c>
      <c r="H66" s="2" t="s">
        <v>2216</v>
      </c>
      <c r="I66" s="2" t="s">
        <v>2216</v>
      </c>
      <c r="J66" s="2">
        <v>0.6</v>
      </c>
      <c r="K66" s="2" t="s">
        <v>2216</v>
      </c>
      <c r="L66" s="3">
        <v>0.17647058823529399</v>
      </c>
      <c r="M66" s="3">
        <v>0.33707865168539303</v>
      </c>
    </row>
    <row r="67" spans="1:13" x14ac:dyDescent="0.25">
      <c r="A67" s="8" t="s">
        <v>634</v>
      </c>
      <c r="B67" s="2">
        <v>0.230769230769231</v>
      </c>
      <c r="C67" s="2">
        <v>0.36363636363636398</v>
      </c>
      <c r="D67" s="2" t="s">
        <v>2216</v>
      </c>
      <c r="E67" s="2">
        <v>0.22222222222222199</v>
      </c>
      <c r="F67" s="2">
        <v>0.17647058823529399</v>
      </c>
      <c r="G67" s="2" t="s">
        <v>2216</v>
      </c>
      <c r="H67" s="2">
        <v>0</v>
      </c>
      <c r="I67" s="2" t="s">
        <v>2216</v>
      </c>
      <c r="J67" s="2" t="s">
        <v>2216</v>
      </c>
      <c r="K67" s="2">
        <v>0</v>
      </c>
      <c r="L67" s="3">
        <v>0.18518518518518501</v>
      </c>
      <c r="M67" s="3">
        <v>0.20618556701030899</v>
      </c>
    </row>
    <row r="68" spans="1:13" x14ac:dyDescent="0.25">
      <c r="A68" s="8" t="s">
        <v>719</v>
      </c>
      <c r="B68" s="2">
        <v>0.46153846153846201</v>
      </c>
      <c r="C68" s="2">
        <v>0.27272727272727298</v>
      </c>
      <c r="D68" s="2">
        <v>0.55555555555555602</v>
      </c>
      <c r="E68" s="2">
        <v>0.55555555555555602</v>
      </c>
      <c r="F68" s="2">
        <v>0.70588235294117696</v>
      </c>
      <c r="G68" s="2">
        <v>0.57142857142857095</v>
      </c>
      <c r="H68" s="2" t="s">
        <v>2216</v>
      </c>
      <c r="I68" s="2">
        <v>0.625</v>
      </c>
      <c r="J68" s="2" t="s">
        <v>2216</v>
      </c>
      <c r="K68" s="2">
        <v>0.66666666666666696</v>
      </c>
      <c r="L68" s="3">
        <v>0.62962962962962998</v>
      </c>
      <c r="M68" s="3">
        <v>0.55670103092783496</v>
      </c>
    </row>
    <row r="69" spans="1:13" x14ac:dyDescent="0.25">
      <c r="A69" s="8" t="s">
        <v>720</v>
      </c>
      <c r="B69" s="2">
        <v>0.30769230769230799</v>
      </c>
      <c r="C69" s="2">
        <v>0.36363636363636398</v>
      </c>
      <c r="D69" s="2">
        <v>0.33333333333333298</v>
      </c>
      <c r="E69" s="2">
        <v>0.22222222222222199</v>
      </c>
      <c r="F69" s="2" t="s">
        <v>2216</v>
      </c>
      <c r="G69" s="2" t="s">
        <v>2216</v>
      </c>
      <c r="H69" s="2" t="s">
        <v>2216</v>
      </c>
      <c r="I69" s="2" t="s">
        <v>2216</v>
      </c>
      <c r="J69" s="2">
        <v>0</v>
      </c>
      <c r="K69" s="2" t="s">
        <v>2216</v>
      </c>
      <c r="L69" s="3">
        <v>0.18518518518518501</v>
      </c>
      <c r="M69" s="3">
        <v>0.23711340206185599</v>
      </c>
    </row>
    <row r="70" spans="1:13" x14ac:dyDescent="0.25">
      <c r="A70" s="8" t="s">
        <v>641</v>
      </c>
      <c r="B70" s="2">
        <v>0.22857142857142901</v>
      </c>
      <c r="C70" s="2">
        <v>0.231884057971014</v>
      </c>
      <c r="D70" s="2">
        <v>0.14285714285714299</v>
      </c>
      <c r="E70" s="2">
        <v>0.1</v>
      </c>
      <c r="F70" s="2">
        <v>0.118110236220472</v>
      </c>
      <c r="G70" s="2">
        <v>0.14117647058823499</v>
      </c>
      <c r="H70" s="2">
        <v>9.3333333333333296E-2</v>
      </c>
      <c r="I70" s="2">
        <v>0.06</v>
      </c>
      <c r="J70" s="2">
        <v>0.15151515151515199</v>
      </c>
      <c r="K70" s="2">
        <v>7.8431372549019607E-2</v>
      </c>
      <c r="L70" s="3">
        <v>0.10489510489510501</v>
      </c>
      <c r="M70" s="3">
        <v>0.15022935779816499</v>
      </c>
    </row>
    <row r="71" spans="1:13" x14ac:dyDescent="0.25">
      <c r="A71" s="8" t="s">
        <v>721</v>
      </c>
      <c r="B71" s="2">
        <v>0.48571428571428599</v>
      </c>
      <c r="C71" s="2">
        <v>0.52173913043478304</v>
      </c>
      <c r="D71" s="2">
        <v>0.63909774436090205</v>
      </c>
      <c r="E71" s="2">
        <v>0.64615384615384597</v>
      </c>
      <c r="F71" s="2">
        <v>0.77952755905511795</v>
      </c>
      <c r="G71" s="2">
        <v>0.68235294117647105</v>
      </c>
      <c r="H71" s="2">
        <v>0.72</v>
      </c>
      <c r="I71" s="2">
        <v>0.78</v>
      </c>
      <c r="J71" s="2">
        <v>0.60606060606060597</v>
      </c>
      <c r="K71" s="2">
        <v>0.78431372549019596</v>
      </c>
      <c r="L71" s="3">
        <v>0.71678321678321699</v>
      </c>
      <c r="M71" s="3">
        <v>0.64678899082568797</v>
      </c>
    </row>
    <row r="72" spans="1:13" x14ac:dyDescent="0.25">
      <c r="A72" s="8" t="s">
        <v>722</v>
      </c>
      <c r="B72" s="2">
        <v>0.28571428571428598</v>
      </c>
      <c r="C72" s="2">
        <v>0.24637681159420299</v>
      </c>
      <c r="D72" s="2">
        <v>0.21804511278195499</v>
      </c>
      <c r="E72" s="2">
        <v>0.253846153846154</v>
      </c>
      <c r="F72" s="2">
        <v>0.102362204724409</v>
      </c>
      <c r="G72" s="2">
        <v>0.17647058823529399</v>
      </c>
      <c r="H72" s="2">
        <v>0.18666666666666701</v>
      </c>
      <c r="I72" s="2">
        <v>0.16</v>
      </c>
      <c r="J72" s="2">
        <v>0.24242424242424199</v>
      </c>
      <c r="K72" s="2">
        <v>0.13725490196078399</v>
      </c>
      <c r="L72" s="3">
        <v>0.178321678321678</v>
      </c>
      <c r="M72" s="3">
        <v>0.20298165137614699</v>
      </c>
    </row>
    <row r="73" spans="1:13" x14ac:dyDescent="0.25">
      <c r="A73" s="8" t="s">
        <v>648</v>
      </c>
      <c r="B73" s="2">
        <v>0.29729729729729698</v>
      </c>
      <c r="C73" s="2">
        <v>0.19148936170212799</v>
      </c>
      <c r="D73" s="2">
        <v>0.26530612244898</v>
      </c>
      <c r="E73" s="2">
        <v>0.34722222222222199</v>
      </c>
      <c r="F73" s="2">
        <v>0.30120481927710802</v>
      </c>
      <c r="G73" s="2">
        <v>0.15384615384615399</v>
      </c>
      <c r="H73" s="2">
        <v>0.16666666666666699</v>
      </c>
      <c r="I73" s="2">
        <v>0.105263157894737</v>
      </c>
      <c r="J73" s="2" t="s">
        <v>2216</v>
      </c>
      <c r="K73" s="2">
        <v>6.3829787234042507E-2</v>
      </c>
      <c r="L73" s="3">
        <v>0.112820512820513</v>
      </c>
      <c r="M73" s="3">
        <v>0.22077922077922099</v>
      </c>
    </row>
    <row r="74" spans="1:13" x14ac:dyDescent="0.25">
      <c r="A74" s="8" t="s">
        <v>723</v>
      </c>
      <c r="B74" s="2">
        <v>0.40540540540540498</v>
      </c>
      <c r="C74" s="2">
        <v>0.51063829787234005</v>
      </c>
      <c r="D74" s="2">
        <v>0.42857142857142899</v>
      </c>
      <c r="E74" s="2">
        <v>0.54166666666666696</v>
      </c>
      <c r="F74" s="2">
        <v>0.54216867469879504</v>
      </c>
      <c r="G74" s="2">
        <v>0.71153846153846201</v>
      </c>
      <c r="H74" s="2">
        <v>0.66666666666666696</v>
      </c>
      <c r="I74" s="2">
        <v>0.57894736842105299</v>
      </c>
      <c r="J74" s="2">
        <v>0.80952380952380998</v>
      </c>
      <c r="K74" s="2">
        <v>0.72340425531914898</v>
      </c>
      <c r="L74" s="3">
        <v>0.69743589743589696</v>
      </c>
      <c r="M74" s="3">
        <v>0.58441558441558406</v>
      </c>
    </row>
    <row r="75" spans="1:13" x14ac:dyDescent="0.25">
      <c r="A75" s="8" t="s">
        <v>724</v>
      </c>
      <c r="B75" s="2">
        <v>0.29729729729729698</v>
      </c>
      <c r="C75" s="2">
        <v>0.29787234042553201</v>
      </c>
      <c r="D75" s="2">
        <v>0.30612244897959201</v>
      </c>
      <c r="E75" s="2">
        <v>0.11111111111111099</v>
      </c>
      <c r="F75" s="2">
        <v>0.156626506024096</v>
      </c>
      <c r="G75" s="2">
        <v>0.134615384615385</v>
      </c>
      <c r="H75" s="2">
        <v>0.16666666666666699</v>
      </c>
      <c r="I75" s="2">
        <v>0.31578947368421101</v>
      </c>
      <c r="J75" s="2">
        <v>0.14285714285714299</v>
      </c>
      <c r="K75" s="2">
        <v>0.21276595744680901</v>
      </c>
      <c r="L75" s="3">
        <v>0.18974358974359001</v>
      </c>
      <c r="M75" s="3">
        <v>0.19480519480519501</v>
      </c>
    </row>
    <row r="76" spans="1:13" x14ac:dyDescent="0.25">
      <c r="A76" s="8" t="s">
        <v>655</v>
      </c>
      <c r="B76" s="2" t="s">
        <v>2216</v>
      </c>
      <c r="C76" s="2" t="s">
        <v>2216</v>
      </c>
      <c r="D76" s="2">
        <v>0</v>
      </c>
      <c r="E76" s="2" t="s">
        <v>2216</v>
      </c>
      <c r="F76" s="2" t="s">
        <v>2216</v>
      </c>
      <c r="G76" s="2">
        <v>0</v>
      </c>
      <c r="H76" s="2">
        <v>0</v>
      </c>
      <c r="I76" s="2" t="s">
        <v>2216</v>
      </c>
      <c r="J76" s="2" t="s">
        <v>2216</v>
      </c>
      <c r="K76" s="2">
        <v>0</v>
      </c>
      <c r="L76" s="3" t="s">
        <v>2216</v>
      </c>
      <c r="M76" s="3">
        <v>0.375</v>
      </c>
    </row>
    <row r="77" spans="1:13" x14ac:dyDescent="0.25">
      <c r="A77" s="8" t="s">
        <v>725</v>
      </c>
      <c r="B77" s="2" t="s">
        <v>2216</v>
      </c>
      <c r="C77" s="2" t="s">
        <v>2216</v>
      </c>
      <c r="D77" s="2">
        <v>0</v>
      </c>
      <c r="E77" s="2" t="s">
        <v>2216</v>
      </c>
      <c r="F77" s="2" t="s">
        <v>2216</v>
      </c>
      <c r="G77" s="2">
        <v>0</v>
      </c>
      <c r="H77" s="2">
        <v>0</v>
      </c>
      <c r="I77" s="2" t="s">
        <v>2216</v>
      </c>
      <c r="J77" s="2" t="s">
        <v>2216</v>
      </c>
      <c r="K77" s="2">
        <v>0</v>
      </c>
      <c r="L77" s="3" t="s">
        <v>2216</v>
      </c>
      <c r="M77" s="3">
        <v>0.625</v>
      </c>
    </row>
    <row r="78" spans="1:13" x14ac:dyDescent="0.25">
      <c r="A78" s="8" t="s">
        <v>726</v>
      </c>
      <c r="B78" s="2" t="s">
        <v>2216</v>
      </c>
      <c r="C78" s="2">
        <v>0</v>
      </c>
      <c r="D78" s="2">
        <v>0</v>
      </c>
      <c r="E78" s="2" t="s">
        <v>2216</v>
      </c>
      <c r="F78" s="2" t="s">
        <v>2216</v>
      </c>
      <c r="G78" s="2">
        <v>0</v>
      </c>
      <c r="H78" s="2">
        <v>0</v>
      </c>
      <c r="I78" s="2" t="s">
        <v>2216</v>
      </c>
      <c r="J78" s="2" t="s">
        <v>2216</v>
      </c>
      <c r="K78" s="2">
        <v>0</v>
      </c>
      <c r="L78" s="3" t="s">
        <v>2216</v>
      </c>
      <c r="M78" s="3">
        <v>0</v>
      </c>
    </row>
    <row r="79" spans="1:13" x14ac:dyDescent="0.25">
      <c r="A79" s="15"/>
    </row>
    <row r="80" spans="1:13" x14ac:dyDescent="0.25">
      <c r="A80" s="15"/>
    </row>
    <row r="81" spans="1:12" x14ac:dyDescent="0.25">
      <c r="A81" s="15"/>
      <c r="B81" s="23" t="s">
        <v>31</v>
      </c>
      <c r="C81" s="23"/>
      <c r="D81" s="23"/>
      <c r="E81" s="23"/>
      <c r="F81" s="23"/>
      <c r="G81" s="23"/>
      <c r="H81" s="23"/>
      <c r="I81" s="23"/>
      <c r="J81" s="23"/>
      <c r="K81" s="6" t="s">
        <v>10</v>
      </c>
      <c r="L81" s="6" t="s">
        <v>11</v>
      </c>
    </row>
    <row r="82" spans="1:12" x14ac:dyDescent="0.25">
      <c r="A82" s="9" t="s">
        <v>34</v>
      </c>
      <c r="B82" s="5" t="s">
        <v>15</v>
      </c>
      <c r="C82" s="5" t="s">
        <v>16</v>
      </c>
      <c r="D82" s="5" t="s">
        <v>17</v>
      </c>
      <c r="E82" s="5" t="s">
        <v>18</v>
      </c>
      <c r="F82" s="5" t="s">
        <v>19</v>
      </c>
      <c r="G82" s="5" t="s">
        <v>20</v>
      </c>
      <c r="H82" s="5" t="s">
        <v>21</v>
      </c>
      <c r="I82" s="5" t="s">
        <v>22</v>
      </c>
      <c r="J82" s="5" t="s">
        <v>23</v>
      </c>
      <c r="K82" s="5" t="s">
        <v>24</v>
      </c>
      <c r="L82" s="5" t="s">
        <v>25</v>
      </c>
    </row>
    <row r="83" spans="1:12" x14ac:dyDescent="0.25">
      <c r="A83" s="8" t="s">
        <v>585</v>
      </c>
      <c r="B83" s="2">
        <v>0</v>
      </c>
      <c r="C83" s="2">
        <v>-0.35483870967741898</v>
      </c>
      <c r="D83" s="2">
        <v>0.1</v>
      </c>
      <c r="E83" s="2">
        <v>-0.34090909090909099</v>
      </c>
      <c r="F83" s="2">
        <v>-0.24137931034482801</v>
      </c>
      <c r="G83" s="2">
        <v>-0.36363636363636398</v>
      </c>
      <c r="H83" s="2">
        <v>0.64285714285714302</v>
      </c>
      <c r="I83" s="2">
        <v>-0.52173913043478304</v>
      </c>
      <c r="J83" s="2">
        <v>9.0909090909090898E-2</v>
      </c>
      <c r="K83" s="3">
        <v>-0.45454545454545497</v>
      </c>
      <c r="L83" s="3">
        <v>-0.80645161290322598</v>
      </c>
    </row>
    <row r="84" spans="1:12" x14ac:dyDescent="0.25">
      <c r="A84" s="8" t="s">
        <v>705</v>
      </c>
      <c r="B84" s="2">
        <v>0.41538461538461502</v>
      </c>
      <c r="C84" s="2">
        <v>-0.20652173913043501</v>
      </c>
      <c r="D84" s="2">
        <v>2.7397260273972601E-2</v>
      </c>
      <c r="E84" s="2">
        <v>-6.6666666666666693E-2</v>
      </c>
      <c r="F84" s="2">
        <v>-0.3</v>
      </c>
      <c r="G84" s="2">
        <v>-0.20408163265306101</v>
      </c>
      <c r="H84" s="2">
        <v>-7.69230769230769E-2</v>
      </c>
      <c r="I84" s="2">
        <v>5.5555555555555601E-2</v>
      </c>
      <c r="J84" s="2">
        <v>0.157894736842105</v>
      </c>
      <c r="K84" s="3">
        <v>-0.102040816326531</v>
      </c>
      <c r="L84" s="3">
        <v>-0.32307692307692298</v>
      </c>
    </row>
    <row r="85" spans="1:12" x14ac:dyDescent="0.25">
      <c r="A85" s="8" t="s">
        <v>706</v>
      </c>
      <c r="B85" s="2">
        <v>-0.3</v>
      </c>
      <c r="C85" s="2">
        <v>-0.42857142857142899</v>
      </c>
      <c r="D85" s="2">
        <v>0</v>
      </c>
      <c r="E85" s="2">
        <v>0.125</v>
      </c>
      <c r="F85" s="2">
        <v>-0.66666666666666696</v>
      </c>
      <c r="G85" s="2">
        <v>0.66666666666666696</v>
      </c>
      <c r="H85" s="2" t="s">
        <v>2216</v>
      </c>
      <c r="I85" s="2">
        <v>1</v>
      </c>
      <c r="J85" s="2">
        <v>0.75</v>
      </c>
      <c r="K85" s="3">
        <v>1.3333333333333299</v>
      </c>
      <c r="L85" s="3">
        <v>-0.65</v>
      </c>
    </row>
    <row r="86" spans="1:12" x14ac:dyDescent="0.25">
      <c r="A86" s="8" t="s">
        <v>606</v>
      </c>
      <c r="B86" s="2">
        <v>0</v>
      </c>
      <c r="C86" s="2">
        <v>0.72727272727272696</v>
      </c>
      <c r="D86" s="2">
        <v>-0.36842105263157898</v>
      </c>
      <c r="E86" s="2">
        <v>-0.25</v>
      </c>
      <c r="F86" s="2">
        <v>-0.11111111111111099</v>
      </c>
      <c r="G86" s="2">
        <v>0.125</v>
      </c>
      <c r="H86" s="2">
        <v>-0.44444444444444398</v>
      </c>
      <c r="I86" s="2" t="s">
        <v>2216</v>
      </c>
      <c r="J86" s="2" t="s">
        <v>2216</v>
      </c>
      <c r="K86" s="3">
        <v>-0.75</v>
      </c>
      <c r="L86" s="3">
        <v>-0.81818181818181801</v>
      </c>
    </row>
    <row r="87" spans="1:12" x14ac:dyDescent="0.25">
      <c r="A87" s="8" t="s">
        <v>711</v>
      </c>
      <c r="B87" s="2">
        <v>2.5</v>
      </c>
      <c r="C87" s="2">
        <v>-0.19047619047618999</v>
      </c>
      <c r="D87" s="2">
        <v>0.35294117647058798</v>
      </c>
      <c r="E87" s="2">
        <v>-0.39130434782608697</v>
      </c>
      <c r="F87" s="2">
        <v>0.35714285714285698</v>
      </c>
      <c r="G87" s="2">
        <v>-0.57894736842105299</v>
      </c>
      <c r="H87" s="2">
        <v>1.625</v>
      </c>
      <c r="I87" s="2">
        <v>-0.80952380952380998</v>
      </c>
      <c r="J87" s="2">
        <v>2</v>
      </c>
      <c r="K87" s="3">
        <v>-0.36842105263157898</v>
      </c>
      <c r="L87" s="3">
        <v>1</v>
      </c>
    </row>
    <row r="88" spans="1:12" x14ac:dyDescent="0.25">
      <c r="A88" s="8" t="s">
        <v>712</v>
      </c>
      <c r="B88" s="2">
        <v>0.5</v>
      </c>
      <c r="C88" s="2">
        <v>-0.5</v>
      </c>
      <c r="D88" s="2">
        <v>0.16666666666666699</v>
      </c>
      <c r="E88" s="2">
        <v>0.85714285714285698</v>
      </c>
      <c r="F88" s="2">
        <v>-0.69230769230769196</v>
      </c>
      <c r="G88" s="2" t="s">
        <v>2216</v>
      </c>
      <c r="H88" s="2">
        <v>1</v>
      </c>
      <c r="I88" s="2" t="s">
        <v>2216</v>
      </c>
      <c r="J88" s="2">
        <v>2.5</v>
      </c>
      <c r="K88" s="3">
        <v>0.75</v>
      </c>
      <c r="L88" s="3">
        <v>-0.125</v>
      </c>
    </row>
    <row r="89" spans="1:12" x14ac:dyDescent="0.25">
      <c r="A89" s="8" t="s">
        <v>599</v>
      </c>
      <c r="B89" s="2">
        <v>-0.35</v>
      </c>
      <c r="C89" s="2">
        <v>0.38461538461538503</v>
      </c>
      <c r="D89" s="2">
        <v>-0.16666666666666699</v>
      </c>
      <c r="E89" s="2">
        <v>-0.6</v>
      </c>
      <c r="F89" s="2">
        <v>0.5</v>
      </c>
      <c r="G89" s="2" t="s">
        <v>2216</v>
      </c>
      <c r="H89" s="2">
        <v>3.5</v>
      </c>
      <c r="I89" s="2">
        <v>-0.44444444444444398</v>
      </c>
      <c r="J89" s="2">
        <v>0</v>
      </c>
      <c r="K89" s="3">
        <v>-0.44444444444444398</v>
      </c>
      <c r="L89" s="3">
        <v>-0.75</v>
      </c>
    </row>
    <row r="90" spans="1:12" x14ac:dyDescent="0.25">
      <c r="A90" s="8" t="s">
        <v>709</v>
      </c>
      <c r="B90" s="2">
        <v>0.57142857142857095</v>
      </c>
      <c r="C90" s="2">
        <v>-9.0909090909090898E-2</v>
      </c>
      <c r="D90" s="2">
        <v>0.4</v>
      </c>
      <c r="E90" s="2">
        <v>-0.35714285714285698</v>
      </c>
      <c r="F90" s="2">
        <v>-0.22222222222222199</v>
      </c>
      <c r="G90" s="2">
        <v>0</v>
      </c>
      <c r="H90" s="2">
        <v>0.57142857142857095</v>
      </c>
      <c r="I90" s="2">
        <v>-0.54545454545454497</v>
      </c>
      <c r="J90" s="2">
        <v>0.2</v>
      </c>
      <c r="K90" s="3">
        <v>-0.14285714285714299</v>
      </c>
      <c r="L90" s="3">
        <v>-0.14285714285714299</v>
      </c>
    </row>
    <row r="91" spans="1:12" x14ac:dyDescent="0.25">
      <c r="A91" s="8" t="s">
        <v>710</v>
      </c>
      <c r="B91" s="2">
        <v>7.1428571428571397E-2</v>
      </c>
      <c r="C91" s="2">
        <v>-0.6</v>
      </c>
      <c r="D91" s="2">
        <v>0.16666666666666699</v>
      </c>
      <c r="E91" s="2" t="s">
        <v>2216</v>
      </c>
      <c r="F91" s="2">
        <v>2</v>
      </c>
      <c r="G91" s="2">
        <v>-0.33333333333333298</v>
      </c>
      <c r="H91" s="2">
        <v>0</v>
      </c>
      <c r="I91" s="2">
        <v>0</v>
      </c>
      <c r="J91" s="2" t="s">
        <v>2216</v>
      </c>
      <c r="K91" s="3">
        <v>-0.83333333333333304</v>
      </c>
      <c r="L91" s="3">
        <v>-0.92857142857142905</v>
      </c>
    </row>
    <row r="92" spans="1:12" x14ac:dyDescent="0.25">
      <c r="A92" s="8" t="s">
        <v>592</v>
      </c>
      <c r="B92" s="2">
        <v>0.33333333333333298</v>
      </c>
      <c r="C92" s="2">
        <v>0.13888888888888901</v>
      </c>
      <c r="D92" s="2">
        <v>-7.3170731707317097E-2</v>
      </c>
      <c r="E92" s="2">
        <v>-0.157894736842105</v>
      </c>
      <c r="F92" s="2">
        <v>0</v>
      </c>
      <c r="G92" s="2">
        <v>0</v>
      </c>
      <c r="H92" s="2">
        <v>-0.46875</v>
      </c>
      <c r="I92" s="2">
        <v>0</v>
      </c>
      <c r="J92" s="2">
        <v>0.11764705882352899</v>
      </c>
      <c r="K92" s="3">
        <v>-0.40625</v>
      </c>
      <c r="L92" s="3">
        <v>-0.296296296296296</v>
      </c>
    </row>
    <row r="93" spans="1:12" x14ac:dyDescent="0.25">
      <c r="A93" s="8" t="s">
        <v>707</v>
      </c>
      <c r="B93" s="2">
        <v>0.875</v>
      </c>
      <c r="C93" s="2">
        <v>0.4</v>
      </c>
      <c r="D93" s="2">
        <v>0.19047619047618999</v>
      </c>
      <c r="E93" s="2">
        <v>-0.04</v>
      </c>
      <c r="F93" s="2">
        <v>0</v>
      </c>
      <c r="G93" s="2">
        <v>0.25</v>
      </c>
      <c r="H93" s="2">
        <v>-0.3</v>
      </c>
      <c r="I93" s="2">
        <v>-9.5238095238095205E-2</v>
      </c>
      <c r="J93" s="2">
        <v>1</v>
      </c>
      <c r="K93" s="3">
        <v>0.58333333333333304</v>
      </c>
      <c r="L93" s="3">
        <v>3.75</v>
      </c>
    </row>
    <row r="94" spans="1:12" x14ac:dyDescent="0.25">
      <c r="A94" s="8" t="s">
        <v>708</v>
      </c>
      <c r="B94" s="2">
        <v>1</v>
      </c>
      <c r="C94" s="2">
        <v>-0.25</v>
      </c>
      <c r="D94" s="2">
        <v>0.33333333333333298</v>
      </c>
      <c r="E94" s="2" t="s">
        <v>2216</v>
      </c>
      <c r="F94" s="2">
        <v>6</v>
      </c>
      <c r="G94" s="2">
        <v>-7.1428571428571397E-2</v>
      </c>
      <c r="H94" s="2">
        <v>0.15384615384615399</v>
      </c>
      <c r="I94" s="2">
        <v>0</v>
      </c>
      <c r="J94" s="2">
        <v>0.266666666666667</v>
      </c>
      <c r="K94" s="3">
        <v>0.35714285714285698</v>
      </c>
      <c r="L94" s="3">
        <v>3.75</v>
      </c>
    </row>
    <row r="95" spans="1:12" x14ac:dyDescent="0.25">
      <c r="A95" s="8" t="s">
        <v>613</v>
      </c>
      <c r="B95" s="2">
        <v>-0.33333333333333298</v>
      </c>
      <c r="C95" s="2" t="s">
        <v>2216</v>
      </c>
      <c r="D95" s="2">
        <v>2</v>
      </c>
      <c r="E95" s="2">
        <v>0</v>
      </c>
      <c r="F95" s="2" t="s">
        <v>2216</v>
      </c>
      <c r="G95" s="2" t="s">
        <v>2216</v>
      </c>
      <c r="H95" s="2">
        <v>0</v>
      </c>
      <c r="I95" s="2" t="s">
        <v>2216</v>
      </c>
      <c r="J95" s="2" t="s">
        <v>2216</v>
      </c>
      <c r="K95" s="3">
        <v>-1</v>
      </c>
      <c r="L95" s="3">
        <v>-1</v>
      </c>
    </row>
    <row r="96" spans="1:12" x14ac:dyDescent="0.25">
      <c r="A96" s="8" t="s">
        <v>713</v>
      </c>
      <c r="B96" s="2">
        <v>1.3333333333333299</v>
      </c>
      <c r="C96" s="2">
        <v>0.14285714285714299</v>
      </c>
      <c r="D96" s="2">
        <v>0.25</v>
      </c>
      <c r="E96" s="2">
        <v>-0.4</v>
      </c>
      <c r="F96" s="2">
        <v>-0.16666666666666699</v>
      </c>
      <c r="G96" s="2">
        <v>0.4</v>
      </c>
      <c r="H96" s="2" t="s">
        <v>2216</v>
      </c>
      <c r="I96" s="2">
        <v>0</v>
      </c>
      <c r="J96" s="2">
        <v>-0.2</v>
      </c>
      <c r="K96" s="3">
        <v>-0.2</v>
      </c>
      <c r="L96" s="3">
        <v>0.33333333333333298</v>
      </c>
    </row>
    <row r="97" spans="1:12" x14ac:dyDescent="0.25">
      <c r="A97" s="8" t="s">
        <v>714</v>
      </c>
      <c r="B97" s="2">
        <v>6</v>
      </c>
      <c r="C97" s="2">
        <v>0</v>
      </c>
      <c r="D97" s="2">
        <v>-0.42857142857142899</v>
      </c>
      <c r="E97" s="2" t="s">
        <v>2216</v>
      </c>
      <c r="F97" s="2" t="s">
        <v>2216</v>
      </c>
      <c r="G97" s="2" t="s">
        <v>2216</v>
      </c>
      <c r="H97" s="2" t="s">
        <v>2216</v>
      </c>
      <c r="I97" s="2" t="s">
        <v>2216</v>
      </c>
      <c r="J97" s="2">
        <v>0</v>
      </c>
      <c r="K97" s="3">
        <v>0</v>
      </c>
      <c r="L97" s="3">
        <v>2</v>
      </c>
    </row>
    <row r="98" spans="1:12" x14ac:dyDescent="0.25">
      <c r="A98" s="8" t="s">
        <v>620</v>
      </c>
      <c r="B98" s="2">
        <v>-0.25</v>
      </c>
      <c r="C98" s="2">
        <v>-0.33333333333333298</v>
      </c>
      <c r="D98" s="2" t="s">
        <v>2216</v>
      </c>
      <c r="E98" s="2" t="s">
        <v>2216</v>
      </c>
      <c r="F98" s="2" t="s">
        <v>2216</v>
      </c>
      <c r="G98" s="2" t="s">
        <v>2216</v>
      </c>
      <c r="H98" s="2" t="s">
        <v>2216</v>
      </c>
      <c r="I98" s="2" t="s">
        <v>2216</v>
      </c>
      <c r="J98" s="2" t="s">
        <v>2216</v>
      </c>
      <c r="K98" s="3">
        <v>-1</v>
      </c>
      <c r="L98" s="3">
        <v>-1</v>
      </c>
    </row>
    <row r="99" spans="1:12" x14ac:dyDescent="0.25">
      <c r="A99" s="8" t="s">
        <v>715</v>
      </c>
      <c r="B99" s="2">
        <v>0.28571428571428598</v>
      </c>
      <c r="C99" s="2">
        <v>-0.11111111111111099</v>
      </c>
      <c r="D99" s="2">
        <v>-0.3125</v>
      </c>
      <c r="E99" s="2">
        <v>-9.0909090909090898E-2</v>
      </c>
      <c r="F99" s="2">
        <v>0.1</v>
      </c>
      <c r="G99" s="2">
        <v>-9.0909090909090898E-2</v>
      </c>
      <c r="H99" s="2" t="s">
        <v>2216</v>
      </c>
      <c r="I99" s="2">
        <v>0.5</v>
      </c>
      <c r="J99" s="2">
        <v>0</v>
      </c>
      <c r="K99" s="3">
        <v>-0.72727272727272696</v>
      </c>
      <c r="L99" s="3">
        <v>-0.78571428571428603</v>
      </c>
    </row>
    <row r="100" spans="1:12" x14ac:dyDescent="0.25">
      <c r="A100" s="8" t="s">
        <v>716</v>
      </c>
      <c r="B100" s="2">
        <v>-0.23529411764705899</v>
      </c>
      <c r="C100" s="2">
        <v>-0.30769230769230799</v>
      </c>
      <c r="D100" s="2">
        <v>0.11111111111111099</v>
      </c>
      <c r="E100" s="2">
        <v>-0.6</v>
      </c>
      <c r="F100" s="2">
        <v>0</v>
      </c>
      <c r="G100" s="2" t="s">
        <v>2216</v>
      </c>
      <c r="H100" s="2" t="s">
        <v>2216</v>
      </c>
      <c r="I100" s="2" t="s">
        <v>2216</v>
      </c>
      <c r="J100" s="2" t="s">
        <v>2216</v>
      </c>
      <c r="K100" s="3">
        <v>-1</v>
      </c>
      <c r="L100" s="3">
        <v>-1</v>
      </c>
    </row>
    <row r="101" spans="1:12" x14ac:dyDescent="0.25">
      <c r="A101" s="8" t="s">
        <v>627</v>
      </c>
      <c r="B101" s="2">
        <v>2</v>
      </c>
      <c r="C101" s="2" t="s">
        <v>2216</v>
      </c>
      <c r="D101" s="2" t="s">
        <v>2216</v>
      </c>
      <c r="E101" s="2">
        <v>2</v>
      </c>
      <c r="F101" s="2" t="s">
        <v>2216</v>
      </c>
      <c r="G101" s="2" t="s">
        <v>2216</v>
      </c>
      <c r="H101" s="2" t="s">
        <v>2216</v>
      </c>
      <c r="I101" s="2" t="s">
        <v>2216</v>
      </c>
      <c r="J101" s="2" t="s">
        <v>2216</v>
      </c>
      <c r="K101" s="3">
        <v>-1</v>
      </c>
      <c r="L101" s="3">
        <v>-1</v>
      </c>
    </row>
    <row r="102" spans="1:12" x14ac:dyDescent="0.25">
      <c r="A102" s="8" t="s">
        <v>717</v>
      </c>
      <c r="B102" s="2">
        <v>0.8</v>
      </c>
      <c r="C102" s="2">
        <v>-0.33333333333333298</v>
      </c>
      <c r="D102" s="2">
        <v>1</v>
      </c>
      <c r="E102" s="2">
        <v>-0.25</v>
      </c>
      <c r="F102" s="2" t="s">
        <v>2216</v>
      </c>
      <c r="G102" s="2" t="s">
        <v>2216</v>
      </c>
      <c r="H102" s="2">
        <v>5</v>
      </c>
      <c r="I102" s="2" t="s">
        <v>2216</v>
      </c>
      <c r="J102" s="2" t="s">
        <v>2216</v>
      </c>
      <c r="K102" s="3">
        <v>1</v>
      </c>
      <c r="L102" s="3">
        <v>-0.6</v>
      </c>
    </row>
    <row r="103" spans="1:12" x14ac:dyDescent="0.25">
      <c r="A103" s="8" t="s">
        <v>718</v>
      </c>
      <c r="B103" s="2">
        <v>-0.44444444444444398</v>
      </c>
      <c r="C103" s="2">
        <v>1</v>
      </c>
      <c r="D103" s="2">
        <v>-0.5</v>
      </c>
      <c r="E103" s="2">
        <v>-0.4</v>
      </c>
      <c r="F103" s="2" t="s">
        <v>2216</v>
      </c>
      <c r="G103" s="2" t="s">
        <v>2216</v>
      </c>
      <c r="H103" s="2" t="s">
        <v>2216</v>
      </c>
      <c r="I103" s="2">
        <v>2</v>
      </c>
      <c r="J103" s="2" t="s">
        <v>2216</v>
      </c>
      <c r="K103" s="3">
        <v>0</v>
      </c>
      <c r="L103" s="3">
        <v>-1</v>
      </c>
    </row>
    <row r="104" spans="1:12" x14ac:dyDescent="0.25">
      <c r="A104" s="8" t="s">
        <v>634</v>
      </c>
      <c r="B104" s="2">
        <v>0.33333333333333298</v>
      </c>
      <c r="C104" s="2" t="s">
        <v>2216</v>
      </c>
      <c r="D104" s="2">
        <v>1</v>
      </c>
      <c r="E104" s="2">
        <v>-0.25</v>
      </c>
      <c r="F104" s="2" t="s">
        <v>2216</v>
      </c>
      <c r="G104" s="2" t="s">
        <v>2216</v>
      </c>
      <c r="H104" s="2" t="s">
        <v>2216</v>
      </c>
      <c r="I104" s="2" t="s">
        <v>2216</v>
      </c>
      <c r="J104" s="2" t="s">
        <v>2216</v>
      </c>
      <c r="K104" s="3">
        <v>-1</v>
      </c>
      <c r="L104" s="3">
        <v>-1</v>
      </c>
    </row>
    <row r="105" spans="1:12" x14ac:dyDescent="0.25">
      <c r="A105" s="8" t="s">
        <v>719</v>
      </c>
      <c r="B105" s="2">
        <v>-0.5</v>
      </c>
      <c r="C105" s="2">
        <v>2.3333333333333299</v>
      </c>
      <c r="D105" s="2">
        <v>0</v>
      </c>
      <c r="E105" s="2">
        <v>0.2</v>
      </c>
      <c r="F105" s="2">
        <v>-0.66666666666666696</v>
      </c>
      <c r="G105" s="2" t="s">
        <v>2216</v>
      </c>
      <c r="H105" s="2">
        <v>1.5</v>
      </c>
      <c r="I105" s="2" t="s">
        <v>2216</v>
      </c>
      <c r="J105" s="2">
        <v>1</v>
      </c>
      <c r="K105" s="3">
        <v>0</v>
      </c>
      <c r="L105" s="3">
        <v>-0.33333333333333298</v>
      </c>
    </row>
    <row r="106" spans="1:12" x14ac:dyDescent="0.25">
      <c r="A106" s="8" t="s">
        <v>720</v>
      </c>
      <c r="B106" s="2">
        <v>0</v>
      </c>
      <c r="C106" s="2">
        <v>0.5</v>
      </c>
      <c r="D106" s="2">
        <v>-0.33333333333333298</v>
      </c>
      <c r="E106" s="2" t="s">
        <v>2216</v>
      </c>
      <c r="F106" s="2" t="s">
        <v>2216</v>
      </c>
      <c r="G106" s="2" t="s">
        <v>2216</v>
      </c>
      <c r="H106" s="2" t="s">
        <v>2216</v>
      </c>
      <c r="I106" s="2" t="s">
        <v>2216</v>
      </c>
      <c r="J106" s="2" t="s">
        <v>2216</v>
      </c>
      <c r="K106" s="3">
        <v>1</v>
      </c>
      <c r="L106" s="3">
        <v>-0.5</v>
      </c>
    </row>
    <row r="107" spans="1:12" x14ac:dyDescent="0.25">
      <c r="A107" s="8" t="s">
        <v>641</v>
      </c>
      <c r="B107" s="2">
        <v>0.33333333333333298</v>
      </c>
      <c r="C107" s="2">
        <v>-0.40625</v>
      </c>
      <c r="D107" s="2">
        <v>-0.31578947368421101</v>
      </c>
      <c r="E107" s="2">
        <v>0.15384615384615399</v>
      </c>
      <c r="F107" s="2">
        <v>-0.2</v>
      </c>
      <c r="G107" s="2">
        <v>-0.41666666666666702</v>
      </c>
      <c r="H107" s="2">
        <v>-0.57142857142857095</v>
      </c>
      <c r="I107" s="2">
        <v>0.66666666666666696</v>
      </c>
      <c r="J107" s="2">
        <v>-0.2</v>
      </c>
      <c r="K107" s="3">
        <v>-0.66666666666666696</v>
      </c>
      <c r="L107" s="3">
        <v>-0.83333333333333304</v>
      </c>
    </row>
    <row r="108" spans="1:12" x14ac:dyDescent="0.25">
      <c r="A108" s="8" t="s">
        <v>721</v>
      </c>
      <c r="B108" s="2">
        <v>0.41176470588235298</v>
      </c>
      <c r="C108" s="2">
        <v>0.180555555555556</v>
      </c>
      <c r="D108" s="2">
        <v>-1.1764705882352899E-2</v>
      </c>
      <c r="E108" s="2">
        <v>0.17857142857142899</v>
      </c>
      <c r="F108" s="2">
        <v>-0.41414141414141398</v>
      </c>
      <c r="G108" s="2">
        <v>-6.8965517241379296E-2</v>
      </c>
      <c r="H108" s="2">
        <v>-0.27777777777777801</v>
      </c>
      <c r="I108" s="2">
        <v>-0.487179487179487</v>
      </c>
      <c r="J108" s="2">
        <v>1</v>
      </c>
      <c r="K108" s="3">
        <v>-0.31034482758620702</v>
      </c>
      <c r="L108" s="3">
        <v>-0.21568627450980399</v>
      </c>
    </row>
    <row r="109" spans="1:12" x14ac:dyDescent="0.25">
      <c r="A109" s="8" t="s">
        <v>722</v>
      </c>
      <c r="B109" s="2">
        <v>0.133333333333333</v>
      </c>
      <c r="C109" s="2">
        <v>-0.14705882352941199</v>
      </c>
      <c r="D109" s="2">
        <v>0.13793103448275901</v>
      </c>
      <c r="E109" s="2">
        <v>-0.60606060606060597</v>
      </c>
      <c r="F109" s="2">
        <v>0.15384615384615399</v>
      </c>
      <c r="G109" s="2">
        <v>-6.6666666666666693E-2</v>
      </c>
      <c r="H109" s="2">
        <v>-0.42857142857142899</v>
      </c>
      <c r="I109" s="2">
        <v>0</v>
      </c>
      <c r="J109" s="2">
        <v>-0.125</v>
      </c>
      <c r="K109" s="3">
        <v>-0.53333333333333299</v>
      </c>
      <c r="L109" s="3">
        <v>-0.76666666666666705</v>
      </c>
    </row>
    <row r="110" spans="1:12" x14ac:dyDescent="0.25">
      <c r="A110" s="8" t="s">
        <v>648</v>
      </c>
      <c r="B110" s="2">
        <v>-0.18181818181818199</v>
      </c>
      <c r="C110" s="2">
        <v>0.44444444444444398</v>
      </c>
      <c r="D110" s="2">
        <v>0.92307692307692302</v>
      </c>
      <c r="E110" s="2">
        <v>0</v>
      </c>
      <c r="F110" s="2">
        <v>-0.68</v>
      </c>
      <c r="G110" s="2">
        <v>-0.125</v>
      </c>
      <c r="H110" s="2">
        <v>-0.42857142857142899</v>
      </c>
      <c r="I110" s="2" t="s">
        <v>2216</v>
      </c>
      <c r="J110" s="2">
        <v>2</v>
      </c>
      <c r="K110" s="3">
        <v>-0.625</v>
      </c>
      <c r="L110" s="3">
        <v>-0.72727272727272696</v>
      </c>
    </row>
    <row r="111" spans="1:12" x14ac:dyDescent="0.25">
      <c r="A111" s="8" t="s">
        <v>723</v>
      </c>
      <c r="B111" s="2">
        <v>0.6</v>
      </c>
      <c r="C111" s="2">
        <v>-0.125</v>
      </c>
      <c r="D111" s="2">
        <v>0.85714285714285698</v>
      </c>
      <c r="E111" s="2">
        <v>0.15384615384615399</v>
      </c>
      <c r="F111" s="2">
        <v>-0.17777777777777801</v>
      </c>
      <c r="G111" s="2">
        <v>-0.24324324324324301</v>
      </c>
      <c r="H111" s="2">
        <v>-0.214285714285714</v>
      </c>
      <c r="I111" s="2">
        <v>-0.22727272727272699</v>
      </c>
      <c r="J111" s="2">
        <v>1</v>
      </c>
      <c r="K111" s="3">
        <v>-8.1081081081081099E-2</v>
      </c>
      <c r="L111" s="3">
        <v>1.2666666666666699</v>
      </c>
    </row>
    <row r="112" spans="1:12" x14ac:dyDescent="0.25">
      <c r="A112" s="8" t="s">
        <v>724</v>
      </c>
      <c r="B112" s="2">
        <v>0.27272727272727298</v>
      </c>
      <c r="C112" s="2">
        <v>7.1428571428571397E-2</v>
      </c>
      <c r="D112" s="2">
        <v>-0.46666666666666701</v>
      </c>
      <c r="E112" s="2">
        <v>0.625</v>
      </c>
      <c r="F112" s="2">
        <v>-0.46153846153846201</v>
      </c>
      <c r="G112" s="2">
        <v>0</v>
      </c>
      <c r="H112" s="2">
        <v>0.71428571428571397</v>
      </c>
      <c r="I112" s="2">
        <v>-0.75</v>
      </c>
      <c r="J112" s="2">
        <v>2.3333333333333299</v>
      </c>
      <c r="K112" s="3">
        <v>0.42857142857142899</v>
      </c>
      <c r="L112" s="3">
        <v>-9.0909090909090898E-2</v>
      </c>
    </row>
    <row r="113" spans="1:12" x14ac:dyDescent="0.25">
      <c r="A113" s="8" t="s">
        <v>655</v>
      </c>
      <c r="B113" s="2" t="s">
        <v>2216</v>
      </c>
      <c r="C113" s="2" t="s">
        <v>2216</v>
      </c>
      <c r="D113" s="2" t="s">
        <v>2216</v>
      </c>
      <c r="E113" s="2" t="s">
        <v>2216</v>
      </c>
      <c r="F113" s="2" t="s">
        <v>2216</v>
      </c>
      <c r="G113" s="2" t="s">
        <v>2216</v>
      </c>
      <c r="H113" s="2" t="s">
        <v>2216</v>
      </c>
      <c r="I113" s="2" t="s">
        <v>2216</v>
      </c>
      <c r="J113" s="2" t="s">
        <v>2216</v>
      </c>
      <c r="K113" s="3">
        <v>0</v>
      </c>
      <c r="L113" s="3">
        <v>-1</v>
      </c>
    </row>
    <row r="114" spans="1:12" x14ac:dyDescent="0.25">
      <c r="A114" s="8" t="s">
        <v>725</v>
      </c>
      <c r="B114" s="2" t="s">
        <v>2216</v>
      </c>
      <c r="C114" s="2" t="s">
        <v>2216</v>
      </c>
      <c r="D114" s="2" t="s">
        <v>2216</v>
      </c>
      <c r="E114" s="2" t="s">
        <v>2216</v>
      </c>
      <c r="F114" s="2" t="s">
        <v>2216</v>
      </c>
      <c r="G114" s="2" t="s">
        <v>2216</v>
      </c>
      <c r="H114" s="2" t="s">
        <v>2216</v>
      </c>
      <c r="I114" s="2" t="s">
        <v>2216</v>
      </c>
      <c r="J114" s="2" t="s">
        <v>2216</v>
      </c>
      <c r="K114" s="3">
        <v>0</v>
      </c>
      <c r="L114" s="3">
        <v>-1</v>
      </c>
    </row>
    <row r="115" spans="1:12" x14ac:dyDescent="0.25">
      <c r="A115" s="8" t="s">
        <v>726</v>
      </c>
      <c r="B115" s="2" t="s">
        <v>2216</v>
      </c>
      <c r="C115" s="2" t="s">
        <v>2216</v>
      </c>
      <c r="D115" s="2" t="s">
        <v>2216</v>
      </c>
      <c r="E115" s="2" t="s">
        <v>2216</v>
      </c>
      <c r="F115" s="2" t="s">
        <v>2216</v>
      </c>
      <c r="G115" s="2" t="s">
        <v>2216</v>
      </c>
      <c r="H115" s="2" t="s">
        <v>2216</v>
      </c>
      <c r="I115" s="2" t="s">
        <v>2216</v>
      </c>
      <c r="J115" s="2" t="s">
        <v>2216</v>
      </c>
      <c r="K115" s="3">
        <v>0</v>
      </c>
      <c r="L115" s="3">
        <v>0</v>
      </c>
    </row>
    <row r="116" spans="1:12" x14ac:dyDescent="0.25">
      <c r="A116" s="11" t="s">
        <v>14</v>
      </c>
      <c r="B116" s="3">
        <v>0.22832980972515901</v>
      </c>
      <c r="C116" s="3">
        <v>-9.4664371772805497E-2</v>
      </c>
      <c r="D116" s="3">
        <v>5.5133079847908703E-2</v>
      </c>
      <c r="E116" s="3">
        <v>-0.124324324324324</v>
      </c>
      <c r="F116" s="3">
        <v>-0.24485596707818899</v>
      </c>
      <c r="G116" s="3">
        <v>-0.163487738419619</v>
      </c>
      <c r="H116" s="3">
        <v>-8.1433224755700306E-2</v>
      </c>
      <c r="I116" s="3">
        <v>-0.290780141843972</v>
      </c>
      <c r="J116" s="3">
        <v>0.44</v>
      </c>
      <c r="K116" s="3">
        <v>-0.21525885558583099</v>
      </c>
      <c r="L116" s="3">
        <v>-0.39112050739957699</v>
      </c>
    </row>
    <row r="117" spans="1:12" x14ac:dyDescent="0.25">
      <c r="A117" s="15"/>
    </row>
    <row r="118" spans="1:12" x14ac:dyDescent="0.25">
      <c r="A118" s="13" t="s">
        <v>35</v>
      </c>
    </row>
    <row r="119" spans="1:12" x14ac:dyDescent="0.25">
      <c r="A119" s="14" t="s">
        <v>36</v>
      </c>
    </row>
    <row r="120" spans="1:12" x14ac:dyDescent="0.25">
      <c r="A120" s="14" t="s">
        <v>37</v>
      </c>
    </row>
    <row r="121" spans="1:12" x14ac:dyDescent="0.25">
      <c r="A121" s="14" t="s">
        <v>1094</v>
      </c>
    </row>
    <row r="122" spans="1:12" x14ac:dyDescent="0.25">
      <c r="A122" s="14" t="s">
        <v>1096</v>
      </c>
    </row>
    <row r="123" spans="1:12" x14ac:dyDescent="0.25">
      <c r="A123" s="14" t="s">
        <v>1106</v>
      </c>
    </row>
    <row r="124" spans="1:12" x14ac:dyDescent="0.25">
      <c r="A124" s="14" t="s">
        <v>872</v>
      </c>
    </row>
    <row r="125" spans="1:12" x14ac:dyDescent="0.25">
      <c r="A125" s="14" t="s">
        <v>873</v>
      </c>
    </row>
    <row r="126" spans="1:12" x14ac:dyDescent="0.25">
      <c r="A126" s="14" t="s">
        <v>39</v>
      </c>
    </row>
    <row r="127" spans="1:12" x14ac:dyDescent="0.25">
      <c r="A127" s="15"/>
    </row>
    <row r="128" spans="1:12"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44:K44"/>
    <mergeCell ref="B81:J81"/>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1118</v>
      </c>
    </row>
    <row r="2" spans="1:13" ht="15" x14ac:dyDescent="0.25">
      <c r="A2" s="12" t="s">
        <v>1105</v>
      </c>
    </row>
    <row r="3" spans="1:13" ht="15" x14ac:dyDescent="0.25">
      <c r="A3" s="12" t="s">
        <v>757</v>
      </c>
    </row>
    <row r="4" spans="1:13" ht="15" x14ac:dyDescent="0.25">
      <c r="A4" s="12" t="s">
        <v>1093</v>
      </c>
    </row>
    <row r="5" spans="1:13" x14ac:dyDescent="0.25">
      <c r="A5" s="19" t="str">
        <f>HYPERLINK("#'Table of contents'!A57",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876</v>
      </c>
      <c r="B8" s="1">
        <v>61</v>
      </c>
      <c r="C8" s="1">
        <v>69</v>
      </c>
      <c r="D8" s="1">
        <v>50</v>
      </c>
      <c r="E8" s="1">
        <v>47</v>
      </c>
      <c r="F8" s="1">
        <v>47</v>
      </c>
      <c r="G8" s="1">
        <v>26</v>
      </c>
      <c r="H8" s="1">
        <v>26</v>
      </c>
      <c r="I8" s="1">
        <v>19</v>
      </c>
      <c r="J8" s="1">
        <v>5</v>
      </c>
      <c r="K8" s="1">
        <v>10</v>
      </c>
      <c r="L8" s="4">
        <v>84</v>
      </c>
      <c r="M8" s="4">
        <v>346</v>
      </c>
    </row>
    <row r="9" spans="1:13" x14ac:dyDescent="0.25">
      <c r="A9" s="16" t="s">
        <v>1108</v>
      </c>
      <c r="B9" s="1">
        <v>62</v>
      </c>
      <c r="C9" s="1">
        <v>92</v>
      </c>
      <c r="D9" s="1">
        <v>93</v>
      </c>
      <c r="E9" s="1">
        <v>92</v>
      </c>
      <c r="F9" s="1">
        <v>91</v>
      </c>
      <c r="G9" s="1">
        <v>80</v>
      </c>
      <c r="H9" s="1">
        <v>49</v>
      </c>
      <c r="I9" s="1">
        <v>55</v>
      </c>
      <c r="J9" s="1">
        <v>35</v>
      </c>
      <c r="K9" s="1">
        <v>54</v>
      </c>
      <c r="L9" s="4">
        <v>268</v>
      </c>
      <c r="M9" s="4">
        <v>652</v>
      </c>
    </row>
    <row r="10" spans="1:13" x14ac:dyDescent="0.25">
      <c r="A10" s="16" t="s">
        <v>1109</v>
      </c>
      <c r="B10" s="1">
        <v>48</v>
      </c>
      <c r="C10" s="1">
        <v>41</v>
      </c>
      <c r="D10" s="1">
        <v>35</v>
      </c>
      <c r="E10" s="1">
        <v>34</v>
      </c>
      <c r="F10" s="1">
        <v>21</v>
      </c>
      <c r="G10" s="1">
        <v>15</v>
      </c>
      <c r="H10" s="1">
        <v>13</v>
      </c>
      <c r="I10" s="1">
        <v>15</v>
      </c>
      <c r="J10" s="1">
        <v>6</v>
      </c>
      <c r="K10" s="1">
        <v>18</v>
      </c>
      <c r="L10" s="4">
        <v>64</v>
      </c>
      <c r="M10" s="4">
        <v>218</v>
      </c>
    </row>
    <row r="11" spans="1:13" x14ac:dyDescent="0.25">
      <c r="A11" s="16" t="s">
        <v>883</v>
      </c>
      <c r="B11" s="1">
        <v>33</v>
      </c>
      <c r="C11" s="1">
        <v>28</v>
      </c>
      <c r="D11" s="1">
        <v>31</v>
      </c>
      <c r="E11" s="1">
        <v>37</v>
      </c>
      <c r="F11" s="1">
        <v>22</v>
      </c>
      <c r="G11" s="1">
        <v>21</v>
      </c>
      <c r="H11" s="1">
        <v>13</v>
      </c>
      <c r="I11" s="1">
        <v>18</v>
      </c>
      <c r="J11" s="1">
        <v>15</v>
      </c>
      <c r="K11" s="1">
        <v>15</v>
      </c>
      <c r="L11" s="4">
        <v>80</v>
      </c>
      <c r="M11" s="4">
        <v>228</v>
      </c>
    </row>
    <row r="12" spans="1:13" x14ac:dyDescent="0.25">
      <c r="A12" s="16" t="s">
        <v>1110</v>
      </c>
      <c r="B12" s="1">
        <v>48</v>
      </c>
      <c r="C12" s="1">
        <v>67</v>
      </c>
      <c r="D12" s="1">
        <v>83</v>
      </c>
      <c r="E12" s="1">
        <v>77</v>
      </c>
      <c r="F12" s="1">
        <v>99</v>
      </c>
      <c r="G12" s="1">
        <v>53</v>
      </c>
      <c r="H12" s="1">
        <v>56</v>
      </c>
      <c r="I12" s="1">
        <v>34</v>
      </c>
      <c r="J12" s="1">
        <v>32</v>
      </c>
      <c r="K12" s="1">
        <v>58</v>
      </c>
      <c r="L12" s="4">
        <v>229</v>
      </c>
      <c r="M12" s="4">
        <v>577</v>
      </c>
    </row>
    <row r="13" spans="1:13" x14ac:dyDescent="0.25">
      <c r="A13" s="16" t="s">
        <v>1111</v>
      </c>
      <c r="B13" s="1">
        <v>33</v>
      </c>
      <c r="C13" s="1">
        <v>40</v>
      </c>
      <c r="D13" s="1">
        <v>42</v>
      </c>
      <c r="E13" s="1">
        <v>30</v>
      </c>
      <c r="F13" s="1">
        <v>24</v>
      </c>
      <c r="G13" s="1">
        <v>18</v>
      </c>
      <c r="H13" s="1">
        <v>18</v>
      </c>
      <c r="I13" s="1">
        <v>15</v>
      </c>
      <c r="J13" s="1">
        <v>23</v>
      </c>
      <c r="K13" s="1">
        <v>20</v>
      </c>
      <c r="L13" s="4">
        <v>90</v>
      </c>
      <c r="M13" s="4">
        <v>240</v>
      </c>
    </row>
    <row r="14" spans="1:13" x14ac:dyDescent="0.25">
      <c r="A14" s="16" t="s">
        <v>890</v>
      </c>
      <c r="B14" s="1" t="s">
        <v>2216</v>
      </c>
      <c r="C14" s="1" t="s">
        <v>2216</v>
      </c>
      <c r="D14" s="1" t="s">
        <v>2216</v>
      </c>
      <c r="E14" s="1" t="s">
        <v>2216</v>
      </c>
      <c r="F14" s="1" t="s">
        <v>2216</v>
      </c>
      <c r="G14" s="1" t="s">
        <v>2216</v>
      </c>
      <c r="H14" s="1" t="s">
        <v>2216</v>
      </c>
      <c r="I14" s="1" t="s">
        <v>2216</v>
      </c>
      <c r="J14" s="1" t="s">
        <v>2216</v>
      </c>
      <c r="K14" s="1" t="s">
        <v>2216</v>
      </c>
      <c r="L14" s="4">
        <v>6</v>
      </c>
      <c r="M14" s="4">
        <v>11</v>
      </c>
    </row>
    <row r="15" spans="1:13" x14ac:dyDescent="0.25">
      <c r="A15" s="16" t="s">
        <v>1112</v>
      </c>
      <c r="B15" s="1">
        <v>3</v>
      </c>
      <c r="C15" s="1" t="s">
        <v>2216</v>
      </c>
      <c r="D15" s="1" t="s">
        <v>2216</v>
      </c>
      <c r="E15" s="1">
        <v>4</v>
      </c>
      <c r="F15" s="1">
        <v>4</v>
      </c>
      <c r="G15" s="1" t="s">
        <v>2216</v>
      </c>
      <c r="H15" s="1">
        <v>3</v>
      </c>
      <c r="I15" s="1">
        <v>4</v>
      </c>
      <c r="J15" s="1" t="s">
        <v>2216</v>
      </c>
      <c r="K15" s="1">
        <v>4</v>
      </c>
      <c r="L15" s="4">
        <v>13</v>
      </c>
      <c r="M15" s="4">
        <v>22</v>
      </c>
    </row>
    <row r="16" spans="1:13" x14ac:dyDescent="0.25">
      <c r="A16" s="16" t="s">
        <v>1113</v>
      </c>
      <c r="B16" s="1" t="s">
        <v>2216</v>
      </c>
      <c r="C16" s="1" t="s">
        <v>2216</v>
      </c>
      <c r="D16" s="1" t="s">
        <v>2216</v>
      </c>
      <c r="E16" s="1" t="s">
        <v>2216</v>
      </c>
      <c r="F16" s="1" t="s">
        <v>2216</v>
      </c>
      <c r="G16" s="1" t="s">
        <v>2216</v>
      </c>
      <c r="H16" s="1" t="s">
        <v>2216</v>
      </c>
      <c r="I16" s="1" t="s">
        <v>2216</v>
      </c>
      <c r="J16" s="1" t="s">
        <v>2216</v>
      </c>
      <c r="K16" s="1" t="s">
        <v>2216</v>
      </c>
      <c r="L16" s="4">
        <v>0</v>
      </c>
      <c r="M16" s="4">
        <v>4</v>
      </c>
    </row>
    <row r="17" spans="1:13" x14ac:dyDescent="0.25">
      <c r="A17" s="16" t="s">
        <v>897</v>
      </c>
      <c r="B17" s="1">
        <v>78</v>
      </c>
      <c r="C17" s="1">
        <v>76</v>
      </c>
      <c r="D17" s="1">
        <v>69</v>
      </c>
      <c r="E17" s="1">
        <v>65</v>
      </c>
      <c r="F17" s="1">
        <v>47</v>
      </c>
      <c r="G17" s="1">
        <v>40</v>
      </c>
      <c r="H17" s="1">
        <v>27</v>
      </c>
      <c r="I17" s="1">
        <v>22</v>
      </c>
      <c r="J17" s="1">
        <v>21</v>
      </c>
      <c r="K17" s="1">
        <v>12</v>
      </c>
      <c r="L17" s="4">
        <v>120</v>
      </c>
      <c r="M17" s="4">
        <v>440</v>
      </c>
    </row>
    <row r="18" spans="1:13" x14ac:dyDescent="0.25">
      <c r="A18" s="16" t="s">
        <v>1114</v>
      </c>
      <c r="B18" s="1">
        <v>58</v>
      </c>
      <c r="C18" s="1">
        <v>88</v>
      </c>
      <c r="D18" s="1">
        <v>60</v>
      </c>
      <c r="E18" s="1">
        <v>86</v>
      </c>
      <c r="F18" s="1">
        <v>73</v>
      </c>
      <c r="G18" s="1">
        <v>67</v>
      </c>
      <c r="H18" s="1">
        <v>59</v>
      </c>
      <c r="I18" s="1">
        <v>64</v>
      </c>
      <c r="J18" s="1">
        <v>41</v>
      </c>
      <c r="K18" s="1">
        <v>57</v>
      </c>
      <c r="L18" s="4">
        <v>278</v>
      </c>
      <c r="M18" s="4">
        <v>604</v>
      </c>
    </row>
    <row r="19" spans="1:13" x14ac:dyDescent="0.25">
      <c r="A19" s="16" t="s">
        <v>1115</v>
      </c>
      <c r="B19" s="1">
        <v>28</v>
      </c>
      <c r="C19" s="1">
        <v>30</v>
      </c>
      <c r="D19" s="1">
        <v>16</v>
      </c>
      <c r="E19" s="1">
        <v>22</v>
      </c>
      <c r="F19" s="1">
        <v>11</v>
      </c>
      <c r="G19" s="1">
        <v>14</v>
      </c>
      <c r="H19" s="1">
        <v>14</v>
      </c>
      <c r="I19" s="1">
        <v>18</v>
      </c>
      <c r="J19" s="1">
        <v>8</v>
      </c>
      <c r="K19" s="1">
        <v>12</v>
      </c>
      <c r="L19" s="4">
        <v>64</v>
      </c>
      <c r="M19" s="4">
        <v>156</v>
      </c>
    </row>
    <row r="20" spans="1:13" x14ac:dyDescent="0.25">
      <c r="A20" s="16" t="s">
        <v>904</v>
      </c>
      <c r="B20" s="1" t="s">
        <v>2216</v>
      </c>
      <c r="C20" s="1">
        <v>7</v>
      </c>
      <c r="D20" s="1">
        <v>6</v>
      </c>
      <c r="E20" s="1">
        <v>7</v>
      </c>
      <c r="F20" s="1">
        <v>8</v>
      </c>
      <c r="G20" s="1">
        <v>9</v>
      </c>
      <c r="H20" s="1">
        <v>6</v>
      </c>
      <c r="I20" s="1">
        <v>8</v>
      </c>
      <c r="J20" s="1" t="s">
        <v>2216</v>
      </c>
      <c r="K20" s="1">
        <v>7</v>
      </c>
      <c r="L20" s="4">
        <v>31</v>
      </c>
      <c r="M20" s="4">
        <v>60</v>
      </c>
    </row>
    <row r="21" spans="1:13" x14ac:dyDescent="0.25">
      <c r="A21" s="16" t="s">
        <v>1116</v>
      </c>
      <c r="B21" s="1">
        <v>10</v>
      </c>
      <c r="C21" s="1">
        <v>27</v>
      </c>
      <c r="D21" s="1">
        <v>29</v>
      </c>
      <c r="E21" s="1">
        <v>44</v>
      </c>
      <c r="F21" s="1">
        <v>31</v>
      </c>
      <c r="G21" s="1">
        <v>13</v>
      </c>
      <c r="H21" s="1">
        <v>19</v>
      </c>
      <c r="I21" s="1">
        <v>7</v>
      </c>
      <c r="J21" s="1">
        <v>8</v>
      </c>
      <c r="K21" s="1">
        <v>14</v>
      </c>
      <c r="L21" s="4">
        <v>61</v>
      </c>
      <c r="M21" s="4">
        <v>197</v>
      </c>
    </row>
    <row r="22" spans="1:13" x14ac:dyDescent="0.25">
      <c r="A22" s="16" t="s">
        <v>1117</v>
      </c>
      <c r="B22" s="1">
        <v>8</v>
      </c>
      <c r="C22" s="1">
        <v>13</v>
      </c>
      <c r="D22" s="1">
        <v>9</v>
      </c>
      <c r="E22" s="1">
        <v>7</v>
      </c>
      <c r="F22" s="1">
        <v>6</v>
      </c>
      <c r="G22" s="1">
        <v>7</v>
      </c>
      <c r="H22" s="1">
        <v>3</v>
      </c>
      <c r="I22" s="1" t="s">
        <v>2216</v>
      </c>
      <c r="J22" s="1">
        <v>4</v>
      </c>
      <c r="K22" s="1">
        <v>6</v>
      </c>
      <c r="L22" s="4">
        <v>22</v>
      </c>
      <c r="M22" s="4">
        <v>61</v>
      </c>
    </row>
    <row r="23" spans="1:13" x14ac:dyDescent="0.25">
      <c r="A23" s="10" t="s">
        <v>14</v>
      </c>
      <c r="B23" s="4">
        <v>473</v>
      </c>
      <c r="C23" s="4">
        <v>581</v>
      </c>
      <c r="D23" s="4">
        <v>526</v>
      </c>
      <c r="E23" s="4">
        <v>555</v>
      </c>
      <c r="F23" s="4">
        <v>486</v>
      </c>
      <c r="G23" s="4">
        <v>367</v>
      </c>
      <c r="H23" s="4">
        <v>307</v>
      </c>
      <c r="I23" s="4">
        <v>282</v>
      </c>
      <c r="J23" s="4">
        <v>200</v>
      </c>
      <c r="K23" s="4">
        <v>288</v>
      </c>
      <c r="L23" s="4">
        <v>1410</v>
      </c>
      <c r="M23" s="4">
        <v>3816</v>
      </c>
    </row>
    <row r="24" spans="1:13" x14ac:dyDescent="0.25">
      <c r="A24" s="15"/>
    </row>
    <row r="25" spans="1:13" x14ac:dyDescent="0.25">
      <c r="A25" s="15"/>
    </row>
    <row r="26" spans="1:13" x14ac:dyDescent="0.25">
      <c r="A26" s="15"/>
      <c r="B26" s="23" t="s">
        <v>732</v>
      </c>
      <c r="C26" s="24"/>
      <c r="D26" s="24"/>
      <c r="E26" s="24"/>
      <c r="F26" s="24"/>
      <c r="G26" s="24"/>
      <c r="H26" s="24"/>
      <c r="I26" s="24"/>
      <c r="J26" s="24"/>
      <c r="K26" s="24"/>
      <c r="L26" s="6" t="s">
        <v>734</v>
      </c>
      <c r="M26" s="6" t="s">
        <v>11</v>
      </c>
    </row>
    <row r="27" spans="1:13" x14ac:dyDescent="0.25">
      <c r="A27" s="9" t="s">
        <v>34</v>
      </c>
      <c r="B27" s="5" t="s">
        <v>0</v>
      </c>
      <c r="C27" s="5" t="s">
        <v>1</v>
      </c>
      <c r="D27" s="5" t="s">
        <v>2</v>
      </c>
      <c r="E27" s="5" t="s">
        <v>3</v>
      </c>
      <c r="F27" s="5" t="s">
        <v>4</v>
      </c>
      <c r="G27" s="5" t="s">
        <v>5</v>
      </c>
      <c r="H27" s="5" t="s">
        <v>6</v>
      </c>
      <c r="I27" s="5" t="s">
        <v>7</v>
      </c>
      <c r="J27" s="5" t="s">
        <v>8</v>
      </c>
      <c r="K27" s="5" t="s">
        <v>9</v>
      </c>
      <c r="L27" s="5" t="s">
        <v>32</v>
      </c>
      <c r="M27" s="5" t="s">
        <v>33</v>
      </c>
    </row>
    <row r="28" spans="1:13" x14ac:dyDescent="0.25">
      <c r="A28" s="8" t="s">
        <v>876</v>
      </c>
      <c r="B28" s="2">
        <v>0.35672514619883</v>
      </c>
      <c r="C28" s="2">
        <v>0.341584158415842</v>
      </c>
      <c r="D28" s="2">
        <v>0.28089887640449401</v>
      </c>
      <c r="E28" s="2">
        <v>0.27167630057803499</v>
      </c>
      <c r="F28" s="2">
        <v>0.29559748427672999</v>
      </c>
      <c r="G28" s="2">
        <v>0.214876033057851</v>
      </c>
      <c r="H28" s="2">
        <v>0.29545454545454503</v>
      </c>
      <c r="I28" s="2">
        <v>0.213483146067416</v>
      </c>
      <c r="J28" s="2">
        <v>0.108695652173913</v>
      </c>
      <c r="K28" s="2">
        <v>0.12195121951219499</v>
      </c>
      <c r="L28" s="3">
        <v>0.20192307692307701</v>
      </c>
      <c r="M28" s="3">
        <v>0.28453947368421101</v>
      </c>
    </row>
    <row r="29" spans="1:13" x14ac:dyDescent="0.25">
      <c r="A29" s="8" t="s">
        <v>1108</v>
      </c>
      <c r="B29" s="2">
        <v>0.36257309941520499</v>
      </c>
      <c r="C29" s="2">
        <v>0.45544554455445502</v>
      </c>
      <c r="D29" s="2">
        <v>0.52247191011236005</v>
      </c>
      <c r="E29" s="2">
        <v>0.53179190751445105</v>
      </c>
      <c r="F29" s="2">
        <v>0.57232704402515699</v>
      </c>
      <c r="G29" s="2">
        <v>0.661157024793388</v>
      </c>
      <c r="H29" s="2">
        <v>0.55681818181818199</v>
      </c>
      <c r="I29" s="2">
        <v>0.61797752808988804</v>
      </c>
      <c r="J29" s="2">
        <v>0.76086956521739102</v>
      </c>
      <c r="K29" s="2">
        <v>0.65853658536585402</v>
      </c>
      <c r="L29" s="3">
        <v>0.64423076923076905</v>
      </c>
      <c r="M29" s="3">
        <v>0.53618421052631604</v>
      </c>
    </row>
    <row r="30" spans="1:13" x14ac:dyDescent="0.25">
      <c r="A30" s="8" t="s">
        <v>1109</v>
      </c>
      <c r="B30" s="2">
        <v>0.28070175438596501</v>
      </c>
      <c r="C30" s="2">
        <v>0.20297029702970301</v>
      </c>
      <c r="D30" s="2">
        <v>0.19662921348314599</v>
      </c>
      <c r="E30" s="2">
        <v>0.19653179190751399</v>
      </c>
      <c r="F30" s="2">
        <v>0.13207547169811301</v>
      </c>
      <c r="G30" s="2">
        <v>0.12396694214876</v>
      </c>
      <c r="H30" s="2">
        <v>0.14772727272727301</v>
      </c>
      <c r="I30" s="2">
        <v>0.16853932584269701</v>
      </c>
      <c r="J30" s="2">
        <v>0.13043478260869601</v>
      </c>
      <c r="K30" s="2">
        <v>0.219512195121951</v>
      </c>
      <c r="L30" s="3">
        <v>0.15384615384615399</v>
      </c>
      <c r="M30" s="3">
        <v>0.17927631578947401</v>
      </c>
    </row>
    <row r="31" spans="1:13" x14ac:dyDescent="0.25">
      <c r="A31" s="8" t="s">
        <v>883</v>
      </c>
      <c r="B31" s="2">
        <v>0.28947368421052599</v>
      </c>
      <c r="C31" s="2">
        <v>0.20740740740740701</v>
      </c>
      <c r="D31" s="2">
        <v>0.19871794871794901</v>
      </c>
      <c r="E31" s="2">
        <v>0.25694444444444398</v>
      </c>
      <c r="F31" s="2">
        <v>0.15172413793103401</v>
      </c>
      <c r="G31" s="2">
        <v>0.22826086956521699</v>
      </c>
      <c r="H31" s="2">
        <v>0.14942528735632199</v>
      </c>
      <c r="I31" s="2">
        <v>0.26865671641791</v>
      </c>
      <c r="J31" s="2">
        <v>0.214285714285714</v>
      </c>
      <c r="K31" s="2">
        <v>0.16129032258064499</v>
      </c>
      <c r="L31" s="3">
        <v>0.20050125313283201</v>
      </c>
      <c r="M31" s="3">
        <v>0.218181818181818</v>
      </c>
    </row>
    <row r="32" spans="1:13" x14ac:dyDescent="0.25">
      <c r="A32" s="8" t="s">
        <v>1110</v>
      </c>
      <c r="B32" s="2">
        <v>0.42105263157894701</v>
      </c>
      <c r="C32" s="2">
        <v>0.49629629629629601</v>
      </c>
      <c r="D32" s="2">
        <v>0.53205128205128205</v>
      </c>
      <c r="E32" s="2">
        <v>0.53472222222222199</v>
      </c>
      <c r="F32" s="2">
        <v>0.68275862068965498</v>
      </c>
      <c r="G32" s="2">
        <v>0.57608695652173902</v>
      </c>
      <c r="H32" s="2">
        <v>0.64367816091954</v>
      </c>
      <c r="I32" s="2">
        <v>0.50746268656716398</v>
      </c>
      <c r="J32" s="2">
        <v>0.45714285714285702</v>
      </c>
      <c r="K32" s="2">
        <v>0.62365591397849496</v>
      </c>
      <c r="L32" s="3">
        <v>0.57393483709273196</v>
      </c>
      <c r="M32" s="3">
        <v>0.55215311004784695</v>
      </c>
    </row>
    <row r="33" spans="1:13" x14ac:dyDescent="0.25">
      <c r="A33" s="8" t="s">
        <v>1111</v>
      </c>
      <c r="B33" s="2">
        <v>0.28947368421052599</v>
      </c>
      <c r="C33" s="2">
        <v>0.296296296296296</v>
      </c>
      <c r="D33" s="2">
        <v>0.269230769230769</v>
      </c>
      <c r="E33" s="2">
        <v>0.20833333333333301</v>
      </c>
      <c r="F33" s="2">
        <v>0.16551724137931001</v>
      </c>
      <c r="G33" s="2">
        <v>0.19565217391304299</v>
      </c>
      <c r="H33" s="2">
        <v>0.20689655172413801</v>
      </c>
      <c r="I33" s="2">
        <v>0.22388059701492499</v>
      </c>
      <c r="J33" s="2">
        <v>0.32857142857142901</v>
      </c>
      <c r="K33" s="2">
        <v>0.21505376344086</v>
      </c>
      <c r="L33" s="3">
        <v>0.22556390977443599</v>
      </c>
      <c r="M33" s="3">
        <v>0.22966507177033499</v>
      </c>
    </row>
    <row r="34" spans="1:13" x14ac:dyDescent="0.25">
      <c r="A34" s="8" t="s">
        <v>890</v>
      </c>
      <c r="B34" s="2">
        <v>0</v>
      </c>
      <c r="C34" s="2" t="s">
        <v>2216</v>
      </c>
      <c r="D34" s="2" t="s">
        <v>2216</v>
      </c>
      <c r="E34" s="2" t="s">
        <v>2216</v>
      </c>
      <c r="F34" s="2" t="s">
        <v>2216</v>
      </c>
      <c r="G34" s="2" t="s">
        <v>2216</v>
      </c>
      <c r="H34" s="2" t="s">
        <v>2216</v>
      </c>
      <c r="I34" s="2" t="s">
        <v>2216</v>
      </c>
      <c r="J34" s="2" t="s">
        <v>2216</v>
      </c>
      <c r="K34" s="2" t="s">
        <v>2216</v>
      </c>
      <c r="L34" s="3">
        <v>0.31578947368421101</v>
      </c>
      <c r="M34" s="3">
        <v>0.29729729729729698</v>
      </c>
    </row>
    <row r="35" spans="1:13" x14ac:dyDescent="0.25">
      <c r="A35" s="8" t="s">
        <v>1112</v>
      </c>
      <c r="B35" s="2">
        <v>0.75</v>
      </c>
      <c r="C35" s="2">
        <v>0</v>
      </c>
      <c r="D35" s="2" t="s">
        <v>2216</v>
      </c>
      <c r="E35" s="2">
        <v>0.57142857142857095</v>
      </c>
      <c r="F35" s="2">
        <v>0.66666666666666696</v>
      </c>
      <c r="G35" s="2" t="s">
        <v>2216</v>
      </c>
      <c r="H35" s="2">
        <v>0.75</v>
      </c>
      <c r="I35" s="2">
        <v>0.8</v>
      </c>
      <c r="J35" s="2" t="s">
        <v>2216</v>
      </c>
      <c r="K35" s="2">
        <v>0.8</v>
      </c>
      <c r="L35" s="3">
        <v>0.68421052631578905</v>
      </c>
      <c r="M35" s="3">
        <v>0.59459459459459496</v>
      </c>
    </row>
    <row r="36" spans="1:13" x14ac:dyDescent="0.25">
      <c r="A36" s="8" t="s">
        <v>1113</v>
      </c>
      <c r="B36" s="2" t="s">
        <v>2216</v>
      </c>
      <c r="C36" s="2" t="s">
        <v>2216</v>
      </c>
      <c r="D36" s="2">
        <v>0</v>
      </c>
      <c r="E36" s="2" t="s">
        <v>2216</v>
      </c>
      <c r="F36" s="2">
        <v>0</v>
      </c>
      <c r="G36" s="2">
        <v>0</v>
      </c>
      <c r="H36" s="2">
        <v>0</v>
      </c>
      <c r="I36" s="2">
        <v>0</v>
      </c>
      <c r="J36" s="2" t="s">
        <v>2216</v>
      </c>
      <c r="K36" s="2">
        <v>0</v>
      </c>
      <c r="L36" s="3">
        <v>0</v>
      </c>
      <c r="M36" s="3">
        <v>0.108108108108108</v>
      </c>
    </row>
    <row r="37" spans="1:13" x14ac:dyDescent="0.25">
      <c r="A37" s="8" t="s">
        <v>897</v>
      </c>
      <c r="B37" s="2">
        <v>0.47560975609756101</v>
      </c>
      <c r="C37" s="2">
        <v>0.39175257731958801</v>
      </c>
      <c r="D37" s="2">
        <v>0.47586206896551703</v>
      </c>
      <c r="E37" s="2">
        <v>0.37572254335260102</v>
      </c>
      <c r="F37" s="2">
        <v>0.35877862595419802</v>
      </c>
      <c r="G37" s="2">
        <v>0.330578512396694</v>
      </c>
      <c r="H37" s="2">
        <v>0.27</v>
      </c>
      <c r="I37" s="2">
        <v>0.21153846153846201</v>
      </c>
      <c r="J37" s="2">
        <v>0.3</v>
      </c>
      <c r="K37" s="2">
        <v>0.148148148148148</v>
      </c>
      <c r="L37" s="3">
        <v>0.25974025974025999</v>
      </c>
      <c r="M37" s="3">
        <v>0.36666666666666697</v>
      </c>
    </row>
    <row r="38" spans="1:13" x14ac:dyDescent="0.25">
      <c r="A38" s="8" t="s">
        <v>1114</v>
      </c>
      <c r="B38" s="2">
        <v>0.353658536585366</v>
      </c>
      <c r="C38" s="2">
        <v>0.45360824742268002</v>
      </c>
      <c r="D38" s="2">
        <v>0.41379310344827602</v>
      </c>
      <c r="E38" s="2">
        <v>0.49710982658959502</v>
      </c>
      <c r="F38" s="2">
        <v>0.55725190839694705</v>
      </c>
      <c r="G38" s="2">
        <v>0.55371900826446296</v>
      </c>
      <c r="H38" s="2">
        <v>0.59</v>
      </c>
      <c r="I38" s="2">
        <v>0.61538461538461497</v>
      </c>
      <c r="J38" s="2">
        <v>0.58571428571428596</v>
      </c>
      <c r="K38" s="2">
        <v>0.70370370370370405</v>
      </c>
      <c r="L38" s="3">
        <v>0.60173160173160201</v>
      </c>
      <c r="M38" s="3">
        <v>0.50333333333333297</v>
      </c>
    </row>
    <row r="39" spans="1:13" x14ac:dyDescent="0.25">
      <c r="A39" s="8" t="s">
        <v>1115</v>
      </c>
      <c r="B39" s="2">
        <v>0.17073170731707299</v>
      </c>
      <c r="C39" s="2">
        <v>0.15463917525773199</v>
      </c>
      <c r="D39" s="2">
        <v>0.11034482758620701</v>
      </c>
      <c r="E39" s="2">
        <v>0.12716763005780299</v>
      </c>
      <c r="F39" s="2">
        <v>8.3969465648855005E-2</v>
      </c>
      <c r="G39" s="2">
        <v>0.11570247933884301</v>
      </c>
      <c r="H39" s="2">
        <v>0.14000000000000001</v>
      </c>
      <c r="I39" s="2">
        <v>0.17307692307692299</v>
      </c>
      <c r="J39" s="2">
        <v>0.114285714285714</v>
      </c>
      <c r="K39" s="2">
        <v>0.148148148148148</v>
      </c>
      <c r="L39" s="3">
        <v>0.138528138528139</v>
      </c>
      <c r="M39" s="3">
        <v>0.13</v>
      </c>
    </row>
    <row r="40" spans="1:13" x14ac:dyDescent="0.25">
      <c r="A40" s="8" t="s">
        <v>904</v>
      </c>
      <c r="B40" s="2" t="s">
        <v>2216</v>
      </c>
      <c r="C40" s="2">
        <v>0.14893617021276601</v>
      </c>
      <c r="D40" s="2">
        <v>0.13636363636363599</v>
      </c>
      <c r="E40" s="2">
        <v>0.12068965517241401</v>
      </c>
      <c r="F40" s="2">
        <v>0.17777777777777801</v>
      </c>
      <c r="G40" s="2">
        <v>0.31034482758620702</v>
      </c>
      <c r="H40" s="2">
        <v>0.214285714285714</v>
      </c>
      <c r="I40" s="2">
        <v>0.47058823529411797</v>
      </c>
      <c r="J40" s="2" t="s">
        <v>2216</v>
      </c>
      <c r="K40" s="2">
        <v>0.25925925925925902</v>
      </c>
      <c r="L40" s="3">
        <v>0.27192982456140402</v>
      </c>
      <c r="M40" s="3">
        <v>0.18867924528301899</v>
      </c>
    </row>
    <row r="41" spans="1:13" x14ac:dyDescent="0.25">
      <c r="A41" s="8" t="s">
        <v>1116</v>
      </c>
      <c r="B41" s="2">
        <v>0.5</v>
      </c>
      <c r="C41" s="2">
        <v>0.57446808510638303</v>
      </c>
      <c r="D41" s="2">
        <v>0.65909090909090895</v>
      </c>
      <c r="E41" s="2">
        <v>0.75862068965517204</v>
      </c>
      <c r="F41" s="2">
        <v>0.68888888888888899</v>
      </c>
      <c r="G41" s="2">
        <v>0.44827586206896602</v>
      </c>
      <c r="H41" s="2">
        <v>0.67857142857142905</v>
      </c>
      <c r="I41" s="2">
        <v>0.41176470588235298</v>
      </c>
      <c r="J41" s="2">
        <v>0.61538461538461497</v>
      </c>
      <c r="K41" s="2">
        <v>0.51851851851851805</v>
      </c>
      <c r="L41" s="3">
        <v>0.53508771929824595</v>
      </c>
      <c r="M41" s="3">
        <v>0.61949685534591203</v>
      </c>
    </row>
    <row r="42" spans="1:13" x14ac:dyDescent="0.25">
      <c r="A42" s="8" t="s">
        <v>1117</v>
      </c>
      <c r="B42" s="2">
        <v>0.4</v>
      </c>
      <c r="C42" s="2">
        <v>0.27659574468085102</v>
      </c>
      <c r="D42" s="2">
        <v>0.204545454545455</v>
      </c>
      <c r="E42" s="2">
        <v>0.12068965517241401</v>
      </c>
      <c r="F42" s="2">
        <v>0.133333333333333</v>
      </c>
      <c r="G42" s="2">
        <v>0.24137931034482801</v>
      </c>
      <c r="H42" s="2">
        <v>0.107142857142857</v>
      </c>
      <c r="I42" s="2" t="s">
        <v>2216</v>
      </c>
      <c r="J42" s="2">
        <v>0.30769230769230799</v>
      </c>
      <c r="K42" s="2">
        <v>0.22222222222222199</v>
      </c>
      <c r="L42" s="3">
        <v>0.19298245614035101</v>
      </c>
      <c r="M42" s="3">
        <v>0.191823899371069</v>
      </c>
    </row>
    <row r="43" spans="1:13" x14ac:dyDescent="0.25">
      <c r="A43" s="15"/>
    </row>
    <row r="44" spans="1:13" x14ac:dyDescent="0.25">
      <c r="A44" s="15"/>
    </row>
    <row r="45" spans="1:13" x14ac:dyDescent="0.25">
      <c r="A45" s="15"/>
      <c r="B45" s="23" t="s">
        <v>31</v>
      </c>
      <c r="C45" s="23"/>
      <c r="D45" s="23"/>
      <c r="E45" s="23"/>
      <c r="F45" s="23"/>
      <c r="G45" s="23"/>
      <c r="H45" s="23"/>
      <c r="I45" s="23"/>
      <c r="J45" s="23"/>
      <c r="K45" s="6" t="s">
        <v>10</v>
      </c>
      <c r="L45" s="6" t="s">
        <v>11</v>
      </c>
    </row>
    <row r="46" spans="1:13" x14ac:dyDescent="0.25">
      <c r="A46" s="9" t="s">
        <v>34</v>
      </c>
      <c r="B46" s="5" t="s">
        <v>15</v>
      </c>
      <c r="C46" s="5" t="s">
        <v>16</v>
      </c>
      <c r="D46" s="5" t="s">
        <v>17</v>
      </c>
      <c r="E46" s="5" t="s">
        <v>18</v>
      </c>
      <c r="F46" s="5" t="s">
        <v>19</v>
      </c>
      <c r="G46" s="5" t="s">
        <v>20</v>
      </c>
      <c r="H46" s="5" t="s">
        <v>21</v>
      </c>
      <c r="I46" s="5" t="s">
        <v>22</v>
      </c>
      <c r="J46" s="5" t="s">
        <v>23</v>
      </c>
      <c r="K46" s="5" t="s">
        <v>24</v>
      </c>
      <c r="L46" s="5" t="s">
        <v>25</v>
      </c>
    </row>
    <row r="47" spans="1:13" x14ac:dyDescent="0.25">
      <c r="A47" s="8" t="s">
        <v>876</v>
      </c>
      <c r="B47" s="2">
        <v>0.13114754098360701</v>
      </c>
      <c r="C47" s="2">
        <v>-0.27536231884057999</v>
      </c>
      <c r="D47" s="2">
        <v>-0.06</v>
      </c>
      <c r="E47" s="2">
        <v>0</v>
      </c>
      <c r="F47" s="2">
        <v>-0.44680851063829802</v>
      </c>
      <c r="G47" s="2">
        <v>0</v>
      </c>
      <c r="H47" s="2">
        <v>-0.269230769230769</v>
      </c>
      <c r="I47" s="2">
        <v>-0.73684210526315796</v>
      </c>
      <c r="J47" s="2">
        <v>1</v>
      </c>
      <c r="K47" s="3">
        <v>-0.61538461538461497</v>
      </c>
      <c r="L47" s="3">
        <v>-0.83606557377049195</v>
      </c>
    </row>
    <row r="48" spans="1:13" x14ac:dyDescent="0.25">
      <c r="A48" s="8" t="s">
        <v>1108</v>
      </c>
      <c r="B48" s="2">
        <v>0.483870967741935</v>
      </c>
      <c r="C48" s="2">
        <v>1.0869565217391301E-2</v>
      </c>
      <c r="D48" s="2">
        <v>-1.0752688172042999E-2</v>
      </c>
      <c r="E48" s="2">
        <v>-1.0869565217391301E-2</v>
      </c>
      <c r="F48" s="2">
        <v>-0.120879120879121</v>
      </c>
      <c r="G48" s="2">
        <v>-0.38750000000000001</v>
      </c>
      <c r="H48" s="2">
        <v>0.122448979591837</v>
      </c>
      <c r="I48" s="2">
        <v>-0.36363636363636398</v>
      </c>
      <c r="J48" s="2">
        <v>0.54285714285714304</v>
      </c>
      <c r="K48" s="3">
        <v>-0.32500000000000001</v>
      </c>
      <c r="L48" s="3">
        <v>-0.12903225806451599</v>
      </c>
    </row>
    <row r="49" spans="1:12" x14ac:dyDescent="0.25">
      <c r="A49" s="8" t="s">
        <v>1109</v>
      </c>
      <c r="B49" s="2">
        <v>-0.14583333333333301</v>
      </c>
      <c r="C49" s="2">
        <v>-0.146341463414634</v>
      </c>
      <c r="D49" s="2">
        <v>-2.8571428571428598E-2</v>
      </c>
      <c r="E49" s="2">
        <v>-0.38235294117647101</v>
      </c>
      <c r="F49" s="2">
        <v>-0.28571428571428598</v>
      </c>
      <c r="G49" s="2">
        <v>-0.133333333333333</v>
      </c>
      <c r="H49" s="2">
        <v>0.15384615384615399</v>
      </c>
      <c r="I49" s="2">
        <v>-0.6</v>
      </c>
      <c r="J49" s="2">
        <v>2</v>
      </c>
      <c r="K49" s="3">
        <v>0.2</v>
      </c>
      <c r="L49" s="3">
        <v>-0.625</v>
      </c>
    </row>
    <row r="50" spans="1:12" x14ac:dyDescent="0.25">
      <c r="A50" s="8" t="s">
        <v>883</v>
      </c>
      <c r="B50" s="2">
        <v>-0.15151515151515199</v>
      </c>
      <c r="C50" s="2">
        <v>0.107142857142857</v>
      </c>
      <c r="D50" s="2">
        <v>0.19354838709677399</v>
      </c>
      <c r="E50" s="2">
        <v>-0.40540540540540498</v>
      </c>
      <c r="F50" s="2">
        <v>-4.5454545454545497E-2</v>
      </c>
      <c r="G50" s="2">
        <v>-0.38095238095238099</v>
      </c>
      <c r="H50" s="2">
        <v>0.38461538461538503</v>
      </c>
      <c r="I50" s="2">
        <v>-0.16666666666666699</v>
      </c>
      <c r="J50" s="2">
        <v>0</v>
      </c>
      <c r="K50" s="3">
        <v>-0.28571428571428598</v>
      </c>
      <c r="L50" s="3">
        <v>-0.54545454545454497</v>
      </c>
    </row>
    <row r="51" spans="1:12" x14ac:dyDescent="0.25">
      <c r="A51" s="8" t="s">
        <v>1110</v>
      </c>
      <c r="B51" s="2">
        <v>0.39583333333333298</v>
      </c>
      <c r="C51" s="2">
        <v>0.238805970149254</v>
      </c>
      <c r="D51" s="2">
        <v>-7.2289156626505993E-2</v>
      </c>
      <c r="E51" s="2">
        <v>0.28571428571428598</v>
      </c>
      <c r="F51" s="2">
        <v>-0.46464646464646497</v>
      </c>
      <c r="G51" s="2">
        <v>5.6603773584905703E-2</v>
      </c>
      <c r="H51" s="2">
        <v>-0.39285714285714302</v>
      </c>
      <c r="I51" s="2">
        <v>-5.8823529411764698E-2</v>
      </c>
      <c r="J51" s="2">
        <v>0.8125</v>
      </c>
      <c r="K51" s="3">
        <v>9.4339622641509399E-2</v>
      </c>
      <c r="L51" s="3">
        <v>0.20833333333333301</v>
      </c>
    </row>
    <row r="52" spans="1:12" x14ac:dyDescent="0.25">
      <c r="A52" s="8" t="s">
        <v>1111</v>
      </c>
      <c r="B52" s="2">
        <v>0.21212121212121199</v>
      </c>
      <c r="C52" s="2">
        <v>0.05</v>
      </c>
      <c r="D52" s="2">
        <v>-0.28571428571428598</v>
      </c>
      <c r="E52" s="2">
        <v>-0.2</v>
      </c>
      <c r="F52" s="2">
        <v>-0.25</v>
      </c>
      <c r="G52" s="2">
        <v>0</v>
      </c>
      <c r="H52" s="2">
        <v>-0.16666666666666699</v>
      </c>
      <c r="I52" s="2">
        <v>0.53333333333333299</v>
      </c>
      <c r="J52" s="2">
        <v>-0.13043478260869601</v>
      </c>
      <c r="K52" s="3">
        <v>0.11111111111111099</v>
      </c>
      <c r="L52" s="3">
        <v>-0.39393939393939398</v>
      </c>
    </row>
    <row r="53" spans="1:12" x14ac:dyDescent="0.25">
      <c r="A53" s="8" t="s">
        <v>890</v>
      </c>
      <c r="B53" s="2" t="s">
        <v>2216</v>
      </c>
      <c r="C53" s="2" t="s">
        <v>2216</v>
      </c>
      <c r="D53" s="2" t="s">
        <v>2216</v>
      </c>
      <c r="E53" s="2" t="s">
        <v>2216</v>
      </c>
      <c r="F53" s="2" t="s">
        <v>2216</v>
      </c>
      <c r="G53" s="2" t="s">
        <v>2216</v>
      </c>
      <c r="H53" s="2" t="s">
        <v>2216</v>
      </c>
      <c r="I53" s="2" t="s">
        <v>2216</v>
      </c>
      <c r="J53" s="2" t="s">
        <v>2216</v>
      </c>
      <c r="K53" s="3">
        <v>-0.5</v>
      </c>
      <c r="L53" s="3">
        <v>0</v>
      </c>
    </row>
    <row r="54" spans="1:12" x14ac:dyDescent="0.25">
      <c r="A54" s="8" t="s">
        <v>1112</v>
      </c>
      <c r="B54" s="2" t="s">
        <v>2216</v>
      </c>
      <c r="C54" s="2" t="s">
        <v>2216</v>
      </c>
      <c r="D54" s="2">
        <v>1</v>
      </c>
      <c r="E54" s="2">
        <v>0</v>
      </c>
      <c r="F54" s="2" t="s">
        <v>2216</v>
      </c>
      <c r="G54" s="2">
        <v>0.5</v>
      </c>
      <c r="H54" s="2">
        <v>0.33333333333333298</v>
      </c>
      <c r="I54" s="2" t="s">
        <v>2216</v>
      </c>
      <c r="J54" s="2">
        <v>0</v>
      </c>
      <c r="K54" s="3">
        <v>1</v>
      </c>
      <c r="L54" s="3">
        <v>0.33333333333333298</v>
      </c>
    </row>
    <row r="55" spans="1:12" x14ac:dyDescent="0.25">
      <c r="A55" s="8" t="s">
        <v>1113</v>
      </c>
      <c r="B55" s="2" t="s">
        <v>2216</v>
      </c>
      <c r="C55" s="2" t="s">
        <v>2216</v>
      </c>
      <c r="D55" s="2" t="s">
        <v>2216</v>
      </c>
      <c r="E55" s="2" t="s">
        <v>2216</v>
      </c>
      <c r="F55" s="2" t="s">
        <v>2216</v>
      </c>
      <c r="G55" s="2" t="s">
        <v>2216</v>
      </c>
      <c r="H55" s="2" t="s">
        <v>2216</v>
      </c>
      <c r="I55" s="2" t="s">
        <v>2216</v>
      </c>
      <c r="J55" s="2" t="s">
        <v>2216</v>
      </c>
      <c r="K55" s="3">
        <v>0</v>
      </c>
      <c r="L55" s="3">
        <v>-1</v>
      </c>
    </row>
    <row r="56" spans="1:12" x14ac:dyDescent="0.25">
      <c r="A56" s="8" t="s">
        <v>897</v>
      </c>
      <c r="B56" s="2">
        <v>-2.5641025641025599E-2</v>
      </c>
      <c r="C56" s="2">
        <v>-9.2105263157894704E-2</v>
      </c>
      <c r="D56" s="2">
        <v>-5.7971014492753603E-2</v>
      </c>
      <c r="E56" s="2">
        <v>-0.27692307692307699</v>
      </c>
      <c r="F56" s="2">
        <v>-0.14893617021276601</v>
      </c>
      <c r="G56" s="2">
        <v>-0.32500000000000001</v>
      </c>
      <c r="H56" s="2">
        <v>-0.18518518518518501</v>
      </c>
      <c r="I56" s="2">
        <v>-4.5454545454545497E-2</v>
      </c>
      <c r="J56" s="2">
        <v>-0.42857142857142899</v>
      </c>
      <c r="K56" s="3">
        <v>-0.7</v>
      </c>
      <c r="L56" s="3">
        <v>-0.84615384615384603</v>
      </c>
    </row>
    <row r="57" spans="1:12" x14ac:dyDescent="0.25">
      <c r="A57" s="8" t="s">
        <v>1114</v>
      </c>
      <c r="B57" s="2">
        <v>0.51724137931034497</v>
      </c>
      <c r="C57" s="2">
        <v>-0.31818181818181801</v>
      </c>
      <c r="D57" s="2">
        <v>0.43333333333333302</v>
      </c>
      <c r="E57" s="2">
        <v>-0.15116279069767399</v>
      </c>
      <c r="F57" s="2">
        <v>-8.2191780821917804E-2</v>
      </c>
      <c r="G57" s="2">
        <v>-0.119402985074627</v>
      </c>
      <c r="H57" s="2">
        <v>8.4745762711864403E-2</v>
      </c>
      <c r="I57" s="2">
        <v>-0.359375</v>
      </c>
      <c r="J57" s="2">
        <v>0.39024390243902402</v>
      </c>
      <c r="K57" s="3">
        <v>-0.14925373134328401</v>
      </c>
      <c r="L57" s="3">
        <v>-1.72413793103448E-2</v>
      </c>
    </row>
    <row r="58" spans="1:12" x14ac:dyDescent="0.25">
      <c r="A58" s="8" t="s">
        <v>1115</v>
      </c>
      <c r="B58" s="2">
        <v>7.1428571428571397E-2</v>
      </c>
      <c r="C58" s="2">
        <v>-0.46666666666666701</v>
      </c>
      <c r="D58" s="2">
        <v>0.375</v>
      </c>
      <c r="E58" s="2">
        <v>-0.5</v>
      </c>
      <c r="F58" s="2">
        <v>0.27272727272727298</v>
      </c>
      <c r="G58" s="2">
        <v>0</v>
      </c>
      <c r="H58" s="2">
        <v>0.28571428571428598</v>
      </c>
      <c r="I58" s="2">
        <v>-0.55555555555555602</v>
      </c>
      <c r="J58" s="2">
        <v>0.5</v>
      </c>
      <c r="K58" s="3">
        <v>-0.14285714285714299</v>
      </c>
      <c r="L58" s="3">
        <v>-0.57142857142857095</v>
      </c>
    </row>
    <row r="59" spans="1:12" x14ac:dyDescent="0.25">
      <c r="A59" s="8" t="s">
        <v>904</v>
      </c>
      <c r="B59" s="2">
        <v>2.5</v>
      </c>
      <c r="C59" s="2">
        <v>-0.14285714285714299</v>
      </c>
      <c r="D59" s="2">
        <v>0.16666666666666699</v>
      </c>
      <c r="E59" s="2">
        <v>0.14285714285714299</v>
      </c>
      <c r="F59" s="2">
        <v>0.125</v>
      </c>
      <c r="G59" s="2">
        <v>-0.33333333333333298</v>
      </c>
      <c r="H59" s="2">
        <v>0.33333333333333298</v>
      </c>
      <c r="I59" s="2" t="s">
        <v>2216</v>
      </c>
      <c r="J59" s="2">
        <v>6</v>
      </c>
      <c r="K59" s="3">
        <v>-0.22222222222222199</v>
      </c>
      <c r="L59" s="3">
        <v>2.5</v>
      </c>
    </row>
    <row r="60" spans="1:12" x14ac:dyDescent="0.25">
      <c r="A60" s="8" t="s">
        <v>1116</v>
      </c>
      <c r="B60" s="2">
        <v>1.7</v>
      </c>
      <c r="C60" s="2">
        <v>7.4074074074074098E-2</v>
      </c>
      <c r="D60" s="2">
        <v>0.51724137931034497</v>
      </c>
      <c r="E60" s="2">
        <v>-0.29545454545454503</v>
      </c>
      <c r="F60" s="2">
        <v>-0.58064516129032295</v>
      </c>
      <c r="G60" s="2">
        <v>0.46153846153846201</v>
      </c>
      <c r="H60" s="2">
        <v>-0.63157894736842102</v>
      </c>
      <c r="I60" s="2">
        <v>0.14285714285714299</v>
      </c>
      <c r="J60" s="2">
        <v>0.75</v>
      </c>
      <c r="K60" s="3">
        <v>7.69230769230769E-2</v>
      </c>
      <c r="L60" s="3">
        <v>0.4</v>
      </c>
    </row>
    <row r="61" spans="1:12" x14ac:dyDescent="0.25">
      <c r="A61" s="8" t="s">
        <v>1117</v>
      </c>
      <c r="B61" s="2">
        <v>0.625</v>
      </c>
      <c r="C61" s="2">
        <v>-0.30769230769230799</v>
      </c>
      <c r="D61" s="2">
        <v>-0.22222222222222199</v>
      </c>
      <c r="E61" s="2">
        <v>-0.14285714285714299</v>
      </c>
      <c r="F61" s="2">
        <v>0.16666666666666699</v>
      </c>
      <c r="G61" s="2">
        <v>-0.57142857142857095</v>
      </c>
      <c r="H61" s="2" t="s">
        <v>2216</v>
      </c>
      <c r="I61" s="2">
        <v>1</v>
      </c>
      <c r="J61" s="2">
        <v>0.5</v>
      </c>
      <c r="K61" s="3">
        <v>-0.14285714285714299</v>
      </c>
      <c r="L61" s="3">
        <v>-0.25</v>
      </c>
    </row>
    <row r="62" spans="1:12" x14ac:dyDescent="0.25">
      <c r="A62" s="11" t="s">
        <v>14</v>
      </c>
      <c r="B62" s="3">
        <v>0.22832980972515901</v>
      </c>
      <c r="C62" s="3">
        <v>-9.4664371772805497E-2</v>
      </c>
      <c r="D62" s="3">
        <v>5.5133079847908703E-2</v>
      </c>
      <c r="E62" s="3">
        <v>-0.124324324324324</v>
      </c>
      <c r="F62" s="3">
        <v>-0.24485596707818899</v>
      </c>
      <c r="G62" s="3">
        <v>-0.163487738419619</v>
      </c>
      <c r="H62" s="3">
        <v>-8.1433224755700306E-2</v>
      </c>
      <c r="I62" s="3">
        <v>-0.290780141843972</v>
      </c>
      <c r="J62" s="3">
        <v>0.44</v>
      </c>
      <c r="K62" s="3">
        <v>-0.21525885558583099</v>
      </c>
      <c r="L62" s="3">
        <v>-0.39112050739957699</v>
      </c>
    </row>
    <row r="63" spans="1:12" x14ac:dyDescent="0.25">
      <c r="A63" s="15"/>
    </row>
    <row r="64" spans="1:12" x14ac:dyDescent="0.25">
      <c r="A64" s="13" t="s">
        <v>35</v>
      </c>
    </row>
    <row r="65" spans="1:1" x14ac:dyDescent="0.25">
      <c r="A65" s="14" t="s">
        <v>36</v>
      </c>
    </row>
    <row r="66" spans="1:1" x14ac:dyDescent="0.25">
      <c r="A66" s="14" t="s">
        <v>37</v>
      </c>
    </row>
    <row r="67" spans="1:1" x14ac:dyDescent="0.25">
      <c r="A67" s="14" t="s">
        <v>1094</v>
      </c>
    </row>
    <row r="68" spans="1:1" x14ac:dyDescent="0.25">
      <c r="A68" s="14" t="s">
        <v>1096</v>
      </c>
    </row>
    <row r="69" spans="1:1" x14ac:dyDescent="0.25">
      <c r="A69" s="14" t="s">
        <v>1106</v>
      </c>
    </row>
    <row r="70" spans="1:1" x14ac:dyDescent="0.25">
      <c r="A70" s="14" t="s">
        <v>872</v>
      </c>
    </row>
    <row r="71" spans="1:1" x14ac:dyDescent="0.25">
      <c r="A71" s="14" t="s">
        <v>873</v>
      </c>
    </row>
    <row r="72" spans="1:1" x14ac:dyDescent="0.25">
      <c r="A72" s="14" t="s">
        <v>39</v>
      </c>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6:K26"/>
    <mergeCell ref="B45:J4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1123</v>
      </c>
    </row>
    <row r="2" spans="1:13" ht="15" x14ac:dyDescent="0.25">
      <c r="A2" s="12" t="s">
        <v>1105</v>
      </c>
    </row>
    <row r="3" spans="1:13" ht="15" x14ac:dyDescent="0.25">
      <c r="A3" s="12" t="s">
        <v>767</v>
      </c>
    </row>
    <row r="4" spans="1:13" ht="15" x14ac:dyDescent="0.25">
      <c r="A4" s="12" t="s">
        <v>1093</v>
      </c>
    </row>
    <row r="5" spans="1:13" x14ac:dyDescent="0.25">
      <c r="A5" s="19" t="str">
        <f>HYPERLINK("#'Table of contents'!A58",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912</v>
      </c>
      <c r="B8" s="1">
        <v>37</v>
      </c>
      <c r="C8" s="1">
        <v>31</v>
      </c>
      <c r="D8" s="1">
        <v>26</v>
      </c>
      <c r="E8" s="1">
        <v>22</v>
      </c>
      <c r="F8" s="1">
        <v>19</v>
      </c>
      <c r="G8" s="1">
        <v>17</v>
      </c>
      <c r="H8" s="1">
        <v>11</v>
      </c>
      <c r="I8" s="1">
        <v>10</v>
      </c>
      <c r="J8" s="1">
        <v>9</v>
      </c>
      <c r="K8" s="1">
        <v>7</v>
      </c>
      <c r="L8" s="4">
        <v>52</v>
      </c>
      <c r="M8" s="4">
        <v>184</v>
      </c>
    </row>
    <row r="9" spans="1:13" x14ac:dyDescent="0.25">
      <c r="A9" s="16" t="s">
        <v>1119</v>
      </c>
      <c r="B9" s="1">
        <v>33</v>
      </c>
      <c r="C9" s="1">
        <v>71</v>
      </c>
      <c r="D9" s="1">
        <v>49</v>
      </c>
      <c r="E9" s="1">
        <v>60</v>
      </c>
      <c r="F9" s="1">
        <v>69</v>
      </c>
      <c r="G9" s="1">
        <v>43</v>
      </c>
      <c r="H9" s="1">
        <v>29</v>
      </c>
      <c r="I9" s="1">
        <v>20</v>
      </c>
      <c r="J9" s="1">
        <v>24</v>
      </c>
      <c r="K9" s="1">
        <v>33</v>
      </c>
      <c r="L9" s="4">
        <v>148</v>
      </c>
      <c r="M9" s="4">
        <v>412</v>
      </c>
    </row>
    <row r="10" spans="1:13" x14ac:dyDescent="0.25">
      <c r="A10" s="16" t="s">
        <v>1120</v>
      </c>
      <c r="B10" s="1">
        <v>26</v>
      </c>
      <c r="C10" s="1">
        <v>18</v>
      </c>
      <c r="D10" s="1">
        <v>20</v>
      </c>
      <c r="E10" s="1">
        <v>16</v>
      </c>
      <c r="F10" s="1">
        <v>16</v>
      </c>
      <c r="G10" s="1">
        <v>9</v>
      </c>
      <c r="H10" s="1">
        <v>9</v>
      </c>
      <c r="I10" s="1">
        <v>8</v>
      </c>
      <c r="J10" s="1">
        <v>5</v>
      </c>
      <c r="K10" s="1">
        <v>10</v>
      </c>
      <c r="L10" s="4">
        <v>41</v>
      </c>
      <c r="M10" s="4">
        <v>128</v>
      </c>
    </row>
    <row r="11" spans="1:13" x14ac:dyDescent="0.25">
      <c r="A11" s="16" t="s">
        <v>919</v>
      </c>
      <c r="B11" s="1">
        <v>137</v>
      </c>
      <c r="C11" s="1">
        <v>150</v>
      </c>
      <c r="D11" s="1">
        <v>131</v>
      </c>
      <c r="E11" s="1">
        <v>135</v>
      </c>
      <c r="F11" s="1">
        <v>107</v>
      </c>
      <c r="G11" s="1">
        <v>81</v>
      </c>
      <c r="H11" s="1">
        <v>62</v>
      </c>
      <c r="I11" s="1">
        <v>58</v>
      </c>
      <c r="J11" s="1">
        <v>34</v>
      </c>
      <c r="K11" s="1">
        <v>38</v>
      </c>
      <c r="L11" s="4">
        <v>269</v>
      </c>
      <c r="M11" s="4">
        <v>901</v>
      </c>
    </row>
    <row r="12" spans="1:13" x14ac:dyDescent="0.25">
      <c r="A12" s="16" t="s">
        <v>1121</v>
      </c>
      <c r="B12" s="1">
        <v>148</v>
      </c>
      <c r="C12" s="1">
        <v>203</v>
      </c>
      <c r="D12" s="1">
        <v>218</v>
      </c>
      <c r="E12" s="1">
        <v>243</v>
      </c>
      <c r="F12" s="1">
        <v>229</v>
      </c>
      <c r="G12" s="1">
        <v>172</v>
      </c>
      <c r="H12" s="1">
        <v>157</v>
      </c>
      <c r="I12" s="1">
        <v>144</v>
      </c>
      <c r="J12" s="1">
        <v>92</v>
      </c>
      <c r="K12" s="1">
        <v>154</v>
      </c>
      <c r="L12" s="4">
        <v>701</v>
      </c>
      <c r="M12" s="4">
        <v>1640</v>
      </c>
    </row>
    <row r="13" spans="1:13" x14ac:dyDescent="0.25">
      <c r="A13" s="16" t="s">
        <v>1122</v>
      </c>
      <c r="B13" s="1">
        <v>92</v>
      </c>
      <c r="C13" s="1">
        <v>108</v>
      </c>
      <c r="D13" s="1">
        <v>82</v>
      </c>
      <c r="E13" s="1">
        <v>79</v>
      </c>
      <c r="F13" s="1">
        <v>46</v>
      </c>
      <c r="G13" s="1">
        <v>45</v>
      </c>
      <c r="H13" s="1">
        <v>39</v>
      </c>
      <c r="I13" s="1">
        <v>42</v>
      </c>
      <c r="J13" s="1">
        <v>36</v>
      </c>
      <c r="K13" s="1">
        <v>46</v>
      </c>
      <c r="L13" s="4">
        <v>199</v>
      </c>
      <c r="M13" s="4">
        <v>551</v>
      </c>
    </row>
    <row r="14" spans="1:13" x14ac:dyDescent="0.25">
      <c r="A14" s="10" t="s">
        <v>14</v>
      </c>
      <c r="B14" s="4">
        <v>473</v>
      </c>
      <c r="C14" s="4">
        <v>581</v>
      </c>
      <c r="D14" s="4">
        <v>526</v>
      </c>
      <c r="E14" s="4">
        <v>555</v>
      </c>
      <c r="F14" s="4">
        <v>486</v>
      </c>
      <c r="G14" s="4">
        <v>367</v>
      </c>
      <c r="H14" s="4">
        <v>307</v>
      </c>
      <c r="I14" s="4">
        <v>282</v>
      </c>
      <c r="J14" s="4">
        <v>200</v>
      </c>
      <c r="K14" s="4">
        <v>288</v>
      </c>
      <c r="L14" s="4">
        <v>1410</v>
      </c>
      <c r="M14" s="4">
        <v>3816</v>
      </c>
    </row>
    <row r="15" spans="1:13" x14ac:dyDescent="0.25">
      <c r="A15" s="15"/>
    </row>
    <row r="16" spans="1:13" x14ac:dyDescent="0.25">
      <c r="A16" s="15"/>
    </row>
    <row r="17" spans="1:13" x14ac:dyDescent="0.25">
      <c r="A17" s="15"/>
      <c r="B17" s="23" t="s">
        <v>732</v>
      </c>
      <c r="C17" s="24"/>
      <c r="D17" s="24"/>
      <c r="E17" s="24"/>
      <c r="F17" s="24"/>
      <c r="G17" s="24"/>
      <c r="H17" s="24"/>
      <c r="I17" s="24"/>
      <c r="J17" s="24"/>
      <c r="K17" s="24"/>
      <c r="L17" s="6" t="s">
        <v>734</v>
      </c>
      <c r="M17" s="6" t="s">
        <v>11</v>
      </c>
    </row>
    <row r="18" spans="1:13" x14ac:dyDescent="0.25">
      <c r="A18" s="9" t="s">
        <v>34</v>
      </c>
      <c r="B18" s="5" t="s">
        <v>0</v>
      </c>
      <c r="C18" s="5" t="s">
        <v>1</v>
      </c>
      <c r="D18" s="5" t="s">
        <v>2</v>
      </c>
      <c r="E18" s="5" t="s">
        <v>3</v>
      </c>
      <c r="F18" s="5" t="s">
        <v>4</v>
      </c>
      <c r="G18" s="5" t="s">
        <v>5</v>
      </c>
      <c r="H18" s="5" t="s">
        <v>6</v>
      </c>
      <c r="I18" s="5" t="s">
        <v>7</v>
      </c>
      <c r="J18" s="5" t="s">
        <v>8</v>
      </c>
      <c r="K18" s="5" t="s">
        <v>9</v>
      </c>
      <c r="L18" s="5" t="s">
        <v>32</v>
      </c>
      <c r="M18" s="5" t="s">
        <v>33</v>
      </c>
    </row>
    <row r="19" spans="1:13" x14ac:dyDescent="0.25">
      <c r="A19" s="8" t="s">
        <v>912</v>
      </c>
      <c r="B19" s="2">
        <v>0.38541666666666702</v>
      </c>
      <c r="C19" s="2">
        <v>0.25833333333333303</v>
      </c>
      <c r="D19" s="2">
        <v>0.27368421052631597</v>
      </c>
      <c r="E19" s="2">
        <v>0.22448979591836701</v>
      </c>
      <c r="F19" s="2">
        <v>0.18269230769230799</v>
      </c>
      <c r="G19" s="2">
        <v>0.24637681159420299</v>
      </c>
      <c r="H19" s="2">
        <v>0.22448979591836701</v>
      </c>
      <c r="I19" s="2">
        <v>0.26315789473684198</v>
      </c>
      <c r="J19" s="2">
        <v>0.23684210526315799</v>
      </c>
      <c r="K19" s="2">
        <v>0.14000000000000001</v>
      </c>
      <c r="L19" s="3">
        <v>0.21576763485477199</v>
      </c>
      <c r="M19" s="3">
        <v>0.25414364640884002</v>
      </c>
    </row>
    <row r="20" spans="1:13" x14ac:dyDescent="0.25">
      <c r="A20" s="8" t="s">
        <v>1119</v>
      </c>
      <c r="B20" s="2">
        <v>0.34375</v>
      </c>
      <c r="C20" s="2">
        <v>0.59166666666666701</v>
      </c>
      <c r="D20" s="2">
        <v>0.51578947368421102</v>
      </c>
      <c r="E20" s="2">
        <v>0.61224489795918402</v>
      </c>
      <c r="F20" s="2">
        <v>0.66346153846153799</v>
      </c>
      <c r="G20" s="2">
        <v>0.623188405797101</v>
      </c>
      <c r="H20" s="2">
        <v>0.59183673469387799</v>
      </c>
      <c r="I20" s="2">
        <v>0.52631578947368396</v>
      </c>
      <c r="J20" s="2">
        <v>0.63157894736842102</v>
      </c>
      <c r="K20" s="2">
        <v>0.66</v>
      </c>
      <c r="L20" s="3">
        <v>0.61410788381742698</v>
      </c>
      <c r="M20" s="3">
        <v>0.56906077348066297</v>
      </c>
    </row>
    <row r="21" spans="1:13" x14ac:dyDescent="0.25">
      <c r="A21" s="8" t="s">
        <v>1120</v>
      </c>
      <c r="B21" s="2">
        <v>0.27083333333333298</v>
      </c>
      <c r="C21" s="2">
        <v>0.15</v>
      </c>
      <c r="D21" s="2">
        <v>0.21052631578947401</v>
      </c>
      <c r="E21" s="2">
        <v>0.16326530612244899</v>
      </c>
      <c r="F21" s="2">
        <v>0.15384615384615399</v>
      </c>
      <c r="G21" s="2">
        <v>0.13043478260869601</v>
      </c>
      <c r="H21" s="2">
        <v>0.183673469387755</v>
      </c>
      <c r="I21" s="2">
        <v>0.21052631578947401</v>
      </c>
      <c r="J21" s="2">
        <v>0.13157894736842099</v>
      </c>
      <c r="K21" s="2">
        <v>0.2</v>
      </c>
      <c r="L21" s="3">
        <v>0.170124481327801</v>
      </c>
      <c r="M21" s="3">
        <v>0.17679558011049701</v>
      </c>
    </row>
    <row r="22" spans="1:13" x14ac:dyDescent="0.25">
      <c r="A22" s="8" t="s">
        <v>919</v>
      </c>
      <c r="B22" s="2">
        <v>0.36339522546419101</v>
      </c>
      <c r="C22" s="2">
        <v>0.32537960954446898</v>
      </c>
      <c r="D22" s="2">
        <v>0.30394431554524398</v>
      </c>
      <c r="E22" s="2">
        <v>0.29540481400437602</v>
      </c>
      <c r="F22" s="2">
        <v>0.28010471204188497</v>
      </c>
      <c r="G22" s="2">
        <v>0.27181208053691303</v>
      </c>
      <c r="H22" s="2">
        <v>0.24031007751937999</v>
      </c>
      <c r="I22" s="2">
        <v>0.23770491803278701</v>
      </c>
      <c r="J22" s="2">
        <v>0.209876543209877</v>
      </c>
      <c r="K22" s="2">
        <v>0.159663865546218</v>
      </c>
      <c r="L22" s="3">
        <v>0.23011120615910999</v>
      </c>
      <c r="M22" s="3">
        <v>0.29139715394566601</v>
      </c>
    </row>
    <row r="23" spans="1:13" x14ac:dyDescent="0.25">
      <c r="A23" s="8" t="s">
        <v>1121</v>
      </c>
      <c r="B23" s="2">
        <v>0.392572944297082</v>
      </c>
      <c r="C23" s="2">
        <v>0.44034707158351399</v>
      </c>
      <c r="D23" s="2">
        <v>0.50580046403712298</v>
      </c>
      <c r="E23" s="2">
        <v>0.53172866520787698</v>
      </c>
      <c r="F23" s="2">
        <v>0.59947643979057597</v>
      </c>
      <c r="G23" s="2">
        <v>0.577181208053691</v>
      </c>
      <c r="H23" s="2">
        <v>0.60852713178294604</v>
      </c>
      <c r="I23" s="2">
        <v>0.59016393442622905</v>
      </c>
      <c r="J23" s="2">
        <v>0.56790123456790098</v>
      </c>
      <c r="K23" s="2">
        <v>0.64705882352941202</v>
      </c>
      <c r="L23" s="3">
        <v>0.59965782720273697</v>
      </c>
      <c r="M23" s="3">
        <v>0.53040103492884905</v>
      </c>
    </row>
    <row r="24" spans="1:13" x14ac:dyDescent="0.25">
      <c r="A24" s="8" t="s">
        <v>1122</v>
      </c>
      <c r="B24" s="2">
        <v>0.24403183023872699</v>
      </c>
      <c r="C24" s="2">
        <v>0.23427331887201699</v>
      </c>
      <c r="D24" s="2">
        <v>0.19025522041763299</v>
      </c>
      <c r="E24" s="2">
        <v>0.172866520787746</v>
      </c>
      <c r="F24" s="2">
        <v>0.12041884816753901</v>
      </c>
      <c r="G24" s="2">
        <v>0.15100671140939601</v>
      </c>
      <c r="H24" s="2">
        <v>0.15116279069767399</v>
      </c>
      <c r="I24" s="2">
        <v>0.17213114754098399</v>
      </c>
      <c r="J24" s="2">
        <v>0.22222222222222199</v>
      </c>
      <c r="K24" s="2">
        <v>0.19327731092437</v>
      </c>
      <c r="L24" s="3">
        <v>0.17023096663815199</v>
      </c>
      <c r="M24" s="3">
        <v>0.178201811125485</v>
      </c>
    </row>
    <row r="25" spans="1:13" x14ac:dyDescent="0.25">
      <c r="A25" s="15"/>
    </row>
    <row r="26" spans="1:13" x14ac:dyDescent="0.25">
      <c r="A26" s="15"/>
    </row>
    <row r="27" spans="1:13" x14ac:dyDescent="0.25">
      <c r="A27" s="15"/>
      <c r="B27" s="23" t="s">
        <v>31</v>
      </c>
      <c r="C27" s="23"/>
      <c r="D27" s="23"/>
      <c r="E27" s="23"/>
      <c r="F27" s="23"/>
      <c r="G27" s="23"/>
      <c r="H27" s="23"/>
      <c r="I27" s="23"/>
      <c r="J27" s="23"/>
      <c r="K27" s="6" t="s">
        <v>10</v>
      </c>
      <c r="L27" s="6" t="s">
        <v>11</v>
      </c>
    </row>
    <row r="28" spans="1:13" x14ac:dyDescent="0.25">
      <c r="A28" s="9" t="s">
        <v>34</v>
      </c>
      <c r="B28" s="5" t="s">
        <v>15</v>
      </c>
      <c r="C28" s="5" t="s">
        <v>16</v>
      </c>
      <c r="D28" s="5" t="s">
        <v>17</v>
      </c>
      <c r="E28" s="5" t="s">
        <v>18</v>
      </c>
      <c r="F28" s="5" t="s">
        <v>19</v>
      </c>
      <c r="G28" s="5" t="s">
        <v>20</v>
      </c>
      <c r="H28" s="5" t="s">
        <v>21</v>
      </c>
      <c r="I28" s="5" t="s">
        <v>22</v>
      </c>
      <c r="J28" s="5" t="s">
        <v>23</v>
      </c>
      <c r="K28" s="5" t="s">
        <v>24</v>
      </c>
      <c r="L28" s="5" t="s">
        <v>25</v>
      </c>
    </row>
    <row r="29" spans="1:13" x14ac:dyDescent="0.25">
      <c r="A29" s="8" t="s">
        <v>912</v>
      </c>
      <c r="B29" s="2">
        <v>-0.162162162162162</v>
      </c>
      <c r="C29" s="2">
        <v>-0.16129032258064499</v>
      </c>
      <c r="D29" s="2">
        <v>-0.15384615384615399</v>
      </c>
      <c r="E29" s="2">
        <v>-0.13636363636363599</v>
      </c>
      <c r="F29" s="2">
        <v>-0.105263157894737</v>
      </c>
      <c r="G29" s="2">
        <v>-0.35294117647058798</v>
      </c>
      <c r="H29" s="2">
        <v>-9.0909090909090898E-2</v>
      </c>
      <c r="I29" s="2">
        <v>-0.1</v>
      </c>
      <c r="J29" s="2">
        <v>-0.22222222222222199</v>
      </c>
      <c r="K29" s="3">
        <v>-0.58823529411764697</v>
      </c>
      <c r="L29" s="3">
        <v>-0.81081081081081097</v>
      </c>
    </row>
    <row r="30" spans="1:13" x14ac:dyDescent="0.25">
      <c r="A30" s="8" t="s">
        <v>1119</v>
      </c>
      <c r="B30" s="2">
        <v>1.15151515151515</v>
      </c>
      <c r="C30" s="2">
        <v>-0.309859154929577</v>
      </c>
      <c r="D30" s="2">
        <v>0.22448979591836701</v>
      </c>
      <c r="E30" s="2">
        <v>0.15</v>
      </c>
      <c r="F30" s="2">
        <v>-0.376811594202899</v>
      </c>
      <c r="G30" s="2">
        <v>-0.32558139534883701</v>
      </c>
      <c r="H30" s="2">
        <v>-0.31034482758620702</v>
      </c>
      <c r="I30" s="2">
        <v>0.2</v>
      </c>
      <c r="J30" s="2">
        <v>0.375</v>
      </c>
      <c r="K30" s="3">
        <v>-0.232558139534884</v>
      </c>
      <c r="L30" s="3">
        <v>0</v>
      </c>
    </row>
    <row r="31" spans="1:13" x14ac:dyDescent="0.25">
      <c r="A31" s="8" t="s">
        <v>1120</v>
      </c>
      <c r="B31" s="2">
        <v>-0.30769230769230799</v>
      </c>
      <c r="C31" s="2">
        <v>0.11111111111111099</v>
      </c>
      <c r="D31" s="2">
        <v>-0.2</v>
      </c>
      <c r="E31" s="2">
        <v>0</v>
      </c>
      <c r="F31" s="2">
        <v>-0.4375</v>
      </c>
      <c r="G31" s="2">
        <v>0</v>
      </c>
      <c r="H31" s="2">
        <v>-0.11111111111111099</v>
      </c>
      <c r="I31" s="2">
        <v>-0.375</v>
      </c>
      <c r="J31" s="2">
        <v>1</v>
      </c>
      <c r="K31" s="3">
        <v>0.11111111111111099</v>
      </c>
      <c r="L31" s="3">
        <v>-0.61538461538461497</v>
      </c>
    </row>
    <row r="32" spans="1:13" x14ac:dyDescent="0.25">
      <c r="A32" s="8" t="s">
        <v>919</v>
      </c>
      <c r="B32" s="2">
        <v>9.4890510948905105E-2</v>
      </c>
      <c r="C32" s="2">
        <v>-0.12666666666666701</v>
      </c>
      <c r="D32" s="2">
        <v>3.0534351145038201E-2</v>
      </c>
      <c r="E32" s="2">
        <v>-0.20740740740740701</v>
      </c>
      <c r="F32" s="2">
        <v>-0.242990654205607</v>
      </c>
      <c r="G32" s="2">
        <v>-0.234567901234568</v>
      </c>
      <c r="H32" s="2">
        <v>-6.4516129032258104E-2</v>
      </c>
      <c r="I32" s="2">
        <v>-0.41379310344827602</v>
      </c>
      <c r="J32" s="2">
        <v>0.11764705882352899</v>
      </c>
      <c r="K32" s="3">
        <v>-0.530864197530864</v>
      </c>
      <c r="L32" s="3">
        <v>-0.72262773722627704</v>
      </c>
    </row>
    <row r="33" spans="1:12" x14ac:dyDescent="0.25">
      <c r="A33" s="8" t="s">
        <v>1121</v>
      </c>
      <c r="B33" s="2">
        <v>0.37162162162162199</v>
      </c>
      <c r="C33" s="2">
        <v>7.3891625615763595E-2</v>
      </c>
      <c r="D33" s="2">
        <v>0.11467889908256899</v>
      </c>
      <c r="E33" s="2">
        <v>-5.7613168724279802E-2</v>
      </c>
      <c r="F33" s="2">
        <v>-0.24890829694323099</v>
      </c>
      <c r="G33" s="2">
        <v>-8.7209302325581398E-2</v>
      </c>
      <c r="H33" s="2">
        <v>-8.2802547770700605E-2</v>
      </c>
      <c r="I33" s="2">
        <v>-0.36111111111111099</v>
      </c>
      <c r="J33" s="2">
        <v>0.67391304347826098</v>
      </c>
      <c r="K33" s="3">
        <v>-0.104651162790698</v>
      </c>
      <c r="L33" s="3">
        <v>4.0540540540540501E-2</v>
      </c>
    </row>
    <row r="34" spans="1:12" x14ac:dyDescent="0.25">
      <c r="A34" s="8" t="s">
        <v>1122</v>
      </c>
      <c r="B34" s="2">
        <v>0.173913043478261</v>
      </c>
      <c r="C34" s="2">
        <v>-0.240740740740741</v>
      </c>
      <c r="D34" s="2">
        <v>-3.65853658536585E-2</v>
      </c>
      <c r="E34" s="2">
        <v>-0.417721518987342</v>
      </c>
      <c r="F34" s="2">
        <v>-2.1739130434782601E-2</v>
      </c>
      <c r="G34" s="2">
        <v>-0.133333333333333</v>
      </c>
      <c r="H34" s="2">
        <v>7.69230769230769E-2</v>
      </c>
      <c r="I34" s="2">
        <v>-0.14285714285714299</v>
      </c>
      <c r="J34" s="2">
        <v>0.27777777777777801</v>
      </c>
      <c r="K34" s="3">
        <v>2.2222222222222199E-2</v>
      </c>
      <c r="L34" s="3">
        <v>-0.5</v>
      </c>
    </row>
    <row r="35" spans="1:12" x14ac:dyDescent="0.25">
      <c r="A35" s="11" t="s">
        <v>14</v>
      </c>
      <c r="B35" s="3">
        <v>0.22832980972515901</v>
      </c>
      <c r="C35" s="3">
        <v>-9.4664371772805497E-2</v>
      </c>
      <c r="D35" s="3">
        <v>5.5133079847908703E-2</v>
      </c>
      <c r="E35" s="3">
        <v>-0.124324324324324</v>
      </c>
      <c r="F35" s="3">
        <v>-0.24485596707818899</v>
      </c>
      <c r="G35" s="3">
        <v>-0.163487738419619</v>
      </c>
      <c r="H35" s="3">
        <v>-8.1433224755700306E-2</v>
      </c>
      <c r="I35" s="3">
        <v>-0.290780141843972</v>
      </c>
      <c r="J35" s="3">
        <v>0.44</v>
      </c>
      <c r="K35" s="3">
        <v>-0.21525885558583099</v>
      </c>
      <c r="L35" s="3">
        <v>-0.39112050739957699</v>
      </c>
    </row>
    <row r="36" spans="1:12" x14ac:dyDescent="0.25">
      <c r="A36" s="15"/>
    </row>
    <row r="37" spans="1:12" x14ac:dyDescent="0.25">
      <c r="A37" s="13" t="s">
        <v>35</v>
      </c>
    </row>
    <row r="38" spans="1:12" x14ac:dyDescent="0.25">
      <c r="A38" s="14" t="s">
        <v>36</v>
      </c>
    </row>
    <row r="39" spans="1:12" x14ac:dyDescent="0.25">
      <c r="A39" s="14" t="s">
        <v>37</v>
      </c>
    </row>
    <row r="40" spans="1:12" x14ac:dyDescent="0.25">
      <c r="A40" s="14" t="s">
        <v>1094</v>
      </c>
    </row>
    <row r="41" spans="1:12" x14ac:dyDescent="0.25">
      <c r="A41" s="14" t="s">
        <v>1096</v>
      </c>
    </row>
    <row r="42" spans="1:12" x14ac:dyDescent="0.25">
      <c r="A42" s="14" t="s">
        <v>1106</v>
      </c>
    </row>
    <row r="43" spans="1:12" x14ac:dyDescent="0.25">
      <c r="A43" s="14" t="s">
        <v>39</v>
      </c>
    </row>
    <row r="44" spans="1:12" x14ac:dyDescent="0.25">
      <c r="A44" s="15"/>
    </row>
    <row r="45" spans="1:12" x14ac:dyDescent="0.25">
      <c r="A45" s="15"/>
    </row>
    <row r="46" spans="1:12" x14ac:dyDescent="0.25">
      <c r="A46" s="15"/>
    </row>
    <row r="47" spans="1:12" x14ac:dyDescent="0.25">
      <c r="A47" s="15"/>
    </row>
    <row r="48" spans="1:12"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17:K17"/>
    <mergeCell ref="B27:J2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1130</v>
      </c>
    </row>
    <row r="2" spans="1:13" ht="15" x14ac:dyDescent="0.25">
      <c r="A2" s="12" t="s">
        <v>1105</v>
      </c>
    </row>
    <row r="3" spans="1:13" ht="15" x14ac:dyDescent="0.25">
      <c r="A3" s="12" t="s">
        <v>781</v>
      </c>
    </row>
    <row r="4" spans="1:13" ht="15" x14ac:dyDescent="0.25">
      <c r="A4" s="12" t="s">
        <v>1093</v>
      </c>
    </row>
    <row r="5" spans="1:13" x14ac:dyDescent="0.25">
      <c r="A5" s="19" t="str">
        <f>HYPERLINK("#'Table of contents'!A59",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927</v>
      </c>
      <c r="B8" s="1">
        <v>15</v>
      </c>
      <c r="C8" s="1">
        <v>10</v>
      </c>
      <c r="D8" s="1">
        <v>5</v>
      </c>
      <c r="E8" s="1">
        <v>7</v>
      </c>
      <c r="F8" s="1">
        <v>5</v>
      </c>
      <c r="G8" s="1">
        <v>6</v>
      </c>
      <c r="H8" s="1" t="s">
        <v>2216</v>
      </c>
      <c r="I8" s="1">
        <v>7</v>
      </c>
      <c r="J8" s="1">
        <v>3</v>
      </c>
      <c r="K8" s="1">
        <v>4</v>
      </c>
      <c r="L8" s="4">
        <v>22</v>
      </c>
      <c r="M8" s="4">
        <v>64</v>
      </c>
    </row>
    <row r="9" spans="1:13" x14ac:dyDescent="0.25">
      <c r="A9" s="16" t="s">
        <v>1124</v>
      </c>
      <c r="B9" s="1">
        <v>6</v>
      </c>
      <c r="C9" s="1">
        <v>21</v>
      </c>
      <c r="D9" s="1">
        <v>9</v>
      </c>
      <c r="E9" s="1">
        <v>16</v>
      </c>
      <c r="F9" s="1">
        <v>18</v>
      </c>
      <c r="G9" s="1">
        <v>13</v>
      </c>
      <c r="H9" s="1">
        <v>12</v>
      </c>
      <c r="I9" s="1">
        <v>5</v>
      </c>
      <c r="J9" s="1">
        <v>8</v>
      </c>
      <c r="K9" s="1">
        <v>8</v>
      </c>
      <c r="L9" s="4">
        <v>46</v>
      </c>
      <c r="M9" s="4">
        <v>112</v>
      </c>
    </row>
    <row r="10" spans="1:13" x14ac:dyDescent="0.25">
      <c r="A10" s="16" t="s">
        <v>1125</v>
      </c>
      <c r="B10" s="1">
        <v>5</v>
      </c>
      <c r="C10" s="1">
        <v>8</v>
      </c>
      <c r="D10" s="1">
        <v>3</v>
      </c>
      <c r="E10" s="1">
        <v>4</v>
      </c>
      <c r="F10" s="1" t="s">
        <v>2216</v>
      </c>
      <c r="G10" s="1">
        <v>4</v>
      </c>
      <c r="H10" s="1" t="s">
        <v>2216</v>
      </c>
      <c r="I10" s="1" t="s">
        <v>2216</v>
      </c>
      <c r="J10" s="1" t="s">
        <v>2216</v>
      </c>
      <c r="K10" s="1">
        <v>5</v>
      </c>
      <c r="L10" s="4">
        <v>12</v>
      </c>
      <c r="M10" s="4">
        <v>32</v>
      </c>
    </row>
    <row r="11" spans="1:13" x14ac:dyDescent="0.25">
      <c r="A11" s="16" t="s">
        <v>934</v>
      </c>
      <c r="B11" s="1">
        <v>85</v>
      </c>
      <c r="C11" s="1">
        <v>83</v>
      </c>
      <c r="D11" s="1">
        <v>75</v>
      </c>
      <c r="E11" s="1">
        <v>77</v>
      </c>
      <c r="F11" s="1">
        <v>60</v>
      </c>
      <c r="G11" s="1">
        <v>45</v>
      </c>
      <c r="H11" s="1">
        <v>43</v>
      </c>
      <c r="I11" s="1">
        <v>29</v>
      </c>
      <c r="J11" s="1">
        <v>23</v>
      </c>
      <c r="K11" s="1">
        <v>23</v>
      </c>
      <c r="L11" s="4">
        <v>160</v>
      </c>
      <c r="M11" s="4">
        <v>524</v>
      </c>
    </row>
    <row r="12" spans="1:13" x14ac:dyDescent="0.25">
      <c r="A12" s="16" t="s">
        <v>1126</v>
      </c>
      <c r="B12" s="1">
        <v>90</v>
      </c>
      <c r="C12" s="1">
        <v>140</v>
      </c>
      <c r="D12" s="1">
        <v>120</v>
      </c>
      <c r="E12" s="1">
        <v>149</v>
      </c>
      <c r="F12" s="1">
        <v>126</v>
      </c>
      <c r="G12" s="1">
        <v>86</v>
      </c>
      <c r="H12" s="1">
        <v>80</v>
      </c>
      <c r="I12" s="1">
        <v>74</v>
      </c>
      <c r="J12" s="1">
        <v>58</v>
      </c>
      <c r="K12" s="1">
        <v>87</v>
      </c>
      <c r="L12" s="4">
        <v>380</v>
      </c>
      <c r="M12" s="4">
        <v>963</v>
      </c>
    </row>
    <row r="13" spans="1:13" x14ac:dyDescent="0.25">
      <c r="A13" s="16" t="s">
        <v>1127</v>
      </c>
      <c r="B13" s="1">
        <v>57</v>
      </c>
      <c r="C13" s="1">
        <v>51</v>
      </c>
      <c r="D13" s="1">
        <v>48</v>
      </c>
      <c r="E13" s="1">
        <v>40</v>
      </c>
      <c r="F13" s="1">
        <v>30</v>
      </c>
      <c r="G13" s="1">
        <v>25</v>
      </c>
      <c r="H13" s="1">
        <v>22</v>
      </c>
      <c r="I13" s="1">
        <v>24</v>
      </c>
      <c r="J13" s="1">
        <v>20</v>
      </c>
      <c r="K13" s="1">
        <v>32</v>
      </c>
      <c r="L13" s="4">
        <v>118</v>
      </c>
      <c r="M13" s="4">
        <v>315</v>
      </c>
    </row>
    <row r="14" spans="1:13" x14ac:dyDescent="0.25">
      <c r="A14" s="16" t="s">
        <v>941</v>
      </c>
      <c r="B14" s="1">
        <v>74</v>
      </c>
      <c r="C14" s="1">
        <v>88</v>
      </c>
      <c r="D14" s="1">
        <v>77</v>
      </c>
      <c r="E14" s="1">
        <v>73</v>
      </c>
      <c r="F14" s="1">
        <v>61</v>
      </c>
      <c r="G14" s="1">
        <v>47</v>
      </c>
      <c r="H14" s="1">
        <v>28</v>
      </c>
      <c r="I14" s="1">
        <v>32</v>
      </c>
      <c r="J14" s="1">
        <v>17</v>
      </c>
      <c r="K14" s="1">
        <v>18</v>
      </c>
      <c r="L14" s="4">
        <v>139</v>
      </c>
      <c r="M14" s="4">
        <v>497</v>
      </c>
    </row>
    <row r="15" spans="1:13" x14ac:dyDescent="0.25">
      <c r="A15" s="16" t="s">
        <v>1128</v>
      </c>
      <c r="B15" s="1">
        <v>85</v>
      </c>
      <c r="C15" s="1">
        <v>113</v>
      </c>
      <c r="D15" s="1">
        <v>138</v>
      </c>
      <c r="E15" s="1">
        <v>138</v>
      </c>
      <c r="F15" s="1">
        <v>154</v>
      </c>
      <c r="G15" s="1">
        <v>116</v>
      </c>
      <c r="H15" s="1">
        <v>94</v>
      </c>
      <c r="I15" s="1">
        <v>85</v>
      </c>
      <c r="J15" s="1">
        <v>50</v>
      </c>
      <c r="K15" s="1">
        <v>92</v>
      </c>
      <c r="L15" s="4">
        <v>423</v>
      </c>
      <c r="M15" s="4">
        <v>977</v>
      </c>
    </row>
    <row r="16" spans="1:13" x14ac:dyDescent="0.25">
      <c r="A16" s="16" t="s">
        <v>1129</v>
      </c>
      <c r="B16" s="1">
        <v>56</v>
      </c>
      <c r="C16" s="1">
        <v>67</v>
      </c>
      <c r="D16" s="1">
        <v>51</v>
      </c>
      <c r="E16" s="1">
        <v>51</v>
      </c>
      <c r="F16" s="1">
        <v>32</v>
      </c>
      <c r="G16" s="1">
        <v>25</v>
      </c>
      <c r="H16" s="1">
        <v>24</v>
      </c>
      <c r="I16" s="1">
        <v>26</v>
      </c>
      <c r="J16" s="1">
        <v>20</v>
      </c>
      <c r="K16" s="1">
        <v>19</v>
      </c>
      <c r="L16" s="4">
        <v>110</v>
      </c>
      <c r="M16" s="4">
        <v>332</v>
      </c>
    </row>
    <row r="17" spans="1:13" x14ac:dyDescent="0.25">
      <c r="A17" s="10" t="s">
        <v>14</v>
      </c>
      <c r="B17" s="4">
        <v>473</v>
      </c>
      <c r="C17" s="4">
        <v>581</v>
      </c>
      <c r="D17" s="4">
        <v>526</v>
      </c>
      <c r="E17" s="4">
        <v>555</v>
      </c>
      <c r="F17" s="4">
        <v>486</v>
      </c>
      <c r="G17" s="4">
        <v>367</v>
      </c>
      <c r="H17" s="4">
        <v>307</v>
      </c>
      <c r="I17" s="4">
        <v>282</v>
      </c>
      <c r="J17" s="4">
        <v>200</v>
      </c>
      <c r="K17" s="4">
        <v>288</v>
      </c>
      <c r="L17" s="4">
        <v>1410</v>
      </c>
      <c r="M17" s="4">
        <v>3816</v>
      </c>
    </row>
    <row r="18" spans="1:13" x14ac:dyDescent="0.25">
      <c r="A18" s="15"/>
    </row>
    <row r="19" spans="1:13" x14ac:dyDescent="0.25">
      <c r="A19" s="15"/>
    </row>
    <row r="20" spans="1:13" x14ac:dyDescent="0.25">
      <c r="A20" s="15"/>
      <c r="B20" s="23" t="s">
        <v>732</v>
      </c>
      <c r="C20" s="24"/>
      <c r="D20" s="24"/>
      <c r="E20" s="24"/>
      <c r="F20" s="24"/>
      <c r="G20" s="24"/>
      <c r="H20" s="24"/>
      <c r="I20" s="24"/>
      <c r="J20" s="24"/>
      <c r="K20" s="24"/>
      <c r="L20" s="6" t="s">
        <v>734</v>
      </c>
      <c r="M20" s="6" t="s">
        <v>11</v>
      </c>
    </row>
    <row r="21" spans="1:13" x14ac:dyDescent="0.25">
      <c r="A21" s="9" t="s">
        <v>34</v>
      </c>
      <c r="B21" s="5" t="s">
        <v>0</v>
      </c>
      <c r="C21" s="5" t="s">
        <v>1</v>
      </c>
      <c r="D21" s="5" t="s">
        <v>2</v>
      </c>
      <c r="E21" s="5" t="s">
        <v>3</v>
      </c>
      <c r="F21" s="5" t="s">
        <v>4</v>
      </c>
      <c r="G21" s="5" t="s">
        <v>5</v>
      </c>
      <c r="H21" s="5" t="s">
        <v>6</v>
      </c>
      <c r="I21" s="5" t="s">
        <v>7</v>
      </c>
      <c r="J21" s="5" t="s">
        <v>8</v>
      </c>
      <c r="K21" s="5" t="s">
        <v>9</v>
      </c>
      <c r="L21" s="5" t="s">
        <v>32</v>
      </c>
      <c r="M21" s="5" t="s">
        <v>33</v>
      </c>
    </row>
    <row r="22" spans="1:13" x14ac:dyDescent="0.25">
      <c r="A22" s="8" t="s">
        <v>927</v>
      </c>
      <c r="B22" s="2">
        <v>0.57692307692307698</v>
      </c>
      <c r="C22" s="2">
        <v>0.256410256410256</v>
      </c>
      <c r="D22" s="2">
        <v>0.29411764705882398</v>
      </c>
      <c r="E22" s="2">
        <v>0.25925925925925902</v>
      </c>
      <c r="F22" s="2">
        <v>0.217391304347826</v>
      </c>
      <c r="G22" s="2">
        <v>0.26086956521739102</v>
      </c>
      <c r="H22" s="2" t="s">
        <v>2216</v>
      </c>
      <c r="I22" s="2">
        <v>0.58333333333333304</v>
      </c>
      <c r="J22" s="2">
        <v>0.25</v>
      </c>
      <c r="K22" s="2">
        <v>0.23529411764705899</v>
      </c>
      <c r="L22" s="3">
        <v>0.27500000000000002</v>
      </c>
      <c r="M22" s="3">
        <v>0.30769230769230799</v>
      </c>
    </row>
    <row r="23" spans="1:13" x14ac:dyDescent="0.25">
      <c r="A23" s="8" t="s">
        <v>1124</v>
      </c>
      <c r="B23" s="2">
        <v>0.230769230769231</v>
      </c>
      <c r="C23" s="2">
        <v>0.53846153846153799</v>
      </c>
      <c r="D23" s="2">
        <v>0.52941176470588203</v>
      </c>
      <c r="E23" s="2">
        <v>0.592592592592593</v>
      </c>
      <c r="F23" s="2">
        <v>0.78260869565217395</v>
      </c>
      <c r="G23" s="2">
        <v>0.565217391304348</v>
      </c>
      <c r="H23" s="2">
        <v>0.75</v>
      </c>
      <c r="I23" s="2">
        <v>0.41666666666666702</v>
      </c>
      <c r="J23" s="2">
        <v>0.66666666666666696</v>
      </c>
      <c r="K23" s="2">
        <v>0.47058823529411797</v>
      </c>
      <c r="L23" s="3">
        <v>0.57499999999999996</v>
      </c>
      <c r="M23" s="3">
        <v>0.53846153846153799</v>
      </c>
    </row>
    <row r="24" spans="1:13" x14ac:dyDescent="0.25">
      <c r="A24" s="8" t="s">
        <v>1125</v>
      </c>
      <c r="B24" s="2">
        <v>0.19230769230769201</v>
      </c>
      <c r="C24" s="2">
        <v>0.20512820512820501</v>
      </c>
      <c r="D24" s="2">
        <v>0.17647058823529399</v>
      </c>
      <c r="E24" s="2">
        <v>0.148148148148148</v>
      </c>
      <c r="F24" s="2">
        <v>0</v>
      </c>
      <c r="G24" s="2">
        <v>0.173913043478261</v>
      </c>
      <c r="H24" s="2" t="s">
        <v>2216</v>
      </c>
      <c r="I24" s="2">
        <v>0</v>
      </c>
      <c r="J24" s="2" t="s">
        <v>2216</v>
      </c>
      <c r="K24" s="2">
        <v>0.29411764705882398</v>
      </c>
      <c r="L24" s="3">
        <v>0.15</v>
      </c>
      <c r="M24" s="3">
        <v>0.15384615384615399</v>
      </c>
    </row>
    <row r="25" spans="1:13" x14ac:dyDescent="0.25">
      <c r="A25" s="8" t="s">
        <v>934</v>
      </c>
      <c r="B25" s="2">
        <v>0.36637931034482801</v>
      </c>
      <c r="C25" s="2">
        <v>0.30291970802919699</v>
      </c>
      <c r="D25" s="2">
        <v>0.30864197530864201</v>
      </c>
      <c r="E25" s="2">
        <v>0.28947368421052599</v>
      </c>
      <c r="F25" s="2">
        <v>0.27777777777777801</v>
      </c>
      <c r="G25" s="2">
        <v>0.28846153846153799</v>
      </c>
      <c r="H25" s="2">
        <v>0.29655172413793102</v>
      </c>
      <c r="I25" s="2">
        <v>0.22834645669291301</v>
      </c>
      <c r="J25" s="2">
        <v>0.22772277227722801</v>
      </c>
      <c r="K25" s="2">
        <v>0.161971830985915</v>
      </c>
      <c r="L25" s="3">
        <v>0.24316109422492399</v>
      </c>
      <c r="M25" s="3">
        <v>0.29078801331853499</v>
      </c>
    </row>
    <row r="26" spans="1:13" x14ac:dyDescent="0.25">
      <c r="A26" s="8" t="s">
        <v>1126</v>
      </c>
      <c r="B26" s="2">
        <v>0.38793103448275901</v>
      </c>
      <c r="C26" s="2">
        <v>0.51094890510948898</v>
      </c>
      <c r="D26" s="2">
        <v>0.49382716049382702</v>
      </c>
      <c r="E26" s="2">
        <v>0.56015037593984995</v>
      </c>
      <c r="F26" s="2">
        <v>0.58333333333333304</v>
      </c>
      <c r="G26" s="2">
        <v>0.55128205128205099</v>
      </c>
      <c r="H26" s="2">
        <v>0.55172413793103403</v>
      </c>
      <c r="I26" s="2">
        <v>0.58267716535433101</v>
      </c>
      <c r="J26" s="2">
        <v>0.57425742574257399</v>
      </c>
      <c r="K26" s="2">
        <v>0.61267605633802802</v>
      </c>
      <c r="L26" s="3">
        <v>0.577507598784195</v>
      </c>
      <c r="M26" s="3">
        <v>0.53440621531631505</v>
      </c>
    </row>
    <row r="27" spans="1:13" x14ac:dyDescent="0.25">
      <c r="A27" s="8" t="s">
        <v>1127</v>
      </c>
      <c r="B27" s="2">
        <v>0.24568965517241401</v>
      </c>
      <c r="C27" s="2">
        <v>0.186131386861314</v>
      </c>
      <c r="D27" s="2">
        <v>0.19753086419753099</v>
      </c>
      <c r="E27" s="2">
        <v>0.150375939849624</v>
      </c>
      <c r="F27" s="2">
        <v>0.13888888888888901</v>
      </c>
      <c r="G27" s="2">
        <v>0.16025641025640999</v>
      </c>
      <c r="H27" s="2">
        <v>0.15172413793103401</v>
      </c>
      <c r="I27" s="2">
        <v>0.18897637795275599</v>
      </c>
      <c r="J27" s="2">
        <v>0.198019801980198</v>
      </c>
      <c r="K27" s="2">
        <v>0.22535211267605601</v>
      </c>
      <c r="L27" s="3">
        <v>0.17933130699088101</v>
      </c>
      <c r="M27" s="3">
        <v>0.17480577136514999</v>
      </c>
    </row>
    <row r="28" spans="1:13" x14ac:dyDescent="0.25">
      <c r="A28" s="8" t="s">
        <v>941</v>
      </c>
      <c r="B28" s="2">
        <v>0.34418604651162799</v>
      </c>
      <c r="C28" s="2">
        <v>0.328358208955224</v>
      </c>
      <c r="D28" s="2">
        <v>0.28947368421052599</v>
      </c>
      <c r="E28" s="2">
        <v>0.27862595419847302</v>
      </c>
      <c r="F28" s="2">
        <v>0.24696356275303599</v>
      </c>
      <c r="G28" s="2">
        <v>0.25</v>
      </c>
      <c r="H28" s="2">
        <v>0.19178082191780799</v>
      </c>
      <c r="I28" s="2">
        <v>0.223776223776224</v>
      </c>
      <c r="J28" s="2">
        <v>0.195402298850575</v>
      </c>
      <c r="K28" s="2">
        <v>0.13953488372093001</v>
      </c>
      <c r="L28" s="3">
        <v>0.206845238095238</v>
      </c>
      <c r="M28" s="3">
        <v>0.275193798449612</v>
      </c>
    </row>
    <row r="29" spans="1:13" x14ac:dyDescent="0.25">
      <c r="A29" s="8" t="s">
        <v>1128</v>
      </c>
      <c r="B29" s="2">
        <v>0.39534883720930197</v>
      </c>
      <c r="C29" s="2">
        <v>0.421641791044776</v>
      </c>
      <c r="D29" s="2">
        <v>0.51879699248120303</v>
      </c>
      <c r="E29" s="2">
        <v>0.52671755725190805</v>
      </c>
      <c r="F29" s="2">
        <v>0.623481781376518</v>
      </c>
      <c r="G29" s="2">
        <v>0.61702127659574502</v>
      </c>
      <c r="H29" s="2">
        <v>0.64383561643835596</v>
      </c>
      <c r="I29" s="2">
        <v>0.59440559440559404</v>
      </c>
      <c r="J29" s="2">
        <v>0.57471264367816099</v>
      </c>
      <c r="K29" s="2">
        <v>0.71317829457364301</v>
      </c>
      <c r="L29" s="3">
        <v>0.62946428571428603</v>
      </c>
      <c r="M29" s="3">
        <v>0.54097452934662205</v>
      </c>
    </row>
    <row r="30" spans="1:13" x14ac:dyDescent="0.25">
      <c r="A30" s="8" t="s">
        <v>1129</v>
      </c>
      <c r="B30" s="2">
        <v>0.26046511627906999</v>
      </c>
      <c r="C30" s="2">
        <v>0.25</v>
      </c>
      <c r="D30" s="2">
        <v>0.191729323308271</v>
      </c>
      <c r="E30" s="2">
        <v>0.19465648854961801</v>
      </c>
      <c r="F30" s="2">
        <v>0.12955465587044501</v>
      </c>
      <c r="G30" s="2">
        <v>0.13297872340425501</v>
      </c>
      <c r="H30" s="2">
        <v>0.164383561643836</v>
      </c>
      <c r="I30" s="2">
        <v>0.18181818181818199</v>
      </c>
      <c r="J30" s="2">
        <v>0.229885057471264</v>
      </c>
      <c r="K30" s="2">
        <v>0.14728682170542601</v>
      </c>
      <c r="L30" s="3">
        <v>0.163690476190476</v>
      </c>
      <c r="M30" s="3">
        <v>0.18383167220376501</v>
      </c>
    </row>
    <row r="31" spans="1:13" x14ac:dyDescent="0.25">
      <c r="A31" s="15"/>
    </row>
    <row r="32" spans="1:13" x14ac:dyDescent="0.25">
      <c r="A32" s="15"/>
    </row>
    <row r="33" spans="1:12" x14ac:dyDescent="0.25">
      <c r="A33" s="15"/>
      <c r="B33" s="23" t="s">
        <v>31</v>
      </c>
      <c r="C33" s="23"/>
      <c r="D33" s="23"/>
      <c r="E33" s="23"/>
      <c r="F33" s="23"/>
      <c r="G33" s="23"/>
      <c r="H33" s="23"/>
      <c r="I33" s="23"/>
      <c r="J33" s="23"/>
      <c r="K33" s="6" t="s">
        <v>10</v>
      </c>
      <c r="L33" s="6" t="s">
        <v>11</v>
      </c>
    </row>
    <row r="34" spans="1:12" x14ac:dyDescent="0.25">
      <c r="A34" s="9" t="s">
        <v>34</v>
      </c>
      <c r="B34" s="5" t="s">
        <v>15</v>
      </c>
      <c r="C34" s="5" t="s">
        <v>16</v>
      </c>
      <c r="D34" s="5" t="s">
        <v>17</v>
      </c>
      <c r="E34" s="5" t="s">
        <v>18</v>
      </c>
      <c r="F34" s="5" t="s">
        <v>19</v>
      </c>
      <c r="G34" s="5" t="s">
        <v>20</v>
      </c>
      <c r="H34" s="5" t="s">
        <v>21</v>
      </c>
      <c r="I34" s="5" t="s">
        <v>22</v>
      </c>
      <c r="J34" s="5" t="s">
        <v>23</v>
      </c>
      <c r="K34" s="5" t="s">
        <v>24</v>
      </c>
      <c r="L34" s="5" t="s">
        <v>25</v>
      </c>
    </row>
    <row r="35" spans="1:12" x14ac:dyDescent="0.25">
      <c r="A35" s="8" t="s">
        <v>927</v>
      </c>
      <c r="B35" s="2">
        <v>-0.33333333333333298</v>
      </c>
      <c r="C35" s="2">
        <v>-0.5</v>
      </c>
      <c r="D35" s="2">
        <v>0.4</v>
      </c>
      <c r="E35" s="2">
        <v>-0.28571428571428598</v>
      </c>
      <c r="F35" s="2">
        <v>0.2</v>
      </c>
      <c r="G35" s="2" t="s">
        <v>2216</v>
      </c>
      <c r="H35" s="2">
        <v>2.5</v>
      </c>
      <c r="I35" s="2">
        <v>-0.57142857142857095</v>
      </c>
      <c r="J35" s="2">
        <v>0.33333333333333298</v>
      </c>
      <c r="K35" s="3">
        <v>-0.33333333333333298</v>
      </c>
      <c r="L35" s="3">
        <v>-0.73333333333333295</v>
      </c>
    </row>
    <row r="36" spans="1:12" x14ac:dyDescent="0.25">
      <c r="A36" s="8" t="s">
        <v>1124</v>
      </c>
      <c r="B36" s="2">
        <v>2.5</v>
      </c>
      <c r="C36" s="2">
        <v>-0.57142857142857095</v>
      </c>
      <c r="D36" s="2">
        <v>0.77777777777777801</v>
      </c>
      <c r="E36" s="2">
        <v>0.125</v>
      </c>
      <c r="F36" s="2">
        <v>-0.27777777777777801</v>
      </c>
      <c r="G36" s="2">
        <v>-7.69230769230769E-2</v>
      </c>
      <c r="H36" s="2">
        <v>-0.58333333333333304</v>
      </c>
      <c r="I36" s="2">
        <v>0.6</v>
      </c>
      <c r="J36" s="2">
        <v>0</v>
      </c>
      <c r="K36" s="3">
        <v>-0.38461538461538503</v>
      </c>
      <c r="L36" s="3">
        <v>0.33333333333333298</v>
      </c>
    </row>
    <row r="37" spans="1:12" x14ac:dyDescent="0.25">
      <c r="A37" s="8" t="s">
        <v>1125</v>
      </c>
      <c r="B37" s="2">
        <v>0.6</v>
      </c>
      <c r="C37" s="2">
        <v>-0.625</v>
      </c>
      <c r="D37" s="2">
        <v>0.33333333333333298</v>
      </c>
      <c r="E37" s="2" t="s">
        <v>2216</v>
      </c>
      <c r="F37" s="2">
        <v>0</v>
      </c>
      <c r="G37" s="2" t="s">
        <v>2216</v>
      </c>
      <c r="H37" s="2" t="s">
        <v>2216</v>
      </c>
      <c r="I37" s="2" t="s">
        <v>2216</v>
      </c>
      <c r="J37" s="2">
        <v>4</v>
      </c>
      <c r="K37" s="3">
        <v>0.25</v>
      </c>
      <c r="L37" s="3">
        <v>0</v>
      </c>
    </row>
    <row r="38" spans="1:12" x14ac:dyDescent="0.25">
      <c r="A38" s="8" t="s">
        <v>934</v>
      </c>
      <c r="B38" s="2">
        <v>-2.3529411764705899E-2</v>
      </c>
      <c r="C38" s="2">
        <v>-9.6385542168674704E-2</v>
      </c>
      <c r="D38" s="2">
        <v>2.66666666666667E-2</v>
      </c>
      <c r="E38" s="2">
        <v>-0.22077922077922099</v>
      </c>
      <c r="F38" s="2">
        <v>-0.25</v>
      </c>
      <c r="G38" s="2">
        <v>-4.4444444444444398E-2</v>
      </c>
      <c r="H38" s="2">
        <v>-0.32558139534883701</v>
      </c>
      <c r="I38" s="2">
        <v>-0.20689655172413801</v>
      </c>
      <c r="J38" s="2">
        <v>0</v>
      </c>
      <c r="K38" s="3">
        <v>-0.48888888888888898</v>
      </c>
      <c r="L38" s="3">
        <v>-0.72941176470588198</v>
      </c>
    </row>
    <row r="39" spans="1:12" x14ac:dyDescent="0.25">
      <c r="A39" s="8" t="s">
        <v>1126</v>
      </c>
      <c r="B39" s="2">
        <v>0.55555555555555602</v>
      </c>
      <c r="C39" s="2">
        <v>-0.14285714285714299</v>
      </c>
      <c r="D39" s="2">
        <v>0.241666666666667</v>
      </c>
      <c r="E39" s="2">
        <v>-0.15436241610738299</v>
      </c>
      <c r="F39" s="2">
        <v>-0.317460317460317</v>
      </c>
      <c r="G39" s="2">
        <v>-6.9767441860465101E-2</v>
      </c>
      <c r="H39" s="2">
        <v>-7.4999999999999997E-2</v>
      </c>
      <c r="I39" s="2">
        <v>-0.21621621621621601</v>
      </c>
      <c r="J39" s="2">
        <v>0.5</v>
      </c>
      <c r="K39" s="3">
        <v>1.16279069767442E-2</v>
      </c>
      <c r="L39" s="3">
        <v>-3.3333333333333298E-2</v>
      </c>
    </row>
    <row r="40" spans="1:12" x14ac:dyDescent="0.25">
      <c r="A40" s="8" t="s">
        <v>1127</v>
      </c>
      <c r="B40" s="2">
        <v>-0.105263157894737</v>
      </c>
      <c r="C40" s="2">
        <v>-5.8823529411764698E-2</v>
      </c>
      <c r="D40" s="2">
        <v>-0.16666666666666699</v>
      </c>
      <c r="E40" s="2">
        <v>-0.25</v>
      </c>
      <c r="F40" s="2">
        <v>-0.16666666666666699</v>
      </c>
      <c r="G40" s="2">
        <v>-0.12</v>
      </c>
      <c r="H40" s="2">
        <v>9.0909090909090898E-2</v>
      </c>
      <c r="I40" s="2">
        <v>-0.16666666666666699</v>
      </c>
      <c r="J40" s="2">
        <v>0.6</v>
      </c>
      <c r="K40" s="3">
        <v>0.28000000000000003</v>
      </c>
      <c r="L40" s="3">
        <v>-0.43859649122806998</v>
      </c>
    </row>
    <row r="41" spans="1:12" x14ac:dyDescent="0.25">
      <c r="A41" s="8" t="s">
        <v>941</v>
      </c>
      <c r="B41" s="2">
        <v>0.18918918918918901</v>
      </c>
      <c r="C41" s="2">
        <v>-0.125</v>
      </c>
      <c r="D41" s="2">
        <v>-5.1948051948052E-2</v>
      </c>
      <c r="E41" s="2">
        <v>-0.164383561643836</v>
      </c>
      <c r="F41" s="2">
        <v>-0.22950819672131101</v>
      </c>
      <c r="G41" s="2">
        <v>-0.40425531914893598</v>
      </c>
      <c r="H41" s="2">
        <v>0.14285714285714299</v>
      </c>
      <c r="I41" s="2">
        <v>-0.46875</v>
      </c>
      <c r="J41" s="2">
        <v>5.8823529411764698E-2</v>
      </c>
      <c r="K41" s="3">
        <v>-0.61702127659574502</v>
      </c>
      <c r="L41" s="3">
        <v>-0.75675675675675702</v>
      </c>
    </row>
    <row r="42" spans="1:12" x14ac:dyDescent="0.25">
      <c r="A42" s="8" t="s">
        <v>1128</v>
      </c>
      <c r="B42" s="2">
        <v>0.32941176470588202</v>
      </c>
      <c r="C42" s="2">
        <v>0.221238938053097</v>
      </c>
      <c r="D42" s="2">
        <v>0</v>
      </c>
      <c r="E42" s="2">
        <v>0.115942028985507</v>
      </c>
      <c r="F42" s="2">
        <v>-0.246753246753247</v>
      </c>
      <c r="G42" s="2">
        <v>-0.18965517241379301</v>
      </c>
      <c r="H42" s="2">
        <v>-9.5744680851063801E-2</v>
      </c>
      <c r="I42" s="2">
        <v>-0.41176470588235298</v>
      </c>
      <c r="J42" s="2">
        <v>0.84</v>
      </c>
      <c r="K42" s="3">
        <v>-0.20689655172413801</v>
      </c>
      <c r="L42" s="3">
        <v>8.2352941176470601E-2</v>
      </c>
    </row>
    <row r="43" spans="1:12" x14ac:dyDescent="0.25">
      <c r="A43" s="8" t="s">
        <v>1129</v>
      </c>
      <c r="B43" s="2">
        <v>0.19642857142857101</v>
      </c>
      <c r="C43" s="2">
        <v>-0.238805970149254</v>
      </c>
      <c r="D43" s="2">
        <v>0</v>
      </c>
      <c r="E43" s="2">
        <v>-0.37254901960784298</v>
      </c>
      <c r="F43" s="2">
        <v>-0.21875</v>
      </c>
      <c r="G43" s="2">
        <v>-0.04</v>
      </c>
      <c r="H43" s="2">
        <v>8.3333333333333301E-2</v>
      </c>
      <c r="I43" s="2">
        <v>-0.230769230769231</v>
      </c>
      <c r="J43" s="2">
        <v>-0.05</v>
      </c>
      <c r="K43" s="3">
        <v>-0.24</v>
      </c>
      <c r="L43" s="3">
        <v>-0.66071428571428603</v>
      </c>
    </row>
    <row r="44" spans="1:12" x14ac:dyDescent="0.25">
      <c r="A44" s="11" t="s">
        <v>14</v>
      </c>
      <c r="B44" s="3">
        <v>0.22832980972515901</v>
      </c>
      <c r="C44" s="3">
        <v>-9.4664371772805497E-2</v>
      </c>
      <c r="D44" s="3">
        <v>5.5133079847908703E-2</v>
      </c>
      <c r="E44" s="3">
        <v>-0.124324324324324</v>
      </c>
      <c r="F44" s="3">
        <v>-0.24485596707818899</v>
      </c>
      <c r="G44" s="3">
        <v>-0.163487738419619</v>
      </c>
      <c r="H44" s="3">
        <v>-8.1433224755700306E-2</v>
      </c>
      <c r="I44" s="3">
        <v>-0.290780141843972</v>
      </c>
      <c r="J44" s="3">
        <v>0.44</v>
      </c>
      <c r="K44" s="3">
        <v>-0.21525885558583099</v>
      </c>
      <c r="L44" s="3">
        <v>-0.39112050739957699</v>
      </c>
    </row>
    <row r="45" spans="1:12" x14ac:dyDescent="0.25">
      <c r="A45" s="15"/>
    </row>
    <row r="46" spans="1:12" x14ac:dyDescent="0.25">
      <c r="A46" s="13" t="s">
        <v>35</v>
      </c>
    </row>
    <row r="47" spans="1:12" x14ac:dyDescent="0.25">
      <c r="A47" s="14" t="s">
        <v>36</v>
      </c>
    </row>
    <row r="48" spans="1:12" x14ac:dyDescent="0.25">
      <c r="A48" s="14" t="s">
        <v>37</v>
      </c>
    </row>
    <row r="49" spans="1:1" x14ac:dyDescent="0.25">
      <c r="A49" s="14" t="s">
        <v>1094</v>
      </c>
    </row>
    <row r="50" spans="1:1" x14ac:dyDescent="0.25">
      <c r="A50" s="14" t="s">
        <v>1096</v>
      </c>
    </row>
    <row r="51" spans="1:1" x14ac:dyDescent="0.25">
      <c r="A51" s="14" t="s">
        <v>1106</v>
      </c>
    </row>
    <row r="52" spans="1:1" x14ac:dyDescent="0.25">
      <c r="A52" s="14" t="s">
        <v>39</v>
      </c>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0:K20"/>
    <mergeCell ref="B33:J3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102</v>
      </c>
    </row>
    <row r="2" spans="1:13" ht="15" x14ac:dyDescent="0.25">
      <c r="A2" s="12" t="s">
        <v>64</v>
      </c>
    </row>
    <row r="3" spans="1:13" ht="15" x14ac:dyDescent="0.25">
      <c r="A3" s="12" t="s">
        <v>65</v>
      </c>
    </row>
    <row r="4" spans="1:13" ht="15" x14ac:dyDescent="0.25">
      <c r="A4" s="12" t="s">
        <v>57</v>
      </c>
    </row>
    <row r="5" spans="1:13" x14ac:dyDescent="0.25">
      <c r="A5" s="19" t="str">
        <f>HYPERLINK("#'Table of contents'!A6", "Back to contents")</f>
        <v>Back to contents</v>
      </c>
    </row>
    <row r="6" spans="1:13" x14ac:dyDescent="0.25">
      <c r="A6" s="15"/>
      <c r="B6" s="23" t="s">
        <v>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70</v>
      </c>
      <c r="B8" s="1">
        <v>1036</v>
      </c>
      <c r="C8" s="1">
        <v>1226</v>
      </c>
      <c r="D8" s="1">
        <v>1185</v>
      </c>
      <c r="E8" s="1">
        <v>849</v>
      </c>
      <c r="F8" s="1">
        <v>468</v>
      </c>
      <c r="G8" s="1">
        <v>483</v>
      </c>
      <c r="H8" s="1">
        <v>453</v>
      </c>
      <c r="I8" s="1">
        <v>475</v>
      </c>
      <c r="J8" s="1">
        <v>324</v>
      </c>
      <c r="K8" s="1">
        <v>263</v>
      </c>
      <c r="L8" s="4">
        <v>1998</v>
      </c>
      <c r="M8" s="4">
        <v>6762</v>
      </c>
    </row>
    <row r="9" spans="1:13" x14ac:dyDescent="0.25">
      <c r="A9" s="16" t="s">
        <v>71</v>
      </c>
      <c r="B9" s="1">
        <v>1234</v>
      </c>
      <c r="C9" s="1">
        <v>920</v>
      </c>
      <c r="D9" s="1">
        <v>535</v>
      </c>
      <c r="E9" s="1">
        <v>495</v>
      </c>
      <c r="F9" s="1">
        <v>425</v>
      </c>
      <c r="G9" s="1">
        <v>367</v>
      </c>
      <c r="H9" s="1">
        <v>321</v>
      </c>
      <c r="I9" s="1">
        <v>261</v>
      </c>
      <c r="J9" s="1">
        <v>232</v>
      </c>
      <c r="K9" s="1">
        <v>205</v>
      </c>
      <c r="L9" s="4">
        <v>1386</v>
      </c>
      <c r="M9" s="4">
        <v>4995</v>
      </c>
    </row>
    <row r="10" spans="1:13" x14ac:dyDescent="0.25">
      <c r="A10" s="16" t="s">
        <v>72</v>
      </c>
      <c r="B10" s="1">
        <v>3319</v>
      </c>
      <c r="C10" s="1">
        <v>3839</v>
      </c>
      <c r="D10" s="1">
        <v>4144</v>
      </c>
      <c r="E10" s="1">
        <v>4295</v>
      </c>
      <c r="F10" s="1">
        <v>4757</v>
      </c>
      <c r="G10" s="1">
        <v>4168</v>
      </c>
      <c r="H10" s="1">
        <v>4021</v>
      </c>
      <c r="I10" s="1">
        <v>4298</v>
      </c>
      <c r="J10" s="1">
        <v>4608</v>
      </c>
      <c r="K10" s="1">
        <v>5145</v>
      </c>
      <c r="L10" s="4">
        <v>22240</v>
      </c>
      <c r="M10" s="4">
        <v>42594</v>
      </c>
    </row>
    <row r="11" spans="1:13" x14ac:dyDescent="0.25">
      <c r="A11" s="16" t="s">
        <v>73</v>
      </c>
      <c r="B11" s="1">
        <v>0</v>
      </c>
      <c r="C11" s="1">
        <v>0</v>
      </c>
      <c r="D11" s="1">
        <v>0</v>
      </c>
      <c r="E11" s="1">
        <v>0</v>
      </c>
      <c r="F11" s="1">
        <v>0</v>
      </c>
      <c r="G11" s="1">
        <v>0</v>
      </c>
      <c r="H11" s="1">
        <v>0</v>
      </c>
      <c r="I11" s="1">
        <v>5</v>
      </c>
      <c r="J11" s="1">
        <v>6</v>
      </c>
      <c r="K11" s="1">
        <v>10</v>
      </c>
      <c r="L11" s="4">
        <v>21</v>
      </c>
      <c r="M11" s="4">
        <v>21</v>
      </c>
    </row>
    <row r="12" spans="1:13" x14ac:dyDescent="0.25">
      <c r="A12" s="16" t="s">
        <v>74</v>
      </c>
      <c r="B12" s="1">
        <v>510</v>
      </c>
      <c r="C12" s="1">
        <v>552</v>
      </c>
      <c r="D12" s="1">
        <v>476</v>
      </c>
      <c r="E12" s="1">
        <v>424</v>
      </c>
      <c r="F12" s="1">
        <v>268</v>
      </c>
      <c r="G12" s="1">
        <v>254</v>
      </c>
      <c r="H12" s="1">
        <v>284</v>
      </c>
      <c r="I12" s="1">
        <v>217</v>
      </c>
      <c r="J12" s="1">
        <v>189</v>
      </c>
      <c r="K12" s="1">
        <v>138</v>
      </c>
      <c r="L12" s="4">
        <v>1082</v>
      </c>
      <c r="M12" s="4">
        <v>3312</v>
      </c>
    </row>
    <row r="13" spans="1:13" x14ac:dyDescent="0.25">
      <c r="A13" s="16" t="s">
        <v>75</v>
      </c>
      <c r="B13" s="1">
        <v>12</v>
      </c>
      <c r="C13" s="1">
        <v>0</v>
      </c>
      <c r="D13" s="1">
        <v>4</v>
      </c>
      <c r="E13" s="1">
        <v>7</v>
      </c>
      <c r="F13" s="1">
        <v>4</v>
      </c>
      <c r="G13" s="1">
        <v>6</v>
      </c>
      <c r="H13" s="1">
        <v>3</v>
      </c>
      <c r="I13" s="1">
        <v>3</v>
      </c>
      <c r="J13" s="1">
        <v>2</v>
      </c>
      <c r="K13" s="1">
        <v>4</v>
      </c>
      <c r="L13" s="4">
        <v>18</v>
      </c>
      <c r="M13" s="4">
        <v>45</v>
      </c>
    </row>
    <row r="14" spans="1:13" x14ac:dyDescent="0.25">
      <c r="A14" s="16" t="s">
        <v>76</v>
      </c>
      <c r="B14" s="1">
        <v>96</v>
      </c>
      <c r="C14" s="1">
        <v>51</v>
      </c>
      <c r="D14" s="1">
        <v>114</v>
      </c>
      <c r="E14" s="1">
        <v>103</v>
      </c>
      <c r="F14" s="1">
        <v>77</v>
      </c>
      <c r="G14" s="1">
        <v>71</v>
      </c>
      <c r="H14" s="1">
        <v>59</v>
      </c>
      <c r="I14" s="1">
        <v>46</v>
      </c>
      <c r="J14" s="1">
        <v>60</v>
      </c>
      <c r="K14" s="1">
        <v>49</v>
      </c>
      <c r="L14" s="4">
        <v>285</v>
      </c>
      <c r="M14" s="4">
        <v>726</v>
      </c>
    </row>
    <row r="15" spans="1:13" x14ac:dyDescent="0.25">
      <c r="A15" s="16" t="s">
        <v>77</v>
      </c>
      <c r="B15" s="1">
        <v>0</v>
      </c>
      <c r="C15" s="1">
        <v>0</v>
      </c>
      <c r="D15" s="1">
        <v>0</v>
      </c>
      <c r="E15" s="1">
        <v>0</v>
      </c>
      <c r="F15" s="1">
        <v>0</v>
      </c>
      <c r="G15" s="1">
        <v>0</v>
      </c>
      <c r="H15" s="1">
        <v>0</v>
      </c>
      <c r="I15" s="1">
        <v>0</v>
      </c>
      <c r="J15" s="1">
        <v>0</v>
      </c>
      <c r="K15" s="1">
        <v>1</v>
      </c>
      <c r="L15" s="4">
        <v>1</v>
      </c>
      <c r="M15" s="4">
        <v>1</v>
      </c>
    </row>
    <row r="16" spans="1:13" x14ac:dyDescent="0.25">
      <c r="A16" s="16" t="s">
        <v>78</v>
      </c>
      <c r="B16" s="1">
        <v>185</v>
      </c>
      <c r="C16" s="1">
        <v>243</v>
      </c>
      <c r="D16" s="1">
        <v>269</v>
      </c>
      <c r="E16" s="1">
        <v>272</v>
      </c>
      <c r="F16" s="1">
        <v>208</v>
      </c>
      <c r="G16" s="1">
        <v>227</v>
      </c>
      <c r="H16" s="1">
        <v>235</v>
      </c>
      <c r="I16" s="1">
        <v>254</v>
      </c>
      <c r="J16" s="1">
        <v>188</v>
      </c>
      <c r="K16" s="1">
        <v>171</v>
      </c>
      <c r="L16" s="4">
        <v>1075</v>
      </c>
      <c r="M16" s="4">
        <v>2252</v>
      </c>
    </row>
    <row r="17" spans="1:13" x14ac:dyDescent="0.25">
      <c r="A17" s="16" t="s">
        <v>79</v>
      </c>
      <c r="B17" s="1">
        <v>1</v>
      </c>
      <c r="C17" s="1">
        <v>1</v>
      </c>
      <c r="D17" s="1">
        <v>2</v>
      </c>
      <c r="E17" s="1">
        <v>9</v>
      </c>
      <c r="F17" s="1">
        <v>5</v>
      </c>
      <c r="G17" s="1">
        <v>25</v>
      </c>
      <c r="H17" s="1">
        <v>8</v>
      </c>
      <c r="I17" s="1">
        <v>24</v>
      </c>
      <c r="J17" s="1">
        <v>16</v>
      </c>
      <c r="K17" s="1">
        <v>12</v>
      </c>
      <c r="L17" s="4">
        <v>85</v>
      </c>
      <c r="M17" s="4">
        <v>103</v>
      </c>
    </row>
    <row r="18" spans="1:13" x14ac:dyDescent="0.25">
      <c r="A18" s="16" t="s">
        <v>80</v>
      </c>
      <c r="B18" s="1">
        <v>110</v>
      </c>
      <c r="C18" s="1">
        <v>136</v>
      </c>
      <c r="D18" s="1">
        <v>281</v>
      </c>
      <c r="E18" s="1">
        <v>287</v>
      </c>
      <c r="F18" s="1">
        <v>274</v>
      </c>
      <c r="G18" s="1">
        <v>406</v>
      </c>
      <c r="H18" s="1">
        <v>276</v>
      </c>
      <c r="I18" s="1">
        <v>343</v>
      </c>
      <c r="J18" s="1">
        <v>317</v>
      </c>
      <c r="K18" s="1">
        <v>286</v>
      </c>
      <c r="L18" s="4">
        <v>1628</v>
      </c>
      <c r="M18" s="4">
        <v>2716</v>
      </c>
    </row>
    <row r="19" spans="1:13" x14ac:dyDescent="0.25">
      <c r="A19" s="16" t="s">
        <v>81</v>
      </c>
      <c r="B19" s="1">
        <v>0</v>
      </c>
      <c r="C19" s="1">
        <v>0</v>
      </c>
      <c r="D19" s="1">
        <v>0</v>
      </c>
      <c r="E19" s="1">
        <v>0</v>
      </c>
      <c r="F19" s="1">
        <v>0</v>
      </c>
      <c r="G19" s="1">
        <v>0</v>
      </c>
      <c r="H19" s="1">
        <v>0</v>
      </c>
      <c r="I19" s="1">
        <v>0</v>
      </c>
      <c r="J19" s="1">
        <v>1</v>
      </c>
      <c r="K19" s="1">
        <v>7</v>
      </c>
      <c r="L19" s="4">
        <v>8</v>
      </c>
      <c r="M19" s="4">
        <v>8</v>
      </c>
    </row>
    <row r="20" spans="1:13" x14ac:dyDescent="0.25">
      <c r="A20" s="16" t="s">
        <v>82</v>
      </c>
      <c r="B20" s="1">
        <v>225</v>
      </c>
      <c r="C20" s="1">
        <v>276</v>
      </c>
      <c r="D20" s="1">
        <v>208</v>
      </c>
      <c r="E20" s="1">
        <v>228</v>
      </c>
      <c r="F20" s="1">
        <v>150</v>
      </c>
      <c r="G20" s="1">
        <v>140</v>
      </c>
      <c r="H20" s="1">
        <v>138</v>
      </c>
      <c r="I20" s="1">
        <v>149</v>
      </c>
      <c r="J20" s="1">
        <v>101</v>
      </c>
      <c r="K20" s="1">
        <v>110</v>
      </c>
      <c r="L20" s="4">
        <v>638</v>
      </c>
      <c r="M20" s="4">
        <v>1725</v>
      </c>
    </row>
    <row r="21" spans="1:13" x14ac:dyDescent="0.25">
      <c r="A21" s="16" t="s">
        <v>83</v>
      </c>
      <c r="B21" s="1">
        <v>50</v>
      </c>
      <c r="C21" s="1">
        <v>33</v>
      </c>
      <c r="D21" s="1">
        <v>18</v>
      </c>
      <c r="E21" s="1">
        <v>31</v>
      </c>
      <c r="F21" s="1">
        <v>29</v>
      </c>
      <c r="G21" s="1">
        <v>50</v>
      </c>
      <c r="H21" s="1">
        <v>44</v>
      </c>
      <c r="I21" s="1">
        <v>32</v>
      </c>
      <c r="J21" s="1">
        <v>34</v>
      </c>
      <c r="K21" s="1">
        <v>31</v>
      </c>
      <c r="L21" s="4">
        <v>191</v>
      </c>
      <c r="M21" s="4">
        <v>352</v>
      </c>
    </row>
    <row r="22" spans="1:13" x14ac:dyDescent="0.25">
      <c r="A22" s="16" t="s">
        <v>84</v>
      </c>
      <c r="B22" s="1">
        <v>337</v>
      </c>
      <c r="C22" s="1">
        <v>473</v>
      </c>
      <c r="D22" s="1">
        <v>508</v>
      </c>
      <c r="E22" s="1">
        <v>453</v>
      </c>
      <c r="F22" s="1">
        <v>670</v>
      </c>
      <c r="G22" s="1">
        <v>494</v>
      </c>
      <c r="H22" s="1">
        <v>581</v>
      </c>
      <c r="I22" s="1">
        <v>478</v>
      </c>
      <c r="J22" s="1">
        <v>502</v>
      </c>
      <c r="K22" s="1">
        <v>675</v>
      </c>
      <c r="L22" s="4">
        <v>2730</v>
      </c>
      <c r="M22" s="4">
        <v>5171</v>
      </c>
    </row>
    <row r="23" spans="1:13" x14ac:dyDescent="0.25">
      <c r="A23" s="16" t="s">
        <v>85</v>
      </c>
      <c r="B23" s="1">
        <v>0</v>
      </c>
      <c r="C23" s="1">
        <v>0</v>
      </c>
      <c r="D23" s="1">
        <v>0</v>
      </c>
      <c r="E23" s="1">
        <v>0</v>
      </c>
      <c r="F23" s="1">
        <v>0</v>
      </c>
      <c r="G23" s="1">
        <v>0</v>
      </c>
      <c r="H23" s="1">
        <v>0</v>
      </c>
      <c r="I23" s="1">
        <v>0</v>
      </c>
      <c r="J23" s="1">
        <v>0</v>
      </c>
      <c r="K23" s="1">
        <v>13</v>
      </c>
      <c r="L23" s="4">
        <v>13</v>
      </c>
      <c r="M23" s="4">
        <v>13</v>
      </c>
    </row>
    <row r="24" spans="1:13" x14ac:dyDescent="0.25">
      <c r="A24" s="16" t="s">
        <v>86</v>
      </c>
      <c r="B24" s="1">
        <v>114</v>
      </c>
      <c r="C24" s="1">
        <v>101</v>
      </c>
      <c r="D24" s="1">
        <v>91</v>
      </c>
      <c r="E24" s="1">
        <v>63</v>
      </c>
      <c r="F24" s="1">
        <v>53</v>
      </c>
      <c r="G24" s="1">
        <v>52</v>
      </c>
      <c r="H24" s="1">
        <v>64</v>
      </c>
      <c r="I24" s="1">
        <v>72</v>
      </c>
      <c r="J24" s="1">
        <v>54</v>
      </c>
      <c r="K24" s="1">
        <v>76</v>
      </c>
      <c r="L24" s="4">
        <v>318</v>
      </c>
      <c r="M24" s="4">
        <v>740</v>
      </c>
    </row>
    <row r="25" spans="1:13" x14ac:dyDescent="0.25">
      <c r="A25" s="16" t="s">
        <v>87</v>
      </c>
      <c r="B25" s="1">
        <v>1</v>
      </c>
      <c r="C25" s="1">
        <v>0</v>
      </c>
      <c r="D25" s="1">
        <v>2</v>
      </c>
      <c r="E25" s="1">
        <v>0</v>
      </c>
      <c r="F25" s="1">
        <v>3</v>
      </c>
      <c r="G25" s="1">
        <v>1</v>
      </c>
      <c r="H25" s="1">
        <v>3</v>
      </c>
      <c r="I25" s="1">
        <v>1</v>
      </c>
      <c r="J25" s="1">
        <v>0</v>
      </c>
      <c r="K25" s="1">
        <v>2</v>
      </c>
      <c r="L25" s="4">
        <v>7</v>
      </c>
      <c r="M25" s="4">
        <v>13</v>
      </c>
    </row>
    <row r="26" spans="1:13" x14ac:dyDescent="0.25">
      <c r="A26" s="16" t="s">
        <v>88</v>
      </c>
      <c r="B26" s="1">
        <v>49</v>
      </c>
      <c r="C26" s="1">
        <v>62</v>
      </c>
      <c r="D26" s="1">
        <v>54</v>
      </c>
      <c r="E26" s="1">
        <v>57</v>
      </c>
      <c r="F26" s="1">
        <v>40</v>
      </c>
      <c r="G26" s="1">
        <v>34</v>
      </c>
      <c r="H26" s="1">
        <v>45</v>
      </c>
      <c r="I26" s="1">
        <v>33</v>
      </c>
      <c r="J26" s="1">
        <v>15</v>
      </c>
      <c r="K26" s="1">
        <v>27</v>
      </c>
      <c r="L26" s="4">
        <v>154</v>
      </c>
      <c r="M26" s="4">
        <v>416</v>
      </c>
    </row>
    <row r="27" spans="1:13" x14ac:dyDescent="0.25">
      <c r="A27" s="16" t="s">
        <v>89</v>
      </c>
      <c r="B27" s="1">
        <v>0</v>
      </c>
      <c r="C27" s="1">
        <v>0</v>
      </c>
      <c r="D27" s="1">
        <v>0</v>
      </c>
      <c r="E27" s="1">
        <v>0</v>
      </c>
      <c r="F27" s="1">
        <v>0</v>
      </c>
      <c r="G27" s="1">
        <v>0</v>
      </c>
      <c r="H27" s="1">
        <v>0</v>
      </c>
      <c r="I27" s="1">
        <v>0</v>
      </c>
      <c r="J27" s="1">
        <v>1</v>
      </c>
      <c r="K27" s="1">
        <v>1</v>
      </c>
      <c r="L27" s="4">
        <v>2</v>
      </c>
      <c r="M27" s="4">
        <v>2</v>
      </c>
    </row>
    <row r="28" spans="1:13" x14ac:dyDescent="0.25">
      <c r="A28" s="16" t="s">
        <v>90</v>
      </c>
      <c r="B28" s="1">
        <v>50</v>
      </c>
      <c r="C28" s="1">
        <v>26</v>
      </c>
      <c r="D28" s="1">
        <v>15</v>
      </c>
      <c r="E28" s="1">
        <v>12</v>
      </c>
      <c r="F28" s="1">
        <v>21</v>
      </c>
      <c r="G28" s="1">
        <v>13</v>
      </c>
      <c r="H28" s="1">
        <v>33</v>
      </c>
      <c r="I28" s="1">
        <v>11</v>
      </c>
      <c r="J28" s="1">
        <v>2</v>
      </c>
      <c r="K28" s="1">
        <v>7</v>
      </c>
      <c r="L28" s="4">
        <v>66</v>
      </c>
      <c r="M28" s="4">
        <v>190</v>
      </c>
    </row>
    <row r="29" spans="1:13" x14ac:dyDescent="0.25">
      <c r="A29" s="16" t="s">
        <v>91</v>
      </c>
      <c r="B29" s="1">
        <v>1</v>
      </c>
      <c r="C29" s="1">
        <v>0</v>
      </c>
      <c r="D29" s="1">
        <v>0</v>
      </c>
      <c r="E29" s="1">
        <v>0</v>
      </c>
      <c r="F29" s="1">
        <v>0</v>
      </c>
      <c r="G29" s="1">
        <v>1</v>
      </c>
      <c r="H29" s="1">
        <v>1</v>
      </c>
      <c r="I29" s="1">
        <v>0</v>
      </c>
      <c r="J29" s="1">
        <v>0</v>
      </c>
      <c r="K29" s="1">
        <v>0</v>
      </c>
      <c r="L29" s="4">
        <v>2</v>
      </c>
      <c r="M29" s="4">
        <v>3</v>
      </c>
    </row>
    <row r="30" spans="1:13" x14ac:dyDescent="0.25">
      <c r="A30" s="16" t="s">
        <v>92</v>
      </c>
      <c r="B30" s="1">
        <v>450</v>
      </c>
      <c r="C30" s="1">
        <v>244</v>
      </c>
      <c r="D30" s="1">
        <v>110</v>
      </c>
      <c r="E30" s="1">
        <v>36</v>
      </c>
      <c r="F30" s="1">
        <v>169</v>
      </c>
      <c r="G30" s="1">
        <v>206</v>
      </c>
      <c r="H30" s="1">
        <v>197</v>
      </c>
      <c r="I30" s="1">
        <v>98</v>
      </c>
      <c r="J30" s="1">
        <v>12</v>
      </c>
      <c r="K30" s="1">
        <v>2</v>
      </c>
      <c r="L30" s="4">
        <v>515</v>
      </c>
      <c r="M30" s="4">
        <v>1524</v>
      </c>
    </row>
    <row r="31" spans="1:13" x14ac:dyDescent="0.25">
      <c r="A31" s="16" t="s">
        <v>93</v>
      </c>
      <c r="B31" s="1">
        <v>0</v>
      </c>
      <c r="C31" s="1">
        <v>0</v>
      </c>
      <c r="D31" s="1">
        <v>0</v>
      </c>
      <c r="E31" s="1">
        <v>0</v>
      </c>
      <c r="F31" s="1">
        <v>0</v>
      </c>
      <c r="G31" s="1">
        <v>0</v>
      </c>
      <c r="H31" s="1">
        <v>1</v>
      </c>
      <c r="I31" s="1">
        <v>0</v>
      </c>
      <c r="J31" s="1">
        <v>0</v>
      </c>
      <c r="K31" s="1">
        <v>0</v>
      </c>
      <c r="L31" s="4">
        <v>1</v>
      </c>
      <c r="M31" s="4">
        <v>1</v>
      </c>
    </row>
    <row r="32" spans="1:13" x14ac:dyDescent="0.25">
      <c r="A32" s="16" t="s">
        <v>94</v>
      </c>
      <c r="B32" s="1">
        <v>205</v>
      </c>
      <c r="C32" s="1">
        <v>128</v>
      </c>
      <c r="D32" s="1">
        <v>103</v>
      </c>
      <c r="E32" s="1">
        <v>76</v>
      </c>
      <c r="F32" s="1">
        <v>48</v>
      </c>
      <c r="G32" s="1">
        <v>39</v>
      </c>
      <c r="H32" s="1">
        <v>71</v>
      </c>
      <c r="I32" s="1">
        <v>81</v>
      </c>
      <c r="J32" s="1">
        <v>48</v>
      </c>
      <c r="K32" s="1">
        <v>47</v>
      </c>
      <c r="L32" s="4">
        <v>286</v>
      </c>
      <c r="M32" s="4">
        <v>846</v>
      </c>
    </row>
    <row r="33" spans="1:13" x14ac:dyDescent="0.25">
      <c r="A33" s="16" t="s">
        <v>95</v>
      </c>
      <c r="B33" s="1">
        <v>23</v>
      </c>
      <c r="C33" s="1">
        <v>4</v>
      </c>
      <c r="D33" s="1">
        <v>1</v>
      </c>
      <c r="E33" s="1">
        <v>2</v>
      </c>
      <c r="F33" s="1">
        <v>10</v>
      </c>
      <c r="G33" s="1">
        <v>5</v>
      </c>
      <c r="H33" s="1">
        <v>5</v>
      </c>
      <c r="I33" s="1">
        <v>8</v>
      </c>
      <c r="J33" s="1">
        <v>5</v>
      </c>
      <c r="K33" s="1">
        <v>3</v>
      </c>
      <c r="L33" s="4">
        <v>26</v>
      </c>
      <c r="M33" s="4">
        <v>66</v>
      </c>
    </row>
    <row r="34" spans="1:13" x14ac:dyDescent="0.25">
      <c r="A34" s="16" t="s">
        <v>96</v>
      </c>
      <c r="B34" s="1">
        <v>201</v>
      </c>
      <c r="C34" s="1">
        <v>133</v>
      </c>
      <c r="D34" s="1">
        <v>111</v>
      </c>
      <c r="E34" s="1">
        <v>103</v>
      </c>
      <c r="F34" s="1">
        <v>145</v>
      </c>
      <c r="G34" s="1">
        <v>49</v>
      </c>
      <c r="H34" s="1">
        <v>111</v>
      </c>
      <c r="I34" s="1">
        <v>111</v>
      </c>
      <c r="J34" s="1">
        <v>82</v>
      </c>
      <c r="K34" s="1">
        <v>77</v>
      </c>
      <c r="L34" s="4">
        <v>430</v>
      </c>
      <c r="M34" s="4">
        <v>1123</v>
      </c>
    </row>
    <row r="35" spans="1:13" x14ac:dyDescent="0.25">
      <c r="A35" s="16" t="s">
        <v>97</v>
      </c>
      <c r="B35" s="1">
        <v>0</v>
      </c>
      <c r="C35" s="1">
        <v>0</v>
      </c>
      <c r="D35" s="1">
        <v>0</v>
      </c>
      <c r="E35" s="1">
        <v>0</v>
      </c>
      <c r="F35" s="1">
        <v>0</v>
      </c>
      <c r="G35" s="1">
        <v>0</v>
      </c>
      <c r="H35" s="1">
        <v>0</v>
      </c>
      <c r="I35" s="1">
        <v>0</v>
      </c>
      <c r="J35" s="1">
        <v>0</v>
      </c>
      <c r="K35" s="1">
        <v>1</v>
      </c>
      <c r="L35" s="4">
        <v>1</v>
      </c>
      <c r="M35" s="4">
        <v>1</v>
      </c>
    </row>
    <row r="36" spans="1:13" x14ac:dyDescent="0.25">
      <c r="A36" s="16" t="s">
        <v>98</v>
      </c>
      <c r="B36" s="1">
        <v>372</v>
      </c>
      <c r="C36" s="1">
        <v>446</v>
      </c>
      <c r="D36" s="1">
        <v>383</v>
      </c>
      <c r="E36" s="1">
        <v>327</v>
      </c>
      <c r="F36" s="1">
        <v>250</v>
      </c>
      <c r="G36" s="1">
        <v>228</v>
      </c>
      <c r="H36" s="1">
        <v>219</v>
      </c>
      <c r="I36" s="1">
        <v>227</v>
      </c>
      <c r="J36" s="1">
        <v>140</v>
      </c>
      <c r="K36" s="1">
        <v>131</v>
      </c>
      <c r="L36" s="4">
        <v>945</v>
      </c>
      <c r="M36" s="4">
        <v>2723</v>
      </c>
    </row>
    <row r="37" spans="1:13" x14ac:dyDescent="0.25">
      <c r="A37" s="16" t="s">
        <v>99</v>
      </c>
      <c r="B37" s="1">
        <v>30</v>
      </c>
      <c r="C37" s="1">
        <v>14</v>
      </c>
      <c r="D37" s="1">
        <v>20</v>
      </c>
      <c r="E37" s="1">
        <v>17</v>
      </c>
      <c r="F37" s="1">
        <v>20</v>
      </c>
      <c r="G37" s="1">
        <v>25</v>
      </c>
      <c r="H37" s="1">
        <v>19</v>
      </c>
      <c r="I37" s="1">
        <v>16</v>
      </c>
      <c r="J37" s="1">
        <v>17</v>
      </c>
      <c r="K37" s="1">
        <v>11</v>
      </c>
      <c r="L37" s="4">
        <v>88</v>
      </c>
      <c r="M37" s="4">
        <v>189</v>
      </c>
    </row>
    <row r="38" spans="1:13" x14ac:dyDescent="0.25">
      <c r="A38" s="16" t="s">
        <v>100</v>
      </c>
      <c r="B38" s="1">
        <v>153</v>
      </c>
      <c r="C38" s="1">
        <v>256</v>
      </c>
      <c r="D38" s="1">
        <v>283</v>
      </c>
      <c r="E38" s="1">
        <v>182</v>
      </c>
      <c r="F38" s="1">
        <v>263</v>
      </c>
      <c r="G38" s="1">
        <v>224</v>
      </c>
      <c r="H38" s="1">
        <v>213</v>
      </c>
      <c r="I38" s="1">
        <v>225</v>
      </c>
      <c r="J38" s="1">
        <v>110</v>
      </c>
      <c r="K38" s="1">
        <v>189</v>
      </c>
      <c r="L38" s="4">
        <v>961</v>
      </c>
      <c r="M38" s="4">
        <v>2098</v>
      </c>
    </row>
    <row r="39" spans="1:13" x14ac:dyDescent="0.25">
      <c r="A39" s="16" t="s">
        <v>101</v>
      </c>
      <c r="B39" s="1">
        <v>0</v>
      </c>
      <c r="C39" s="1">
        <v>0</v>
      </c>
      <c r="D39" s="1">
        <v>0</v>
      </c>
      <c r="E39" s="1">
        <v>0</v>
      </c>
      <c r="F39" s="1">
        <v>0</v>
      </c>
      <c r="G39" s="1">
        <v>1</v>
      </c>
      <c r="H39" s="1">
        <v>0</v>
      </c>
      <c r="I39" s="1">
        <v>1</v>
      </c>
      <c r="J39" s="1">
        <v>0</v>
      </c>
      <c r="K39" s="1">
        <v>3</v>
      </c>
      <c r="L39" s="4">
        <v>5</v>
      </c>
      <c r="M39" s="4">
        <v>5</v>
      </c>
    </row>
    <row r="40" spans="1:13" x14ac:dyDescent="0.25">
      <c r="A40" s="10" t="s">
        <v>14</v>
      </c>
      <c r="B40" s="4">
        <v>8764</v>
      </c>
      <c r="C40" s="4">
        <v>9164</v>
      </c>
      <c r="D40" s="4">
        <v>8917</v>
      </c>
      <c r="E40" s="4">
        <v>8328</v>
      </c>
      <c r="F40" s="4">
        <v>8357</v>
      </c>
      <c r="G40" s="4">
        <v>7569</v>
      </c>
      <c r="H40" s="4">
        <v>7405</v>
      </c>
      <c r="I40" s="4">
        <v>7469</v>
      </c>
      <c r="J40" s="4">
        <v>7066</v>
      </c>
      <c r="K40" s="4">
        <v>7697</v>
      </c>
      <c r="L40" s="4">
        <v>37206</v>
      </c>
      <c r="M40" s="4">
        <v>80736</v>
      </c>
    </row>
    <row r="41" spans="1:13" x14ac:dyDescent="0.25">
      <c r="A41" s="15"/>
    </row>
    <row r="42" spans="1:13" x14ac:dyDescent="0.25">
      <c r="A42" s="15"/>
    </row>
    <row r="43" spans="1:13" x14ac:dyDescent="0.25">
      <c r="A43" s="15"/>
      <c r="B43" s="23" t="s">
        <v>67</v>
      </c>
      <c r="C43" s="24"/>
      <c r="D43" s="24"/>
      <c r="E43" s="24"/>
      <c r="F43" s="24"/>
      <c r="G43" s="24"/>
      <c r="H43" s="24"/>
      <c r="I43" s="24"/>
      <c r="J43" s="24"/>
      <c r="K43" s="24"/>
      <c r="L43" s="6" t="s">
        <v>10</v>
      </c>
      <c r="M43" s="6" t="s">
        <v>11</v>
      </c>
    </row>
    <row r="44" spans="1:13" x14ac:dyDescent="0.25">
      <c r="A44" s="9" t="s">
        <v>34</v>
      </c>
      <c r="B44" s="5" t="s">
        <v>0</v>
      </c>
      <c r="C44" s="5" t="s">
        <v>1</v>
      </c>
      <c r="D44" s="5" t="s">
        <v>2</v>
      </c>
      <c r="E44" s="5" t="s">
        <v>3</v>
      </c>
      <c r="F44" s="5" t="s">
        <v>4</v>
      </c>
      <c r="G44" s="5" t="s">
        <v>5</v>
      </c>
      <c r="H44" s="5" t="s">
        <v>6</v>
      </c>
      <c r="I44" s="5" t="s">
        <v>7</v>
      </c>
      <c r="J44" s="5" t="s">
        <v>8</v>
      </c>
      <c r="K44" s="5" t="s">
        <v>9</v>
      </c>
      <c r="L44" s="5" t="s">
        <v>32</v>
      </c>
      <c r="M44" s="5" t="s">
        <v>33</v>
      </c>
    </row>
    <row r="45" spans="1:13" x14ac:dyDescent="0.25">
      <c r="A45" s="8" t="s">
        <v>70</v>
      </c>
      <c r="B45" s="2">
        <v>0.185364108069422</v>
      </c>
      <c r="C45" s="2">
        <v>0.20484544695071</v>
      </c>
      <c r="D45" s="2">
        <v>0.20208049113233301</v>
      </c>
      <c r="E45" s="2">
        <v>0.15055860968256801</v>
      </c>
      <c r="F45" s="2">
        <v>8.28318584070796E-2</v>
      </c>
      <c r="G45" s="2">
        <v>9.6253487445197294E-2</v>
      </c>
      <c r="H45" s="2">
        <v>9.4473409801877004E-2</v>
      </c>
      <c r="I45" s="2">
        <v>9.4264735066481406E-2</v>
      </c>
      <c r="J45" s="2">
        <v>6.2669245647969093E-2</v>
      </c>
      <c r="K45" s="2">
        <v>4.6772185666014598E-2</v>
      </c>
      <c r="L45" s="3">
        <v>7.7909923961785907E-2</v>
      </c>
      <c r="M45" s="3">
        <v>0.12436548223350299</v>
      </c>
    </row>
    <row r="46" spans="1:13" x14ac:dyDescent="0.25">
      <c r="A46" s="8" t="s">
        <v>71</v>
      </c>
      <c r="B46" s="2">
        <v>0.22079083914832701</v>
      </c>
      <c r="C46" s="2">
        <v>0.153717627401838</v>
      </c>
      <c r="D46" s="2">
        <v>9.1234652114597498E-2</v>
      </c>
      <c r="E46" s="2">
        <v>8.7781521546373503E-2</v>
      </c>
      <c r="F46" s="2">
        <v>7.5221238938053103E-2</v>
      </c>
      <c r="G46" s="2">
        <v>7.3136707851733804E-2</v>
      </c>
      <c r="H46" s="2">
        <v>6.6944734098018793E-2</v>
      </c>
      <c r="I46" s="2">
        <v>5.1795991268108799E-2</v>
      </c>
      <c r="J46" s="2">
        <v>4.4874274661508701E-2</v>
      </c>
      <c r="K46" s="2">
        <v>3.6457407078072199E-2</v>
      </c>
      <c r="L46" s="3">
        <v>5.4045622928446099E-2</v>
      </c>
      <c r="M46" s="3">
        <v>9.1867137497241194E-2</v>
      </c>
    </row>
    <row r="47" spans="1:13" x14ac:dyDescent="0.25">
      <c r="A47" s="8" t="s">
        <v>72</v>
      </c>
      <c r="B47" s="2">
        <v>0.59384505278225097</v>
      </c>
      <c r="C47" s="2">
        <v>0.64143692564745203</v>
      </c>
      <c r="D47" s="2">
        <v>0.70668485675307002</v>
      </c>
      <c r="E47" s="2">
        <v>0.76165986877105896</v>
      </c>
      <c r="F47" s="2">
        <v>0.84194690265486705</v>
      </c>
      <c r="G47" s="2">
        <v>0.830609804703069</v>
      </c>
      <c r="H47" s="2">
        <v>0.83858185610010405</v>
      </c>
      <c r="I47" s="2">
        <v>0.85294701329628897</v>
      </c>
      <c r="J47" s="2">
        <v>0.89129593810444896</v>
      </c>
      <c r="K47" s="2">
        <v>0.91499199715454405</v>
      </c>
      <c r="L47" s="3">
        <v>0.86722558003509498</v>
      </c>
      <c r="M47" s="3">
        <v>0.78338115206356196</v>
      </c>
    </row>
    <row r="48" spans="1:13" x14ac:dyDescent="0.25">
      <c r="A48" s="8" t="s">
        <v>73</v>
      </c>
      <c r="B48" s="2">
        <v>0</v>
      </c>
      <c r="C48" s="2">
        <v>0</v>
      </c>
      <c r="D48" s="2">
        <v>0</v>
      </c>
      <c r="E48" s="2">
        <v>0</v>
      </c>
      <c r="F48" s="2">
        <v>0</v>
      </c>
      <c r="G48" s="2">
        <v>0</v>
      </c>
      <c r="H48" s="2">
        <v>0</v>
      </c>
      <c r="I48" s="2">
        <v>9.9226036912085694E-4</v>
      </c>
      <c r="J48" s="2">
        <v>1.1605415860735E-3</v>
      </c>
      <c r="K48" s="2">
        <v>1.7784101013693799E-3</v>
      </c>
      <c r="L48" s="3">
        <v>8.1887307467342599E-4</v>
      </c>
      <c r="M48" s="3">
        <v>3.86228205694107E-4</v>
      </c>
    </row>
    <row r="49" spans="1:13" x14ac:dyDescent="0.25">
      <c r="A49" s="8" t="s">
        <v>74</v>
      </c>
      <c r="B49" s="2">
        <v>0.82524271844660202</v>
      </c>
      <c r="C49" s="2">
        <v>0.91542288557213902</v>
      </c>
      <c r="D49" s="2">
        <v>0.80134680134680103</v>
      </c>
      <c r="E49" s="2">
        <v>0.79400749063670395</v>
      </c>
      <c r="F49" s="2">
        <v>0.76790830945558697</v>
      </c>
      <c r="G49" s="2">
        <v>0.76737160120845904</v>
      </c>
      <c r="H49" s="2">
        <v>0.820809248554913</v>
      </c>
      <c r="I49" s="2">
        <v>0.81578947368421095</v>
      </c>
      <c r="J49" s="2">
        <v>0.75298804780876505</v>
      </c>
      <c r="K49" s="2">
        <v>0.71875</v>
      </c>
      <c r="L49" s="3">
        <v>0.78066378066378095</v>
      </c>
      <c r="M49" s="3">
        <v>0.81096963761018603</v>
      </c>
    </row>
    <row r="50" spans="1:13" x14ac:dyDescent="0.25">
      <c r="A50" s="8" t="s">
        <v>75</v>
      </c>
      <c r="B50" s="2">
        <v>1.94174757281553E-2</v>
      </c>
      <c r="C50" s="2">
        <v>0</v>
      </c>
      <c r="D50" s="2">
        <v>6.7340067340067302E-3</v>
      </c>
      <c r="E50" s="2">
        <v>1.31086142322097E-2</v>
      </c>
      <c r="F50" s="2">
        <v>1.14613180515759E-2</v>
      </c>
      <c r="G50" s="2">
        <v>1.8126888217522698E-2</v>
      </c>
      <c r="H50" s="2">
        <v>8.6705202312138702E-3</v>
      </c>
      <c r="I50" s="2">
        <v>1.12781954887218E-2</v>
      </c>
      <c r="J50" s="2">
        <v>7.9681274900398405E-3</v>
      </c>
      <c r="K50" s="2">
        <v>2.0833333333333301E-2</v>
      </c>
      <c r="L50" s="3">
        <v>1.2987012987013E-2</v>
      </c>
      <c r="M50" s="3">
        <v>1.1018609206660099E-2</v>
      </c>
    </row>
    <row r="51" spans="1:13" x14ac:dyDescent="0.25">
      <c r="A51" s="8" t="s">
        <v>76</v>
      </c>
      <c r="B51" s="2">
        <v>0.15533980582524301</v>
      </c>
      <c r="C51" s="2">
        <v>8.45771144278607E-2</v>
      </c>
      <c r="D51" s="2">
        <v>0.19191919191919199</v>
      </c>
      <c r="E51" s="2">
        <v>0.192883895131086</v>
      </c>
      <c r="F51" s="2">
        <v>0.22063037249283701</v>
      </c>
      <c r="G51" s="2">
        <v>0.21450151057401801</v>
      </c>
      <c r="H51" s="2">
        <v>0.170520231213873</v>
      </c>
      <c r="I51" s="2">
        <v>0.17293233082706799</v>
      </c>
      <c r="J51" s="2">
        <v>0.23904382470119501</v>
      </c>
      <c r="K51" s="2">
        <v>0.25520833333333298</v>
      </c>
      <c r="L51" s="3">
        <v>0.20562770562770599</v>
      </c>
      <c r="M51" s="3">
        <v>0.17776689520078401</v>
      </c>
    </row>
    <row r="52" spans="1:13" x14ac:dyDescent="0.25">
      <c r="A52" s="8" t="s">
        <v>77</v>
      </c>
      <c r="B52" s="2">
        <v>0</v>
      </c>
      <c r="C52" s="2">
        <v>0</v>
      </c>
      <c r="D52" s="2">
        <v>0</v>
      </c>
      <c r="E52" s="2">
        <v>0</v>
      </c>
      <c r="F52" s="2">
        <v>0</v>
      </c>
      <c r="G52" s="2">
        <v>0</v>
      </c>
      <c r="H52" s="2">
        <v>0</v>
      </c>
      <c r="I52" s="2">
        <v>0</v>
      </c>
      <c r="J52" s="2">
        <v>0</v>
      </c>
      <c r="K52" s="2">
        <v>5.2083333333333296E-3</v>
      </c>
      <c r="L52" s="3">
        <v>7.2150072150072204E-4</v>
      </c>
      <c r="M52" s="3">
        <v>2.4485798237022501E-4</v>
      </c>
    </row>
    <row r="53" spans="1:13" x14ac:dyDescent="0.25">
      <c r="A53" s="8" t="s">
        <v>78</v>
      </c>
      <c r="B53" s="2">
        <v>0.625</v>
      </c>
      <c r="C53" s="2">
        <v>0.63947368421052597</v>
      </c>
      <c r="D53" s="2">
        <v>0.48731884057970998</v>
      </c>
      <c r="E53" s="2">
        <v>0.47887323943662002</v>
      </c>
      <c r="F53" s="2">
        <v>0.42710472279260803</v>
      </c>
      <c r="G53" s="2">
        <v>0.344984802431611</v>
      </c>
      <c r="H53" s="2">
        <v>0.45279383429672398</v>
      </c>
      <c r="I53" s="2">
        <v>0.40901771336553899</v>
      </c>
      <c r="J53" s="2">
        <v>0.360153256704981</v>
      </c>
      <c r="K53" s="2">
        <v>0.35924369747899199</v>
      </c>
      <c r="L53" s="3">
        <v>0.38447782546495002</v>
      </c>
      <c r="M53" s="3">
        <v>0.44339436897027001</v>
      </c>
    </row>
    <row r="54" spans="1:13" x14ac:dyDescent="0.25">
      <c r="A54" s="8" t="s">
        <v>79</v>
      </c>
      <c r="B54" s="2">
        <v>3.3783783783783799E-3</v>
      </c>
      <c r="C54" s="2">
        <v>2.6315789473684201E-3</v>
      </c>
      <c r="D54" s="2">
        <v>3.6231884057971002E-3</v>
      </c>
      <c r="E54" s="2">
        <v>1.5845070422535201E-2</v>
      </c>
      <c r="F54" s="2">
        <v>1.02669404517454E-2</v>
      </c>
      <c r="G54" s="2">
        <v>3.7993920972644403E-2</v>
      </c>
      <c r="H54" s="2">
        <v>1.5414258188824701E-2</v>
      </c>
      <c r="I54" s="2">
        <v>3.8647342995169101E-2</v>
      </c>
      <c r="J54" s="2">
        <v>3.0651340996168602E-2</v>
      </c>
      <c r="K54" s="2">
        <v>2.5210084033613401E-2</v>
      </c>
      <c r="L54" s="3">
        <v>3.04005722460658E-2</v>
      </c>
      <c r="M54" s="3">
        <v>2.0279582594998999E-2</v>
      </c>
    </row>
    <row r="55" spans="1:13" x14ac:dyDescent="0.25">
      <c r="A55" s="8" t="s">
        <v>80</v>
      </c>
      <c r="B55" s="2">
        <v>0.37162162162162199</v>
      </c>
      <c r="C55" s="2">
        <v>0.35789473684210499</v>
      </c>
      <c r="D55" s="2">
        <v>0.50905797101449302</v>
      </c>
      <c r="E55" s="2">
        <v>0.50528169014084501</v>
      </c>
      <c r="F55" s="2">
        <v>0.56262833675564705</v>
      </c>
      <c r="G55" s="2">
        <v>0.61702127659574502</v>
      </c>
      <c r="H55" s="2">
        <v>0.53179190751445105</v>
      </c>
      <c r="I55" s="2">
        <v>0.55233494363929103</v>
      </c>
      <c r="J55" s="2">
        <v>0.60727969348659006</v>
      </c>
      <c r="K55" s="2">
        <v>0.60084033613445398</v>
      </c>
      <c r="L55" s="3">
        <v>0.58226037195994296</v>
      </c>
      <c r="M55" s="3">
        <v>0.53475093522346895</v>
      </c>
    </row>
    <row r="56" spans="1:13" x14ac:dyDescent="0.25">
      <c r="A56" s="8" t="s">
        <v>81</v>
      </c>
      <c r="B56" s="2">
        <v>0</v>
      </c>
      <c r="C56" s="2">
        <v>0</v>
      </c>
      <c r="D56" s="2">
        <v>0</v>
      </c>
      <c r="E56" s="2">
        <v>0</v>
      </c>
      <c r="F56" s="2">
        <v>0</v>
      </c>
      <c r="G56" s="2">
        <v>0</v>
      </c>
      <c r="H56" s="2">
        <v>0</v>
      </c>
      <c r="I56" s="2">
        <v>0</v>
      </c>
      <c r="J56" s="2">
        <v>1.91570881226054E-3</v>
      </c>
      <c r="K56" s="2">
        <v>1.4705882352941201E-2</v>
      </c>
      <c r="L56" s="3">
        <v>2.86123032904149E-3</v>
      </c>
      <c r="M56" s="3">
        <v>1.5751132112620601E-3</v>
      </c>
    </row>
    <row r="57" spans="1:13" x14ac:dyDescent="0.25">
      <c r="A57" s="8" t="s">
        <v>82</v>
      </c>
      <c r="B57" s="2">
        <v>0.36764705882352899</v>
      </c>
      <c r="C57" s="2">
        <v>0.35294117647058798</v>
      </c>
      <c r="D57" s="2">
        <v>0.28337874659400503</v>
      </c>
      <c r="E57" s="2">
        <v>0.32022471910112399</v>
      </c>
      <c r="F57" s="2">
        <v>0.17667844522968201</v>
      </c>
      <c r="G57" s="2">
        <v>0.20467836257309899</v>
      </c>
      <c r="H57" s="2">
        <v>0.18086500655307999</v>
      </c>
      <c r="I57" s="2">
        <v>0.22610015174506801</v>
      </c>
      <c r="J57" s="2">
        <v>0.15855572998430101</v>
      </c>
      <c r="K57" s="2">
        <v>0.13268998793727399</v>
      </c>
      <c r="L57" s="3">
        <v>0.17861142217245199</v>
      </c>
      <c r="M57" s="3">
        <v>0.23757058256438501</v>
      </c>
    </row>
    <row r="58" spans="1:13" x14ac:dyDescent="0.25">
      <c r="A58" s="8" t="s">
        <v>83</v>
      </c>
      <c r="B58" s="2">
        <v>8.1699346405228801E-2</v>
      </c>
      <c r="C58" s="2">
        <v>4.2199488491048598E-2</v>
      </c>
      <c r="D58" s="2">
        <v>2.4523160762942801E-2</v>
      </c>
      <c r="E58" s="2">
        <v>4.3539325842696597E-2</v>
      </c>
      <c r="F58" s="2">
        <v>3.4157832744405203E-2</v>
      </c>
      <c r="G58" s="2">
        <v>7.30994152046784E-2</v>
      </c>
      <c r="H58" s="2">
        <v>5.7667103538663202E-2</v>
      </c>
      <c r="I58" s="2">
        <v>4.85584218512898E-2</v>
      </c>
      <c r="J58" s="2">
        <v>5.3375196232339099E-2</v>
      </c>
      <c r="K58" s="2">
        <v>3.7394451145958997E-2</v>
      </c>
      <c r="L58" s="3">
        <v>5.3471444568869E-2</v>
      </c>
      <c r="M58" s="3">
        <v>4.8478171050819398E-2</v>
      </c>
    </row>
    <row r="59" spans="1:13" x14ac:dyDescent="0.25">
      <c r="A59" s="8" t="s">
        <v>84</v>
      </c>
      <c r="B59" s="2">
        <v>0.55065359477124198</v>
      </c>
      <c r="C59" s="2">
        <v>0.60485933503836298</v>
      </c>
      <c r="D59" s="2">
        <v>0.692098092643052</v>
      </c>
      <c r="E59" s="2">
        <v>0.63623595505618002</v>
      </c>
      <c r="F59" s="2">
        <v>0.78916372202591301</v>
      </c>
      <c r="G59" s="2">
        <v>0.72222222222222199</v>
      </c>
      <c r="H59" s="2">
        <v>0.76146788990825698</v>
      </c>
      <c r="I59" s="2">
        <v>0.72534142640364196</v>
      </c>
      <c r="J59" s="2">
        <v>0.78806907378336</v>
      </c>
      <c r="K59" s="2">
        <v>0.81423401688781705</v>
      </c>
      <c r="L59" s="3">
        <v>0.76427771556550905</v>
      </c>
      <c r="M59" s="3">
        <v>0.71216085938576001</v>
      </c>
    </row>
    <row r="60" spans="1:13" x14ac:dyDescent="0.25">
      <c r="A60" s="8" t="s">
        <v>85</v>
      </c>
      <c r="B60" s="2">
        <v>0</v>
      </c>
      <c r="C60" s="2">
        <v>0</v>
      </c>
      <c r="D60" s="2">
        <v>0</v>
      </c>
      <c r="E60" s="2">
        <v>0</v>
      </c>
      <c r="F60" s="2">
        <v>0</v>
      </c>
      <c r="G60" s="2">
        <v>0</v>
      </c>
      <c r="H60" s="2">
        <v>0</v>
      </c>
      <c r="I60" s="2">
        <v>0</v>
      </c>
      <c r="J60" s="2">
        <v>0</v>
      </c>
      <c r="K60" s="2">
        <v>1.56815440289505E-2</v>
      </c>
      <c r="L60" s="3">
        <v>3.6394176931690901E-3</v>
      </c>
      <c r="M60" s="3">
        <v>1.79038699903595E-3</v>
      </c>
    </row>
    <row r="61" spans="1:13" x14ac:dyDescent="0.25">
      <c r="A61" s="8" t="s">
        <v>86</v>
      </c>
      <c r="B61" s="2">
        <v>0.69512195121951204</v>
      </c>
      <c r="C61" s="2">
        <v>0.619631901840491</v>
      </c>
      <c r="D61" s="2">
        <v>0.61904761904761896</v>
      </c>
      <c r="E61" s="2">
        <v>0.52500000000000002</v>
      </c>
      <c r="F61" s="2">
        <v>0.55208333333333304</v>
      </c>
      <c r="G61" s="2">
        <v>0.59770114942528696</v>
      </c>
      <c r="H61" s="2">
        <v>0.57142857142857095</v>
      </c>
      <c r="I61" s="2">
        <v>0.679245283018868</v>
      </c>
      <c r="J61" s="2">
        <v>0.77142857142857102</v>
      </c>
      <c r="K61" s="2">
        <v>0.71698113207547198</v>
      </c>
      <c r="L61" s="3">
        <v>0.66112266112266105</v>
      </c>
      <c r="M61" s="3">
        <v>0.63193851409052104</v>
      </c>
    </row>
    <row r="62" spans="1:13" x14ac:dyDescent="0.25">
      <c r="A62" s="8" t="s">
        <v>87</v>
      </c>
      <c r="B62" s="2">
        <v>6.0975609756097598E-3</v>
      </c>
      <c r="C62" s="2">
        <v>0</v>
      </c>
      <c r="D62" s="2">
        <v>1.3605442176870699E-2</v>
      </c>
      <c r="E62" s="2">
        <v>0</v>
      </c>
      <c r="F62" s="2">
        <v>3.125E-2</v>
      </c>
      <c r="G62" s="2">
        <v>1.1494252873563199E-2</v>
      </c>
      <c r="H62" s="2">
        <v>2.6785714285714302E-2</v>
      </c>
      <c r="I62" s="2">
        <v>9.4339622641509396E-3</v>
      </c>
      <c r="J62" s="2">
        <v>0</v>
      </c>
      <c r="K62" s="2">
        <v>1.88679245283019E-2</v>
      </c>
      <c r="L62" s="3">
        <v>1.4553014553014601E-2</v>
      </c>
      <c r="M62" s="3">
        <v>1.11016225448335E-2</v>
      </c>
    </row>
    <row r="63" spans="1:13" x14ac:dyDescent="0.25">
      <c r="A63" s="8" t="s">
        <v>88</v>
      </c>
      <c r="B63" s="2">
        <v>0.29878048780487798</v>
      </c>
      <c r="C63" s="2">
        <v>0.380368098159509</v>
      </c>
      <c r="D63" s="2">
        <v>0.36734693877551</v>
      </c>
      <c r="E63" s="2">
        <v>0.47499999999999998</v>
      </c>
      <c r="F63" s="2">
        <v>0.41666666666666702</v>
      </c>
      <c r="G63" s="2">
        <v>0.390804597701149</v>
      </c>
      <c r="H63" s="2">
        <v>0.40178571428571402</v>
      </c>
      <c r="I63" s="2">
        <v>0.31132075471698101</v>
      </c>
      <c r="J63" s="2">
        <v>0.214285714285714</v>
      </c>
      <c r="K63" s="2">
        <v>0.25471698113207503</v>
      </c>
      <c r="L63" s="3">
        <v>0.32016632016632002</v>
      </c>
      <c r="M63" s="3">
        <v>0.35525192143467099</v>
      </c>
    </row>
    <row r="64" spans="1:13" x14ac:dyDescent="0.25">
      <c r="A64" s="8" t="s">
        <v>89</v>
      </c>
      <c r="B64" s="2">
        <v>0</v>
      </c>
      <c r="C64" s="2">
        <v>0</v>
      </c>
      <c r="D64" s="2">
        <v>0</v>
      </c>
      <c r="E64" s="2">
        <v>0</v>
      </c>
      <c r="F64" s="2">
        <v>0</v>
      </c>
      <c r="G64" s="2">
        <v>0</v>
      </c>
      <c r="H64" s="2">
        <v>0</v>
      </c>
      <c r="I64" s="2">
        <v>0</v>
      </c>
      <c r="J64" s="2">
        <v>1.4285714285714299E-2</v>
      </c>
      <c r="K64" s="2">
        <v>9.4339622641509396E-3</v>
      </c>
      <c r="L64" s="3">
        <v>4.15800415800416E-3</v>
      </c>
      <c r="M64" s="3">
        <v>1.70794192997438E-3</v>
      </c>
    </row>
    <row r="65" spans="1:13" x14ac:dyDescent="0.25">
      <c r="A65" s="8" t="s">
        <v>90</v>
      </c>
      <c r="B65" s="2">
        <v>9.9800399201596807E-2</v>
      </c>
      <c r="C65" s="2">
        <v>9.6296296296296297E-2</v>
      </c>
      <c r="D65" s="2">
        <v>0.12</v>
      </c>
      <c r="E65" s="2">
        <v>0.25</v>
      </c>
      <c r="F65" s="2">
        <v>0.110526315789474</v>
      </c>
      <c r="G65" s="2">
        <v>5.9090909090909097E-2</v>
      </c>
      <c r="H65" s="2">
        <v>0.142241379310345</v>
      </c>
      <c r="I65" s="2">
        <v>0.100917431192661</v>
      </c>
      <c r="J65" s="2">
        <v>0.14285714285714299</v>
      </c>
      <c r="K65" s="2">
        <v>0.77777777777777801</v>
      </c>
      <c r="L65" s="3">
        <v>0.11301369863013699</v>
      </c>
      <c r="M65" s="3">
        <v>0.110593713620489</v>
      </c>
    </row>
    <row r="66" spans="1:13" x14ac:dyDescent="0.25">
      <c r="A66" s="8" t="s">
        <v>91</v>
      </c>
      <c r="B66" s="2">
        <v>1.9960079840319399E-3</v>
      </c>
      <c r="C66" s="2">
        <v>0</v>
      </c>
      <c r="D66" s="2">
        <v>0</v>
      </c>
      <c r="E66" s="2">
        <v>0</v>
      </c>
      <c r="F66" s="2">
        <v>0</v>
      </c>
      <c r="G66" s="2">
        <v>4.5454545454545496E-3</v>
      </c>
      <c r="H66" s="2">
        <v>4.3103448275862103E-3</v>
      </c>
      <c r="I66" s="2">
        <v>0</v>
      </c>
      <c r="J66" s="2">
        <v>0</v>
      </c>
      <c r="K66" s="2">
        <v>0</v>
      </c>
      <c r="L66" s="3">
        <v>3.4246575342465799E-3</v>
      </c>
      <c r="M66" s="3">
        <v>1.7462165308498299E-3</v>
      </c>
    </row>
    <row r="67" spans="1:13" x14ac:dyDescent="0.25">
      <c r="A67" s="8" t="s">
        <v>92</v>
      </c>
      <c r="B67" s="2">
        <v>0.89820359281437101</v>
      </c>
      <c r="C67" s="2">
        <v>0.90370370370370401</v>
      </c>
      <c r="D67" s="2">
        <v>0.88</v>
      </c>
      <c r="E67" s="2">
        <v>0.75</v>
      </c>
      <c r="F67" s="2">
        <v>0.88947368421052597</v>
      </c>
      <c r="G67" s="2">
        <v>0.93636363636363595</v>
      </c>
      <c r="H67" s="2">
        <v>0.84913793103448298</v>
      </c>
      <c r="I67" s="2">
        <v>0.89908256880733906</v>
      </c>
      <c r="J67" s="2">
        <v>0.85714285714285698</v>
      </c>
      <c r="K67" s="2">
        <v>0.22222222222222199</v>
      </c>
      <c r="L67" s="3">
        <v>0.88184931506849296</v>
      </c>
      <c r="M67" s="3">
        <v>0.88707799767171103</v>
      </c>
    </row>
    <row r="68" spans="1:13" x14ac:dyDescent="0.25">
      <c r="A68" s="8" t="s">
        <v>93</v>
      </c>
      <c r="B68" s="2">
        <v>0</v>
      </c>
      <c r="C68" s="2">
        <v>0</v>
      </c>
      <c r="D68" s="2">
        <v>0</v>
      </c>
      <c r="E68" s="2">
        <v>0</v>
      </c>
      <c r="F68" s="2">
        <v>0</v>
      </c>
      <c r="G68" s="2">
        <v>0</v>
      </c>
      <c r="H68" s="2">
        <v>4.3103448275862103E-3</v>
      </c>
      <c r="I68" s="2">
        <v>0</v>
      </c>
      <c r="J68" s="2">
        <v>0</v>
      </c>
      <c r="K68" s="2">
        <v>0</v>
      </c>
      <c r="L68" s="3">
        <v>1.71232876712329E-3</v>
      </c>
      <c r="M68" s="3">
        <v>5.82072176949942E-4</v>
      </c>
    </row>
    <row r="69" spans="1:13" x14ac:dyDescent="0.25">
      <c r="A69" s="8" t="s">
        <v>94</v>
      </c>
      <c r="B69" s="2">
        <v>0.47785547785547799</v>
      </c>
      <c r="C69" s="2">
        <v>0.48301886792452797</v>
      </c>
      <c r="D69" s="2">
        <v>0.47906976744185997</v>
      </c>
      <c r="E69" s="2">
        <v>0.41988950276243098</v>
      </c>
      <c r="F69" s="2">
        <v>0.23645320197044301</v>
      </c>
      <c r="G69" s="2">
        <v>0.41935483870967699</v>
      </c>
      <c r="H69" s="2">
        <v>0.37967914438502698</v>
      </c>
      <c r="I69" s="2">
        <v>0.40500000000000003</v>
      </c>
      <c r="J69" s="2">
        <v>0.35555555555555601</v>
      </c>
      <c r="K69" s="2">
        <v>0.3671875</v>
      </c>
      <c r="L69" s="3">
        <v>0.38492597577388998</v>
      </c>
      <c r="M69" s="3">
        <v>0.41552062868369299</v>
      </c>
    </row>
    <row r="70" spans="1:13" x14ac:dyDescent="0.25">
      <c r="A70" s="8" t="s">
        <v>95</v>
      </c>
      <c r="B70" s="2">
        <v>5.3613053613053602E-2</v>
      </c>
      <c r="C70" s="2">
        <v>1.5094339622641499E-2</v>
      </c>
      <c r="D70" s="2">
        <v>4.65116279069767E-3</v>
      </c>
      <c r="E70" s="2">
        <v>1.1049723756906099E-2</v>
      </c>
      <c r="F70" s="2">
        <v>4.9261083743842402E-2</v>
      </c>
      <c r="G70" s="2">
        <v>5.3763440860215103E-2</v>
      </c>
      <c r="H70" s="2">
        <v>2.6737967914438499E-2</v>
      </c>
      <c r="I70" s="2">
        <v>0.04</v>
      </c>
      <c r="J70" s="2">
        <v>3.7037037037037E-2</v>
      </c>
      <c r="K70" s="2">
        <v>2.34375E-2</v>
      </c>
      <c r="L70" s="3">
        <v>3.4993270524899103E-2</v>
      </c>
      <c r="M70" s="3">
        <v>3.2416502946954799E-2</v>
      </c>
    </row>
    <row r="71" spans="1:13" x14ac:dyDescent="0.25">
      <c r="A71" s="8" t="s">
        <v>96</v>
      </c>
      <c r="B71" s="2">
        <v>0.46853146853146899</v>
      </c>
      <c r="C71" s="2">
        <v>0.50188679245282997</v>
      </c>
      <c r="D71" s="2">
        <v>0.51627906976744198</v>
      </c>
      <c r="E71" s="2">
        <v>0.56906077348066297</v>
      </c>
      <c r="F71" s="2">
        <v>0.71428571428571397</v>
      </c>
      <c r="G71" s="2">
        <v>0.52688172043010795</v>
      </c>
      <c r="H71" s="2">
        <v>0.59358288770053502</v>
      </c>
      <c r="I71" s="2">
        <v>0.55500000000000005</v>
      </c>
      <c r="J71" s="2">
        <v>0.60740740740740695</v>
      </c>
      <c r="K71" s="2">
        <v>0.6015625</v>
      </c>
      <c r="L71" s="3">
        <v>0.57873485868102303</v>
      </c>
      <c r="M71" s="3">
        <v>0.55157170923379195</v>
      </c>
    </row>
    <row r="72" spans="1:13" x14ac:dyDescent="0.25">
      <c r="A72" s="8" t="s">
        <v>97</v>
      </c>
      <c r="B72" s="2">
        <v>0</v>
      </c>
      <c r="C72" s="2">
        <v>0</v>
      </c>
      <c r="D72" s="2">
        <v>0</v>
      </c>
      <c r="E72" s="2">
        <v>0</v>
      </c>
      <c r="F72" s="2">
        <v>0</v>
      </c>
      <c r="G72" s="2">
        <v>0</v>
      </c>
      <c r="H72" s="2">
        <v>0</v>
      </c>
      <c r="I72" s="2">
        <v>0</v>
      </c>
      <c r="J72" s="2">
        <v>0</v>
      </c>
      <c r="K72" s="2">
        <v>7.8125E-3</v>
      </c>
      <c r="L72" s="3">
        <v>1.3458950201884301E-3</v>
      </c>
      <c r="M72" s="3">
        <v>4.9115913555992105E-4</v>
      </c>
    </row>
    <row r="73" spans="1:13" x14ac:dyDescent="0.25">
      <c r="A73" s="8" t="s">
        <v>98</v>
      </c>
      <c r="B73" s="2">
        <v>0.67027027027026997</v>
      </c>
      <c r="C73" s="2">
        <v>0.62290502793296099</v>
      </c>
      <c r="D73" s="2">
        <v>0.55830903790087505</v>
      </c>
      <c r="E73" s="2">
        <v>0.62167300380228097</v>
      </c>
      <c r="F73" s="2">
        <v>0.46904315196998098</v>
      </c>
      <c r="G73" s="2">
        <v>0.47698744769874502</v>
      </c>
      <c r="H73" s="2">
        <v>0.48558758314855899</v>
      </c>
      <c r="I73" s="2">
        <v>0.48400852878464801</v>
      </c>
      <c r="J73" s="2">
        <v>0.52434456928838902</v>
      </c>
      <c r="K73" s="2">
        <v>0.39221556886227499</v>
      </c>
      <c r="L73" s="3">
        <v>0.47273636818409198</v>
      </c>
      <c r="M73" s="3">
        <v>0.54297108673978101</v>
      </c>
    </row>
    <row r="74" spans="1:13" x14ac:dyDescent="0.25">
      <c r="A74" s="8" t="s">
        <v>99</v>
      </c>
      <c r="B74" s="2">
        <v>5.4054054054054099E-2</v>
      </c>
      <c r="C74" s="2">
        <v>1.95530726256983E-2</v>
      </c>
      <c r="D74" s="2">
        <v>2.9154518950437299E-2</v>
      </c>
      <c r="E74" s="2">
        <v>3.2319391634981001E-2</v>
      </c>
      <c r="F74" s="2">
        <v>3.7523452157598502E-2</v>
      </c>
      <c r="G74" s="2">
        <v>5.23012552301255E-2</v>
      </c>
      <c r="H74" s="2">
        <v>4.2128603104212903E-2</v>
      </c>
      <c r="I74" s="2">
        <v>3.4115138592750498E-2</v>
      </c>
      <c r="J74" s="2">
        <v>6.3670411985018702E-2</v>
      </c>
      <c r="K74" s="2">
        <v>3.29341317365269E-2</v>
      </c>
      <c r="L74" s="3">
        <v>4.4022011005502799E-2</v>
      </c>
      <c r="M74" s="3">
        <v>3.7686939182452597E-2</v>
      </c>
    </row>
    <row r="75" spans="1:13" x14ac:dyDescent="0.25">
      <c r="A75" s="8" t="s">
        <v>100</v>
      </c>
      <c r="B75" s="2">
        <v>0.27567567567567602</v>
      </c>
      <c r="C75" s="2">
        <v>0.35754189944134102</v>
      </c>
      <c r="D75" s="2">
        <v>0.41253644314868798</v>
      </c>
      <c r="E75" s="2">
        <v>0.34600760456273799</v>
      </c>
      <c r="F75" s="2">
        <v>0.49343339587242002</v>
      </c>
      <c r="G75" s="2">
        <v>0.46861924686192502</v>
      </c>
      <c r="H75" s="2">
        <v>0.472283813747228</v>
      </c>
      <c r="I75" s="2">
        <v>0.47974413646055403</v>
      </c>
      <c r="J75" s="2">
        <v>0.41198501872659199</v>
      </c>
      <c r="K75" s="2">
        <v>0.56586826347305397</v>
      </c>
      <c r="L75" s="3">
        <v>0.48074037018509302</v>
      </c>
      <c r="M75" s="3">
        <v>0.418344965104686</v>
      </c>
    </row>
    <row r="76" spans="1:13" x14ac:dyDescent="0.25">
      <c r="A76" s="8" t="s">
        <v>101</v>
      </c>
      <c r="B76" s="2">
        <v>0</v>
      </c>
      <c r="C76" s="2">
        <v>0</v>
      </c>
      <c r="D76" s="2">
        <v>0</v>
      </c>
      <c r="E76" s="2">
        <v>0</v>
      </c>
      <c r="F76" s="2">
        <v>0</v>
      </c>
      <c r="G76" s="2">
        <v>2.0920502092050199E-3</v>
      </c>
      <c r="H76" s="2">
        <v>0</v>
      </c>
      <c r="I76" s="2">
        <v>2.13219616204691E-3</v>
      </c>
      <c r="J76" s="2">
        <v>0</v>
      </c>
      <c r="K76" s="2">
        <v>8.9820359281437105E-3</v>
      </c>
      <c r="L76" s="3">
        <v>2.5012506253126602E-3</v>
      </c>
      <c r="M76" s="3">
        <v>9.9700897308075808E-4</v>
      </c>
    </row>
    <row r="77" spans="1:13" x14ac:dyDescent="0.25">
      <c r="A77" s="15"/>
    </row>
    <row r="78" spans="1:13" x14ac:dyDescent="0.25">
      <c r="A78" s="15"/>
    </row>
    <row r="79" spans="1:13" x14ac:dyDescent="0.25">
      <c r="A79" s="15"/>
      <c r="B79" s="23" t="s">
        <v>31</v>
      </c>
      <c r="C79" s="23"/>
      <c r="D79" s="23"/>
      <c r="E79" s="23"/>
      <c r="F79" s="23"/>
      <c r="G79" s="23"/>
      <c r="H79" s="23"/>
      <c r="I79" s="23"/>
      <c r="J79" s="23"/>
      <c r="K79" s="6" t="s">
        <v>58</v>
      </c>
      <c r="L79" s="6" t="s">
        <v>11</v>
      </c>
    </row>
    <row r="80" spans="1:13" x14ac:dyDescent="0.25">
      <c r="A80" s="9" t="s">
        <v>34</v>
      </c>
      <c r="B80" s="5" t="s">
        <v>15</v>
      </c>
      <c r="C80" s="5" t="s">
        <v>16</v>
      </c>
      <c r="D80" s="5" t="s">
        <v>17</v>
      </c>
      <c r="E80" s="5" t="s">
        <v>18</v>
      </c>
      <c r="F80" s="5" t="s">
        <v>19</v>
      </c>
      <c r="G80" s="5" t="s">
        <v>20</v>
      </c>
      <c r="H80" s="5" t="s">
        <v>21</v>
      </c>
      <c r="I80" s="5" t="s">
        <v>22</v>
      </c>
      <c r="J80" s="5" t="s">
        <v>23</v>
      </c>
      <c r="K80" s="5" t="s">
        <v>24</v>
      </c>
      <c r="L80" s="5" t="s">
        <v>25</v>
      </c>
    </row>
    <row r="81" spans="1:12" x14ac:dyDescent="0.25">
      <c r="A81" s="8" t="s">
        <v>70</v>
      </c>
      <c r="B81" s="2">
        <v>0.183397683397683</v>
      </c>
      <c r="C81" s="2">
        <v>-3.3442088091354003E-2</v>
      </c>
      <c r="D81" s="2">
        <v>-0.28354430379746798</v>
      </c>
      <c r="E81" s="2">
        <v>-0.44876325088339197</v>
      </c>
      <c r="F81" s="2">
        <v>3.2051282051282E-2</v>
      </c>
      <c r="G81" s="2">
        <v>-6.2111801242236003E-2</v>
      </c>
      <c r="H81" s="2">
        <v>4.8565121412803502E-2</v>
      </c>
      <c r="I81" s="2">
        <v>-0.31789473684210501</v>
      </c>
      <c r="J81" s="2">
        <v>-0.188271604938272</v>
      </c>
      <c r="K81" s="3">
        <v>-0.45548654244306402</v>
      </c>
      <c r="L81" s="3">
        <v>-0.74613899613899604</v>
      </c>
    </row>
    <row r="82" spans="1:12" x14ac:dyDescent="0.25">
      <c r="A82" s="8" t="s">
        <v>71</v>
      </c>
      <c r="B82" s="2">
        <v>-0.25445705024311199</v>
      </c>
      <c r="C82" s="2">
        <v>-0.41847826086956502</v>
      </c>
      <c r="D82" s="2">
        <v>-7.4766355140186896E-2</v>
      </c>
      <c r="E82" s="2">
        <v>-0.14141414141414099</v>
      </c>
      <c r="F82" s="2">
        <v>-0.13647058823529401</v>
      </c>
      <c r="G82" s="2">
        <v>-0.125340599455041</v>
      </c>
      <c r="H82" s="2">
        <v>-0.18691588785046701</v>
      </c>
      <c r="I82" s="2">
        <v>-0.11111111111111099</v>
      </c>
      <c r="J82" s="2">
        <v>-0.116379310344828</v>
      </c>
      <c r="K82" s="3">
        <v>-0.44141689373296999</v>
      </c>
      <c r="L82" s="3">
        <v>-0.83387358184765004</v>
      </c>
    </row>
    <row r="83" spans="1:12" x14ac:dyDescent="0.25">
      <c r="A83" s="8" t="s">
        <v>72</v>
      </c>
      <c r="B83" s="2">
        <v>0.156673696896656</v>
      </c>
      <c r="C83" s="2">
        <v>7.9447772857515003E-2</v>
      </c>
      <c r="D83" s="2">
        <v>3.64382239382239E-2</v>
      </c>
      <c r="E83" s="2">
        <v>0.107566938300349</v>
      </c>
      <c r="F83" s="2">
        <v>-0.12381753205802</v>
      </c>
      <c r="G83" s="2">
        <v>-3.5268714011516301E-2</v>
      </c>
      <c r="H83" s="2">
        <v>6.8888336234767505E-2</v>
      </c>
      <c r="I83" s="2">
        <v>7.2126570497905995E-2</v>
      </c>
      <c r="J83" s="2">
        <v>0.116536458333333</v>
      </c>
      <c r="K83" s="3">
        <v>0.234404990403071</v>
      </c>
      <c r="L83" s="3">
        <v>0.55016571256402502</v>
      </c>
    </row>
    <row r="84" spans="1:12" x14ac:dyDescent="0.25">
      <c r="A84" s="8" t="s">
        <v>73</v>
      </c>
      <c r="B84" s="2">
        <v>0</v>
      </c>
      <c r="C84" s="2">
        <v>0</v>
      </c>
      <c r="D84" s="2">
        <v>0</v>
      </c>
      <c r="E84" s="2">
        <v>0</v>
      </c>
      <c r="F84" s="2">
        <v>0</v>
      </c>
      <c r="G84" s="2">
        <v>0</v>
      </c>
      <c r="H84" s="2">
        <v>0</v>
      </c>
      <c r="I84" s="2">
        <v>0.2</v>
      </c>
      <c r="J84" s="2">
        <v>0.66666666666666696</v>
      </c>
      <c r="K84" s="3">
        <v>0</v>
      </c>
      <c r="L84" s="3">
        <v>0</v>
      </c>
    </row>
    <row r="85" spans="1:12" x14ac:dyDescent="0.25">
      <c r="A85" s="8" t="s">
        <v>74</v>
      </c>
      <c r="B85" s="2">
        <v>8.2352941176470601E-2</v>
      </c>
      <c r="C85" s="2">
        <v>-0.13768115942028999</v>
      </c>
      <c r="D85" s="2">
        <v>-0.109243697478992</v>
      </c>
      <c r="E85" s="2">
        <v>-0.36792452830188699</v>
      </c>
      <c r="F85" s="2">
        <v>-5.22388059701493E-2</v>
      </c>
      <c r="G85" s="2">
        <v>0.118110236220472</v>
      </c>
      <c r="H85" s="2">
        <v>-0.235915492957746</v>
      </c>
      <c r="I85" s="2">
        <v>-0.12903225806451599</v>
      </c>
      <c r="J85" s="2">
        <v>-0.26984126984126999</v>
      </c>
      <c r="K85" s="3">
        <v>-0.45669291338582702</v>
      </c>
      <c r="L85" s="3">
        <v>-0.72941176470588198</v>
      </c>
    </row>
    <row r="86" spans="1:12" x14ac:dyDescent="0.25">
      <c r="A86" s="8" t="s">
        <v>75</v>
      </c>
      <c r="B86" s="2">
        <v>-1</v>
      </c>
      <c r="C86" s="2">
        <v>0</v>
      </c>
      <c r="D86" s="2">
        <v>0.75</v>
      </c>
      <c r="E86" s="2">
        <v>-0.42857142857142899</v>
      </c>
      <c r="F86" s="2">
        <v>0.5</v>
      </c>
      <c r="G86" s="2">
        <v>-0.5</v>
      </c>
      <c r="H86" s="2">
        <v>0</v>
      </c>
      <c r="I86" s="2">
        <v>-0.33333333333333298</v>
      </c>
      <c r="J86" s="2">
        <v>1</v>
      </c>
      <c r="K86" s="3">
        <v>-0.33333333333333298</v>
      </c>
      <c r="L86" s="3">
        <v>-0.66666666666666696</v>
      </c>
    </row>
    <row r="87" spans="1:12" x14ac:dyDescent="0.25">
      <c r="A87" s="8" t="s">
        <v>76</v>
      </c>
      <c r="B87" s="2">
        <v>-0.46875</v>
      </c>
      <c r="C87" s="2">
        <v>1.23529411764706</v>
      </c>
      <c r="D87" s="2">
        <v>-9.6491228070175405E-2</v>
      </c>
      <c r="E87" s="2">
        <v>-0.25242718446601897</v>
      </c>
      <c r="F87" s="2">
        <v>-7.7922077922077906E-2</v>
      </c>
      <c r="G87" s="2">
        <v>-0.169014084507042</v>
      </c>
      <c r="H87" s="2">
        <v>-0.22033898305084701</v>
      </c>
      <c r="I87" s="2">
        <v>0.30434782608695699</v>
      </c>
      <c r="J87" s="2">
        <v>-0.18333333333333299</v>
      </c>
      <c r="K87" s="3">
        <v>-0.309859154929577</v>
      </c>
      <c r="L87" s="3">
        <v>-0.48958333333333298</v>
      </c>
    </row>
    <row r="88" spans="1:12" x14ac:dyDescent="0.25">
      <c r="A88" s="8" t="s">
        <v>77</v>
      </c>
      <c r="B88" s="2">
        <v>0</v>
      </c>
      <c r="C88" s="2">
        <v>0</v>
      </c>
      <c r="D88" s="2">
        <v>0</v>
      </c>
      <c r="E88" s="2">
        <v>0</v>
      </c>
      <c r="F88" s="2">
        <v>0</v>
      </c>
      <c r="G88" s="2">
        <v>0</v>
      </c>
      <c r="H88" s="2">
        <v>0</v>
      </c>
      <c r="I88" s="2">
        <v>0</v>
      </c>
      <c r="J88" s="2">
        <v>0</v>
      </c>
      <c r="K88" s="3">
        <v>0</v>
      </c>
      <c r="L88" s="3">
        <v>0</v>
      </c>
    </row>
    <row r="89" spans="1:12" x14ac:dyDescent="0.25">
      <c r="A89" s="8" t="s">
        <v>78</v>
      </c>
      <c r="B89" s="2">
        <v>0.31351351351351398</v>
      </c>
      <c r="C89" s="2">
        <v>0.10699588477366299</v>
      </c>
      <c r="D89" s="2">
        <v>1.11524163568773E-2</v>
      </c>
      <c r="E89" s="2">
        <v>-0.23529411764705899</v>
      </c>
      <c r="F89" s="2">
        <v>9.1346153846153799E-2</v>
      </c>
      <c r="G89" s="2">
        <v>3.5242290748898703E-2</v>
      </c>
      <c r="H89" s="2">
        <v>8.0851063829787198E-2</v>
      </c>
      <c r="I89" s="2">
        <v>-0.25984251968503902</v>
      </c>
      <c r="J89" s="2">
        <v>-9.0425531914893595E-2</v>
      </c>
      <c r="K89" s="3">
        <v>-0.246696035242291</v>
      </c>
      <c r="L89" s="3">
        <v>-7.5675675675675694E-2</v>
      </c>
    </row>
    <row r="90" spans="1:12" x14ac:dyDescent="0.25">
      <c r="A90" s="8" t="s">
        <v>79</v>
      </c>
      <c r="B90" s="2">
        <v>0</v>
      </c>
      <c r="C90" s="2">
        <v>1</v>
      </c>
      <c r="D90" s="2">
        <v>3.5</v>
      </c>
      <c r="E90" s="2">
        <v>-0.44444444444444398</v>
      </c>
      <c r="F90" s="2">
        <v>4</v>
      </c>
      <c r="G90" s="2">
        <v>-0.68</v>
      </c>
      <c r="H90" s="2">
        <v>2</v>
      </c>
      <c r="I90" s="2">
        <v>-0.33333333333333298</v>
      </c>
      <c r="J90" s="2">
        <v>-0.25</v>
      </c>
      <c r="K90" s="3">
        <v>-0.52</v>
      </c>
      <c r="L90" s="3">
        <v>11</v>
      </c>
    </row>
    <row r="91" spans="1:12" x14ac:dyDescent="0.25">
      <c r="A91" s="8" t="s">
        <v>80</v>
      </c>
      <c r="B91" s="2">
        <v>0.236363636363636</v>
      </c>
      <c r="C91" s="2">
        <v>1.0661764705882399</v>
      </c>
      <c r="D91" s="2">
        <v>2.1352313167259801E-2</v>
      </c>
      <c r="E91" s="2">
        <v>-4.5296167247386797E-2</v>
      </c>
      <c r="F91" s="2">
        <v>0.48175182481751799</v>
      </c>
      <c r="G91" s="2">
        <v>-0.32019704433497498</v>
      </c>
      <c r="H91" s="2">
        <v>0.24275362318840599</v>
      </c>
      <c r="I91" s="2">
        <v>-7.5801749271137003E-2</v>
      </c>
      <c r="J91" s="2">
        <v>-9.7791798107255495E-2</v>
      </c>
      <c r="K91" s="3">
        <v>-0.29556650246305399</v>
      </c>
      <c r="L91" s="3">
        <v>1.6</v>
      </c>
    </row>
    <row r="92" spans="1:12" x14ac:dyDescent="0.25">
      <c r="A92" s="8" t="s">
        <v>81</v>
      </c>
      <c r="B92" s="2">
        <v>0</v>
      </c>
      <c r="C92" s="2">
        <v>0</v>
      </c>
      <c r="D92" s="2">
        <v>0</v>
      </c>
      <c r="E92" s="2">
        <v>0</v>
      </c>
      <c r="F92" s="2">
        <v>0</v>
      </c>
      <c r="G92" s="2">
        <v>0</v>
      </c>
      <c r="H92" s="2">
        <v>0</v>
      </c>
      <c r="I92" s="2">
        <v>0</v>
      </c>
      <c r="J92" s="2">
        <v>6</v>
      </c>
      <c r="K92" s="3">
        <v>0</v>
      </c>
      <c r="L92" s="3">
        <v>0</v>
      </c>
    </row>
    <row r="93" spans="1:12" x14ac:dyDescent="0.25">
      <c r="A93" s="8" t="s">
        <v>82</v>
      </c>
      <c r="B93" s="2">
        <v>0.22666666666666699</v>
      </c>
      <c r="C93" s="2">
        <v>-0.24637681159420299</v>
      </c>
      <c r="D93" s="2">
        <v>9.6153846153846201E-2</v>
      </c>
      <c r="E93" s="2">
        <v>-0.34210526315789502</v>
      </c>
      <c r="F93" s="2">
        <v>-6.6666666666666693E-2</v>
      </c>
      <c r="G93" s="2">
        <v>-1.4285714285714299E-2</v>
      </c>
      <c r="H93" s="2">
        <v>7.9710144927536197E-2</v>
      </c>
      <c r="I93" s="2">
        <v>-0.322147651006711</v>
      </c>
      <c r="J93" s="2">
        <v>8.9108910891089105E-2</v>
      </c>
      <c r="K93" s="3">
        <v>-0.214285714285714</v>
      </c>
      <c r="L93" s="3">
        <v>-0.51111111111111096</v>
      </c>
    </row>
    <row r="94" spans="1:12" x14ac:dyDescent="0.25">
      <c r="A94" s="8" t="s">
        <v>83</v>
      </c>
      <c r="B94" s="2">
        <v>-0.34</v>
      </c>
      <c r="C94" s="2">
        <v>-0.45454545454545497</v>
      </c>
      <c r="D94" s="2">
        <v>0.72222222222222199</v>
      </c>
      <c r="E94" s="2">
        <v>-6.4516129032258104E-2</v>
      </c>
      <c r="F94" s="2">
        <v>0.72413793103448298</v>
      </c>
      <c r="G94" s="2">
        <v>-0.12</v>
      </c>
      <c r="H94" s="2">
        <v>-0.27272727272727298</v>
      </c>
      <c r="I94" s="2">
        <v>6.25E-2</v>
      </c>
      <c r="J94" s="2">
        <v>-8.8235294117647106E-2</v>
      </c>
      <c r="K94" s="3">
        <v>-0.38</v>
      </c>
      <c r="L94" s="3">
        <v>-0.38</v>
      </c>
    </row>
    <row r="95" spans="1:12" x14ac:dyDescent="0.25">
      <c r="A95" s="8" t="s">
        <v>84</v>
      </c>
      <c r="B95" s="2">
        <v>0.40356083086053401</v>
      </c>
      <c r="C95" s="2">
        <v>7.3995771670190294E-2</v>
      </c>
      <c r="D95" s="2">
        <v>-0.108267716535433</v>
      </c>
      <c r="E95" s="2">
        <v>0.47902869757174399</v>
      </c>
      <c r="F95" s="2">
        <v>-0.26268656716417899</v>
      </c>
      <c r="G95" s="2">
        <v>0.176113360323887</v>
      </c>
      <c r="H95" s="2">
        <v>-0.17728055077452701</v>
      </c>
      <c r="I95" s="2">
        <v>5.0209205020920501E-2</v>
      </c>
      <c r="J95" s="2">
        <v>0.34462151394422302</v>
      </c>
      <c r="K95" s="3">
        <v>0.36639676113360298</v>
      </c>
      <c r="L95" s="3">
        <v>1.00296735905045</v>
      </c>
    </row>
    <row r="96" spans="1:12" x14ac:dyDescent="0.25">
      <c r="A96" s="8" t="s">
        <v>85</v>
      </c>
      <c r="B96" s="2">
        <v>0</v>
      </c>
      <c r="C96" s="2">
        <v>0</v>
      </c>
      <c r="D96" s="2">
        <v>0</v>
      </c>
      <c r="E96" s="2">
        <v>0</v>
      </c>
      <c r="F96" s="2">
        <v>0</v>
      </c>
      <c r="G96" s="2">
        <v>0</v>
      </c>
      <c r="H96" s="2">
        <v>0</v>
      </c>
      <c r="I96" s="2">
        <v>0</v>
      </c>
      <c r="J96" s="2">
        <v>0</v>
      </c>
      <c r="K96" s="3">
        <v>0</v>
      </c>
      <c r="L96" s="3">
        <v>0</v>
      </c>
    </row>
    <row r="97" spans="1:12" x14ac:dyDescent="0.25">
      <c r="A97" s="8" t="s">
        <v>86</v>
      </c>
      <c r="B97" s="2">
        <v>-0.114035087719298</v>
      </c>
      <c r="C97" s="2">
        <v>-9.9009900990099001E-2</v>
      </c>
      <c r="D97" s="2">
        <v>-0.30769230769230799</v>
      </c>
      <c r="E97" s="2">
        <v>-0.158730158730159</v>
      </c>
      <c r="F97" s="2">
        <v>-1.88679245283019E-2</v>
      </c>
      <c r="G97" s="2">
        <v>0.230769230769231</v>
      </c>
      <c r="H97" s="2">
        <v>0.125</v>
      </c>
      <c r="I97" s="2">
        <v>-0.25</v>
      </c>
      <c r="J97" s="2">
        <v>0.407407407407407</v>
      </c>
      <c r="K97" s="3">
        <v>0.46153846153846201</v>
      </c>
      <c r="L97" s="3">
        <v>-0.33333333333333298</v>
      </c>
    </row>
    <row r="98" spans="1:12" x14ac:dyDescent="0.25">
      <c r="A98" s="8" t="s">
        <v>87</v>
      </c>
      <c r="B98" s="2">
        <v>-1</v>
      </c>
      <c r="C98" s="2">
        <v>0</v>
      </c>
      <c r="D98" s="2">
        <v>-1</v>
      </c>
      <c r="E98" s="2">
        <v>0</v>
      </c>
      <c r="F98" s="2">
        <v>-0.66666666666666696</v>
      </c>
      <c r="G98" s="2">
        <v>2</v>
      </c>
      <c r="H98" s="2">
        <v>-0.66666666666666696</v>
      </c>
      <c r="I98" s="2">
        <v>-1</v>
      </c>
      <c r="J98" s="2">
        <v>0</v>
      </c>
      <c r="K98" s="3">
        <v>1</v>
      </c>
      <c r="L98" s="3">
        <v>1</v>
      </c>
    </row>
    <row r="99" spans="1:12" x14ac:dyDescent="0.25">
      <c r="A99" s="8" t="s">
        <v>88</v>
      </c>
      <c r="B99" s="2">
        <v>0.26530612244898</v>
      </c>
      <c r="C99" s="2">
        <v>-0.12903225806451599</v>
      </c>
      <c r="D99" s="2">
        <v>5.5555555555555601E-2</v>
      </c>
      <c r="E99" s="2">
        <v>-0.29824561403508798</v>
      </c>
      <c r="F99" s="2">
        <v>-0.15</v>
      </c>
      <c r="G99" s="2">
        <v>0.32352941176470601</v>
      </c>
      <c r="H99" s="2">
        <v>-0.266666666666667</v>
      </c>
      <c r="I99" s="2">
        <v>-0.54545454545454497</v>
      </c>
      <c r="J99" s="2">
        <v>0.8</v>
      </c>
      <c r="K99" s="3">
        <v>-0.20588235294117599</v>
      </c>
      <c r="L99" s="3">
        <v>-0.44897959183673503</v>
      </c>
    </row>
    <row r="100" spans="1:12" x14ac:dyDescent="0.25">
      <c r="A100" s="8" t="s">
        <v>89</v>
      </c>
      <c r="B100" s="2">
        <v>0</v>
      </c>
      <c r="C100" s="2">
        <v>0</v>
      </c>
      <c r="D100" s="2">
        <v>0</v>
      </c>
      <c r="E100" s="2">
        <v>0</v>
      </c>
      <c r="F100" s="2">
        <v>0</v>
      </c>
      <c r="G100" s="2">
        <v>0</v>
      </c>
      <c r="H100" s="2">
        <v>0</v>
      </c>
      <c r="I100" s="2">
        <v>0</v>
      </c>
      <c r="J100" s="2">
        <v>0</v>
      </c>
      <c r="K100" s="3">
        <v>0</v>
      </c>
      <c r="L100" s="3">
        <v>0</v>
      </c>
    </row>
    <row r="101" spans="1:12" x14ac:dyDescent="0.25">
      <c r="A101" s="8" t="s">
        <v>90</v>
      </c>
      <c r="B101" s="2">
        <v>-0.48</v>
      </c>
      <c r="C101" s="2">
        <v>-0.42307692307692302</v>
      </c>
      <c r="D101" s="2">
        <v>-0.2</v>
      </c>
      <c r="E101" s="2">
        <v>0.75</v>
      </c>
      <c r="F101" s="2">
        <v>-0.38095238095238099</v>
      </c>
      <c r="G101" s="2">
        <v>1.5384615384615401</v>
      </c>
      <c r="H101" s="2">
        <v>-0.66666666666666696</v>
      </c>
      <c r="I101" s="2">
        <v>-0.81818181818181801</v>
      </c>
      <c r="J101" s="2">
        <v>2.5</v>
      </c>
      <c r="K101" s="3">
        <v>-0.46153846153846201</v>
      </c>
      <c r="L101" s="3">
        <v>-0.86</v>
      </c>
    </row>
    <row r="102" spans="1:12" x14ac:dyDescent="0.25">
      <c r="A102" s="8" t="s">
        <v>91</v>
      </c>
      <c r="B102" s="2">
        <v>-1</v>
      </c>
      <c r="C102" s="2">
        <v>0</v>
      </c>
      <c r="D102" s="2">
        <v>0</v>
      </c>
      <c r="E102" s="2">
        <v>0</v>
      </c>
      <c r="F102" s="2">
        <v>0</v>
      </c>
      <c r="G102" s="2">
        <v>0</v>
      </c>
      <c r="H102" s="2">
        <v>-1</v>
      </c>
      <c r="I102" s="2">
        <v>0</v>
      </c>
      <c r="J102" s="2">
        <v>0</v>
      </c>
      <c r="K102" s="3">
        <v>-1</v>
      </c>
      <c r="L102" s="3">
        <v>-1</v>
      </c>
    </row>
    <row r="103" spans="1:12" x14ac:dyDescent="0.25">
      <c r="A103" s="8" t="s">
        <v>92</v>
      </c>
      <c r="B103" s="2">
        <v>-0.45777777777777801</v>
      </c>
      <c r="C103" s="2">
        <v>-0.54918032786885296</v>
      </c>
      <c r="D103" s="2">
        <v>-0.67272727272727295</v>
      </c>
      <c r="E103" s="2">
        <v>3.6944444444444402</v>
      </c>
      <c r="F103" s="2">
        <v>0.218934911242604</v>
      </c>
      <c r="G103" s="2">
        <v>-4.3689320388349502E-2</v>
      </c>
      <c r="H103" s="2">
        <v>-0.50253807106599002</v>
      </c>
      <c r="I103" s="2">
        <v>-0.87755102040816302</v>
      </c>
      <c r="J103" s="2">
        <v>-0.83333333333333304</v>
      </c>
      <c r="K103" s="3">
        <v>-0.990291262135922</v>
      </c>
      <c r="L103" s="3">
        <v>-0.99555555555555597</v>
      </c>
    </row>
    <row r="104" spans="1:12" x14ac:dyDescent="0.25">
      <c r="A104" s="8" t="s">
        <v>93</v>
      </c>
      <c r="B104" s="2">
        <v>0</v>
      </c>
      <c r="C104" s="2">
        <v>0</v>
      </c>
      <c r="D104" s="2">
        <v>0</v>
      </c>
      <c r="E104" s="2">
        <v>0</v>
      </c>
      <c r="F104" s="2">
        <v>0</v>
      </c>
      <c r="G104" s="2">
        <v>0</v>
      </c>
      <c r="H104" s="2">
        <v>-1</v>
      </c>
      <c r="I104" s="2">
        <v>0</v>
      </c>
      <c r="J104" s="2">
        <v>0</v>
      </c>
      <c r="K104" s="3">
        <v>0</v>
      </c>
      <c r="L104" s="3">
        <v>0</v>
      </c>
    </row>
    <row r="105" spans="1:12" x14ac:dyDescent="0.25">
      <c r="A105" s="8" t="s">
        <v>94</v>
      </c>
      <c r="B105" s="2">
        <v>-0.37560975609756098</v>
      </c>
      <c r="C105" s="2">
        <v>-0.1953125</v>
      </c>
      <c r="D105" s="2">
        <v>-0.26213592233009703</v>
      </c>
      <c r="E105" s="2">
        <v>-0.36842105263157898</v>
      </c>
      <c r="F105" s="2">
        <v>-0.1875</v>
      </c>
      <c r="G105" s="2">
        <v>0.82051282051282004</v>
      </c>
      <c r="H105" s="2">
        <v>0.140845070422535</v>
      </c>
      <c r="I105" s="2">
        <v>-0.407407407407407</v>
      </c>
      <c r="J105" s="2">
        <v>-2.0833333333333301E-2</v>
      </c>
      <c r="K105" s="3">
        <v>0.20512820512820501</v>
      </c>
      <c r="L105" s="3">
        <v>-0.77073170731707297</v>
      </c>
    </row>
    <row r="106" spans="1:12" x14ac:dyDescent="0.25">
      <c r="A106" s="8" t="s">
        <v>95</v>
      </c>
      <c r="B106" s="2">
        <v>-0.82608695652173902</v>
      </c>
      <c r="C106" s="2">
        <v>-0.75</v>
      </c>
      <c r="D106" s="2">
        <v>1</v>
      </c>
      <c r="E106" s="2">
        <v>4</v>
      </c>
      <c r="F106" s="2">
        <v>-0.5</v>
      </c>
      <c r="G106" s="2">
        <v>0</v>
      </c>
      <c r="H106" s="2">
        <v>0.6</v>
      </c>
      <c r="I106" s="2">
        <v>-0.375</v>
      </c>
      <c r="J106" s="2">
        <v>-0.4</v>
      </c>
      <c r="K106" s="3">
        <v>-0.4</v>
      </c>
      <c r="L106" s="3">
        <v>-0.86956521739130399</v>
      </c>
    </row>
    <row r="107" spans="1:12" x14ac:dyDescent="0.25">
      <c r="A107" s="8" t="s">
        <v>96</v>
      </c>
      <c r="B107" s="2">
        <v>-0.33830845771144302</v>
      </c>
      <c r="C107" s="2">
        <v>-0.16541353383458601</v>
      </c>
      <c r="D107" s="2">
        <v>-7.2072072072072099E-2</v>
      </c>
      <c r="E107" s="2">
        <v>0.40776699029126201</v>
      </c>
      <c r="F107" s="2">
        <v>-0.66206896551724104</v>
      </c>
      <c r="G107" s="2">
        <v>1.2653061224489801</v>
      </c>
      <c r="H107" s="2">
        <v>0</v>
      </c>
      <c r="I107" s="2">
        <v>-0.26126126126126098</v>
      </c>
      <c r="J107" s="2">
        <v>-6.0975609756097601E-2</v>
      </c>
      <c r="K107" s="3">
        <v>0.57142857142857095</v>
      </c>
      <c r="L107" s="3">
        <v>-0.616915422885572</v>
      </c>
    </row>
    <row r="108" spans="1:12" x14ac:dyDescent="0.25">
      <c r="A108" s="8" t="s">
        <v>97</v>
      </c>
      <c r="B108" s="2">
        <v>0</v>
      </c>
      <c r="C108" s="2">
        <v>0</v>
      </c>
      <c r="D108" s="2">
        <v>0</v>
      </c>
      <c r="E108" s="2">
        <v>0</v>
      </c>
      <c r="F108" s="2">
        <v>0</v>
      </c>
      <c r="G108" s="2">
        <v>0</v>
      </c>
      <c r="H108" s="2">
        <v>0</v>
      </c>
      <c r="I108" s="2">
        <v>0</v>
      </c>
      <c r="J108" s="2">
        <v>0</v>
      </c>
      <c r="K108" s="3">
        <v>0</v>
      </c>
      <c r="L108" s="3">
        <v>0</v>
      </c>
    </row>
    <row r="109" spans="1:12" x14ac:dyDescent="0.25">
      <c r="A109" s="8" t="s">
        <v>98</v>
      </c>
      <c r="B109" s="2">
        <v>0.19892473118279599</v>
      </c>
      <c r="C109" s="2">
        <v>-0.14125560538116599</v>
      </c>
      <c r="D109" s="2">
        <v>-0.14621409921671</v>
      </c>
      <c r="E109" s="2">
        <v>-0.235474006116208</v>
      </c>
      <c r="F109" s="2">
        <v>-8.7999999999999995E-2</v>
      </c>
      <c r="G109" s="2">
        <v>-3.94736842105263E-2</v>
      </c>
      <c r="H109" s="2">
        <v>3.6529680365296802E-2</v>
      </c>
      <c r="I109" s="2">
        <v>-0.383259911894273</v>
      </c>
      <c r="J109" s="2">
        <v>-6.4285714285714293E-2</v>
      </c>
      <c r="K109" s="3">
        <v>-0.425438596491228</v>
      </c>
      <c r="L109" s="3">
        <v>-0.64784946236559104</v>
      </c>
    </row>
    <row r="110" spans="1:12" x14ac:dyDescent="0.25">
      <c r="A110" s="8" t="s">
        <v>99</v>
      </c>
      <c r="B110" s="2">
        <v>-0.53333333333333299</v>
      </c>
      <c r="C110" s="2">
        <v>0.42857142857142899</v>
      </c>
      <c r="D110" s="2">
        <v>-0.15</v>
      </c>
      <c r="E110" s="2">
        <v>0.17647058823529399</v>
      </c>
      <c r="F110" s="2">
        <v>0.25</v>
      </c>
      <c r="G110" s="2">
        <v>-0.24</v>
      </c>
      <c r="H110" s="2">
        <v>-0.157894736842105</v>
      </c>
      <c r="I110" s="2">
        <v>6.25E-2</v>
      </c>
      <c r="J110" s="2">
        <v>-0.35294117647058798</v>
      </c>
      <c r="K110" s="3">
        <v>-0.56000000000000005</v>
      </c>
      <c r="L110" s="3">
        <v>-0.63333333333333297</v>
      </c>
    </row>
    <row r="111" spans="1:12" x14ac:dyDescent="0.25">
      <c r="A111" s="8" t="s">
        <v>100</v>
      </c>
      <c r="B111" s="2">
        <v>0.67320261437908502</v>
      </c>
      <c r="C111" s="2">
        <v>0.10546875</v>
      </c>
      <c r="D111" s="2">
        <v>-0.35689045936395802</v>
      </c>
      <c r="E111" s="2">
        <v>0.44505494505494497</v>
      </c>
      <c r="F111" s="2">
        <v>-0.14828897338402999</v>
      </c>
      <c r="G111" s="2">
        <v>-4.9107142857142898E-2</v>
      </c>
      <c r="H111" s="2">
        <v>5.63380281690141E-2</v>
      </c>
      <c r="I111" s="2">
        <v>-0.51111111111111096</v>
      </c>
      <c r="J111" s="2">
        <v>0.71818181818181803</v>
      </c>
      <c r="K111" s="3">
        <v>-0.15625</v>
      </c>
      <c r="L111" s="3">
        <v>0.23529411764705899</v>
      </c>
    </row>
    <row r="112" spans="1:12" x14ac:dyDescent="0.25">
      <c r="A112" s="8" t="s">
        <v>101</v>
      </c>
      <c r="B112" s="2">
        <v>0</v>
      </c>
      <c r="C112" s="2">
        <v>0</v>
      </c>
      <c r="D112" s="2">
        <v>0</v>
      </c>
      <c r="E112" s="2">
        <v>0</v>
      </c>
      <c r="F112" s="2">
        <v>0</v>
      </c>
      <c r="G112" s="2">
        <v>-1</v>
      </c>
      <c r="H112" s="2">
        <v>0</v>
      </c>
      <c r="I112" s="2">
        <v>-1</v>
      </c>
      <c r="J112" s="2">
        <v>0</v>
      </c>
      <c r="K112" s="3">
        <v>2</v>
      </c>
      <c r="L112" s="3">
        <v>0</v>
      </c>
    </row>
    <row r="113" spans="1:12" x14ac:dyDescent="0.25">
      <c r="A113" s="11" t="s">
        <v>14</v>
      </c>
      <c r="B113" s="3">
        <v>4.56412596987677E-2</v>
      </c>
      <c r="C113" s="3">
        <v>-2.6953295504146699E-2</v>
      </c>
      <c r="D113" s="3">
        <v>-6.6053605472692595E-2</v>
      </c>
      <c r="E113" s="3">
        <v>3.4822286263208502E-3</v>
      </c>
      <c r="F113" s="3">
        <v>-9.4292210123249995E-2</v>
      </c>
      <c r="G113" s="3">
        <v>-2.1667327255912298E-2</v>
      </c>
      <c r="H113" s="3">
        <v>8.6428089128966906E-3</v>
      </c>
      <c r="I113" s="3">
        <v>-5.3956352925425097E-2</v>
      </c>
      <c r="J113" s="3">
        <v>8.9300877441268106E-2</v>
      </c>
      <c r="K113" s="3">
        <v>1.6911084687541302E-2</v>
      </c>
      <c r="L113" s="3">
        <v>-0.12174806024646299</v>
      </c>
    </row>
    <row r="114" spans="1:12" x14ac:dyDescent="0.25">
      <c r="A114" s="15"/>
    </row>
    <row r="115" spans="1:12" x14ac:dyDescent="0.25">
      <c r="A115" s="13" t="s">
        <v>35</v>
      </c>
    </row>
    <row r="116" spans="1:12" x14ac:dyDescent="0.25">
      <c r="A116" s="14" t="s">
        <v>36</v>
      </c>
    </row>
    <row r="117" spans="1:12" x14ac:dyDescent="0.25">
      <c r="A117" s="14" t="s">
        <v>37</v>
      </c>
    </row>
    <row r="118" spans="1:12" x14ac:dyDescent="0.25">
      <c r="A118" s="14" t="s">
        <v>68</v>
      </c>
    </row>
    <row r="119" spans="1:12" x14ac:dyDescent="0.25">
      <c r="A119" s="14" t="s">
        <v>69</v>
      </c>
    </row>
    <row r="120" spans="1:12" x14ac:dyDescent="0.25">
      <c r="A120" s="14" t="s">
        <v>39</v>
      </c>
    </row>
    <row r="121" spans="1:12" x14ac:dyDescent="0.25">
      <c r="A121" s="15"/>
    </row>
    <row r="122" spans="1:12" x14ac:dyDescent="0.25">
      <c r="A122" s="15"/>
    </row>
    <row r="123" spans="1:12" x14ac:dyDescent="0.25">
      <c r="A123" s="15"/>
    </row>
    <row r="124" spans="1:12" x14ac:dyDescent="0.25">
      <c r="A124" s="15"/>
    </row>
    <row r="125" spans="1:12" x14ac:dyDescent="0.25">
      <c r="A125" s="15"/>
    </row>
    <row r="126" spans="1:12" x14ac:dyDescent="0.25">
      <c r="A126" s="15"/>
    </row>
    <row r="127" spans="1:12" x14ac:dyDescent="0.25">
      <c r="A127" s="15"/>
    </row>
    <row r="128" spans="1:12"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43:K43"/>
    <mergeCell ref="B79:J7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1137</v>
      </c>
    </row>
    <row r="2" spans="1:13" ht="15" x14ac:dyDescent="0.25">
      <c r="A2" s="12" t="s">
        <v>1105</v>
      </c>
    </row>
    <row r="3" spans="1:13" ht="15" x14ac:dyDescent="0.25">
      <c r="A3" s="12" t="s">
        <v>795</v>
      </c>
    </row>
    <row r="4" spans="1:13" ht="15" x14ac:dyDescent="0.25">
      <c r="A4" s="12" t="s">
        <v>1093</v>
      </c>
    </row>
    <row r="5" spans="1:13" x14ac:dyDescent="0.25">
      <c r="A5" s="19" t="str">
        <f>HYPERLINK("#'Table of contents'!A60",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949</v>
      </c>
      <c r="B8" s="1">
        <v>83</v>
      </c>
      <c r="C8" s="1">
        <v>69</v>
      </c>
      <c r="D8" s="1">
        <v>57</v>
      </c>
      <c r="E8" s="1">
        <v>53</v>
      </c>
      <c r="F8" s="1">
        <v>47</v>
      </c>
      <c r="G8" s="1">
        <v>33</v>
      </c>
      <c r="H8" s="1">
        <v>35</v>
      </c>
      <c r="I8" s="1">
        <v>33</v>
      </c>
      <c r="J8" s="1">
        <v>19</v>
      </c>
      <c r="K8" s="1">
        <v>24</v>
      </c>
      <c r="L8" s="4">
        <v>141</v>
      </c>
      <c r="M8" s="4">
        <v>435</v>
      </c>
    </row>
    <row r="9" spans="1:13" x14ac:dyDescent="0.25">
      <c r="A9" s="16" t="s">
        <v>1131</v>
      </c>
      <c r="B9" s="1">
        <v>75</v>
      </c>
      <c r="C9" s="1">
        <v>116</v>
      </c>
      <c r="D9" s="1">
        <v>109</v>
      </c>
      <c r="E9" s="1">
        <v>108</v>
      </c>
      <c r="F9" s="1">
        <v>120</v>
      </c>
      <c r="G9" s="1">
        <v>73</v>
      </c>
      <c r="H9" s="1">
        <v>81</v>
      </c>
      <c r="I9" s="1">
        <v>60</v>
      </c>
      <c r="J9" s="1">
        <v>47</v>
      </c>
      <c r="K9" s="1">
        <v>75</v>
      </c>
      <c r="L9" s="4">
        <v>329</v>
      </c>
      <c r="M9" s="4">
        <v>813</v>
      </c>
    </row>
    <row r="10" spans="1:13" x14ac:dyDescent="0.25">
      <c r="A10" s="16" t="s">
        <v>1132</v>
      </c>
      <c r="B10" s="1">
        <v>45</v>
      </c>
      <c r="C10" s="1">
        <v>53</v>
      </c>
      <c r="D10" s="1">
        <v>53</v>
      </c>
      <c r="E10" s="1">
        <v>44</v>
      </c>
      <c r="F10" s="1">
        <v>29</v>
      </c>
      <c r="G10" s="1">
        <v>20</v>
      </c>
      <c r="H10" s="1">
        <v>19</v>
      </c>
      <c r="I10" s="1">
        <v>19</v>
      </c>
      <c r="J10" s="1">
        <v>21</v>
      </c>
      <c r="K10" s="1">
        <v>30</v>
      </c>
      <c r="L10" s="4">
        <v>105</v>
      </c>
      <c r="M10" s="4">
        <v>302</v>
      </c>
    </row>
    <row r="11" spans="1:13" x14ac:dyDescent="0.25">
      <c r="A11" s="16" t="s">
        <v>956</v>
      </c>
      <c r="B11" s="1">
        <v>25</v>
      </c>
      <c r="C11" s="1">
        <v>30</v>
      </c>
      <c r="D11" s="1">
        <v>22</v>
      </c>
      <c r="E11" s="1">
        <v>24</v>
      </c>
      <c r="F11" s="1">
        <v>25</v>
      </c>
      <c r="G11" s="1">
        <v>34</v>
      </c>
      <c r="H11" s="1">
        <v>10</v>
      </c>
      <c r="I11" s="1">
        <v>6</v>
      </c>
      <c r="J11" s="1">
        <v>10</v>
      </c>
      <c r="K11" s="1">
        <v>8</v>
      </c>
      <c r="L11" s="4">
        <v>67</v>
      </c>
      <c r="M11" s="4">
        <v>190</v>
      </c>
    </row>
    <row r="12" spans="1:13" x14ac:dyDescent="0.25">
      <c r="A12" s="16" t="s">
        <v>1133</v>
      </c>
      <c r="B12" s="1">
        <v>20</v>
      </c>
      <c r="C12" s="1">
        <v>49</v>
      </c>
      <c r="D12" s="1">
        <v>32</v>
      </c>
      <c r="E12" s="1">
        <v>47</v>
      </c>
      <c r="F12" s="1">
        <v>55</v>
      </c>
      <c r="G12" s="1">
        <v>33</v>
      </c>
      <c r="H12" s="1">
        <v>25</v>
      </c>
      <c r="I12" s="1">
        <v>25</v>
      </c>
      <c r="J12" s="1">
        <v>24</v>
      </c>
      <c r="K12" s="1">
        <v>32</v>
      </c>
      <c r="L12" s="4">
        <v>135</v>
      </c>
      <c r="M12" s="4">
        <v>327</v>
      </c>
    </row>
    <row r="13" spans="1:13" x14ac:dyDescent="0.25">
      <c r="A13" s="16" t="s">
        <v>1134</v>
      </c>
      <c r="B13" s="1">
        <v>19</v>
      </c>
      <c r="C13" s="1">
        <v>17</v>
      </c>
      <c r="D13" s="1">
        <v>12</v>
      </c>
      <c r="E13" s="1">
        <v>12</v>
      </c>
      <c r="F13" s="1">
        <v>7</v>
      </c>
      <c r="G13" s="1">
        <v>4</v>
      </c>
      <c r="H13" s="1">
        <v>8</v>
      </c>
      <c r="I13" s="1">
        <v>8</v>
      </c>
      <c r="J13" s="1">
        <v>6</v>
      </c>
      <c r="K13" s="1">
        <v>9</v>
      </c>
      <c r="L13" s="4">
        <v>34</v>
      </c>
      <c r="M13" s="4">
        <v>92</v>
      </c>
    </row>
    <row r="14" spans="1:13" x14ac:dyDescent="0.25">
      <c r="A14" s="16" t="s">
        <v>963</v>
      </c>
      <c r="B14" s="1">
        <v>66</v>
      </c>
      <c r="C14" s="1">
        <v>82</v>
      </c>
      <c r="D14" s="1">
        <v>78</v>
      </c>
      <c r="E14" s="1">
        <v>80</v>
      </c>
      <c r="F14" s="1">
        <v>54</v>
      </c>
      <c r="G14" s="1">
        <v>31</v>
      </c>
      <c r="H14" s="1">
        <v>28</v>
      </c>
      <c r="I14" s="1">
        <v>29</v>
      </c>
      <c r="J14" s="1">
        <v>14</v>
      </c>
      <c r="K14" s="1">
        <v>13</v>
      </c>
      <c r="L14" s="4">
        <v>113</v>
      </c>
      <c r="M14" s="4">
        <v>460</v>
      </c>
    </row>
    <row r="15" spans="1:13" x14ac:dyDescent="0.25">
      <c r="A15" s="16" t="s">
        <v>1135</v>
      </c>
      <c r="B15" s="1">
        <v>86</v>
      </c>
      <c r="C15" s="1">
        <v>109</v>
      </c>
      <c r="D15" s="1">
        <v>126</v>
      </c>
      <c r="E15" s="1">
        <v>148</v>
      </c>
      <c r="F15" s="1">
        <v>123</v>
      </c>
      <c r="G15" s="1">
        <v>109</v>
      </c>
      <c r="H15" s="1">
        <v>80</v>
      </c>
      <c r="I15" s="1">
        <v>79</v>
      </c>
      <c r="J15" s="1">
        <v>45</v>
      </c>
      <c r="K15" s="1">
        <v>80</v>
      </c>
      <c r="L15" s="4">
        <v>385</v>
      </c>
      <c r="M15" s="4">
        <v>912</v>
      </c>
    </row>
    <row r="16" spans="1:13" x14ac:dyDescent="0.25">
      <c r="A16" s="16" t="s">
        <v>1136</v>
      </c>
      <c r="B16" s="1">
        <v>54</v>
      </c>
      <c r="C16" s="1">
        <v>56</v>
      </c>
      <c r="D16" s="1">
        <v>37</v>
      </c>
      <c r="E16" s="1">
        <v>39</v>
      </c>
      <c r="F16" s="1">
        <v>26</v>
      </c>
      <c r="G16" s="1">
        <v>30</v>
      </c>
      <c r="H16" s="1">
        <v>21</v>
      </c>
      <c r="I16" s="1">
        <v>23</v>
      </c>
      <c r="J16" s="1">
        <v>14</v>
      </c>
      <c r="K16" s="1">
        <v>17</v>
      </c>
      <c r="L16" s="4">
        <v>101</v>
      </c>
      <c r="M16" s="4">
        <v>285</v>
      </c>
    </row>
    <row r="17" spans="1:13" x14ac:dyDescent="0.25">
      <c r="A17" s="10" t="s">
        <v>14</v>
      </c>
      <c r="B17" s="4">
        <v>473</v>
      </c>
      <c r="C17" s="4">
        <v>581</v>
      </c>
      <c r="D17" s="4">
        <v>526</v>
      </c>
      <c r="E17" s="4">
        <v>555</v>
      </c>
      <c r="F17" s="4">
        <v>486</v>
      </c>
      <c r="G17" s="4">
        <v>367</v>
      </c>
      <c r="H17" s="4">
        <v>307</v>
      </c>
      <c r="I17" s="4">
        <v>282</v>
      </c>
      <c r="J17" s="4">
        <v>200</v>
      </c>
      <c r="K17" s="4">
        <v>288</v>
      </c>
      <c r="L17" s="4">
        <v>1410</v>
      </c>
      <c r="M17" s="4">
        <v>3816</v>
      </c>
    </row>
    <row r="18" spans="1:13" x14ac:dyDescent="0.25">
      <c r="A18" s="15"/>
    </row>
    <row r="19" spans="1:13" x14ac:dyDescent="0.25">
      <c r="A19" s="15"/>
    </row>
    <row r="20" spans="1:13" x14ac:dyDescent="0.25">
      <c r="A20" s="15"/>
      <c r="B20" s="23" t="s">
        <v>732</v>
      </c>
      <c r="C20" s="24"/>
      <c r="D20" s="24"/>
      <c r="E20" s="24"/>
      <c r="F20" s="24"/>
      <c r="G20" s="24"/>
      <c r="H20" s="24"/>
      <c r="I20" s="24"/>
      <c r="J20" s="24"/>
      <c r="K20" s="24"/>
      <c r="L20" s="6" t="s">
        <v>734</v>
      </c>
      <c r="M20" s="6" t="s">
        <v>11</v>
      </c>
    </row>
    <row r="21" spans="1:13" x14ac:dyDescent="0.25">
      <c r="A21" s="9" t="s">
        <v>34</v>
      </c>
      <c r="B21" s="5" t="s">
        <v>0</v>
      </c>
      <c r="C21" s="5" t="s">
        <v>1</v>
      </c>
      <c r="D21" s="5" t="s">
        <v>2</v>
      </c>
      <c r="E21" s="5" t="s">
        <v>3</v>
      </c>
      <c r="F21" s="5" t="s">
        <v>4</v>
      </c>
      <c r="G21" s="5" t="s">
        <v>5</v>
      </c>
      <c r="H21" s="5" t="s">
        <v>6</v>
      </c>
      <c r="I21" s="5" t="s">
        <v>7</v>
      </c>
      <c r="J21" s="5" t="s">
        <v>8</v>
      </c>
      <c r="K21" s="5" t="s">
        <v>9</v>
      </c>
      <c r="L21" s="5" t="s">
        <v>32</v>
      </c>
      <c r="M21" s="5" t="s">
        <v>33</v>
      </c>
    </row>
    <row r="22" spans="1:13" x14ac:dyDescent="0.25">
      <c r="A22" s="8" t="s">
        <v>949</v>
      </c>
      <c r="B22" s="2">
        <v>0.40886699507389201</v>
      </c>
      <c r="C22" s="2">
        <v>0.28991596638655498</v>
      </c>
      <c r="D22" s="2">
        <v>0.26027397260273999</v>
      </c>
      <c r="E22" s="2">
        <v>0.258536585365854</v>
      </c>
      <c r="F22" s="2">
        <v>0.23979591836734701</v>
      </c>
      <c r="G22" s="2">
        <v>0.26190476190476197</v>
      </c>
      <c r="H22" s="2">
        <v>0.25925925925925902</v>
      </c>
      <c r="I22" s="2">
        <v>0.29464285714285698</v>
      </c>
      <c r="J22" s="2">
        <v>0.21839080459770099</v>
      </c>
      <c r="K22" s="2">
        <v>0.186046511627907</v>
      </c>
      <c r="L22" s="3">
        <v>0.245217391304348</v>
      </c>
      <c r="M22" s="3">
        <v>0.28064516129032302</v>
      </c>
    </row>
    <row r="23" spans="1:13" x14ac:dyDescent="0.25">
      <c r="A23" s="8" t="s">
        <v>1131</v>
      </c>
      <c r="B23" s="2">
        <v>0.369458128078818</v>
      </c>
      <c r="C23" s="2">
        <v>0.48739495798319299</v>
      </c>
      <c r="D23" s="2">
        <v>0.49771689497716898</v>
      </c>
      <c r="E23" s="2">
        <v>0.52682926829268295</v>
      </c>
      <c r="F23" s="2">
        <v>0.61224489795918402</v>
      </c>
      <c r="G23" s="2">
        <v>0.57936507936507897</v>
      </c>
      <c r="H23" s="2">
        <v>0.6</v>
      </c>
      <c r="I23" s="2">
        <v>0.53571428571428603</v>
      </c>
      <c r="J23" s="2">
        <v>0.54022988505747105</v>
      </c>
      <c r="K23" s="2">
        <v>0.581395348837209</v>
      </c>
      <c r="L23" s="3">
        <v>0.57217391304347798</v>
      </c>
      <c r="M23" s="3">
        <v>0.52451612903225797</v>
      </c>
    </row>
    <row r="24" spans="1:13" x14ac:dyDescent="0.25">
      <c r="A24" s="8" t="s">
        <v>1132</v>
      </c>
      <c r="B24" s="2">
        <v>0.22167487684729101</v>
      </c>
      <c r="C24" s="2">
        <v>0.222689075630252</v>
      </c>
      <c r="D24" s="2">
        <v>0.24200913242009101</v>
      </c>
      <c r="E24" s="2">
        <v>0.21463414634146299</v>
      </c>
      <c r="F24" s="2">
        <v>0.147959183673469</v>
      </c>
      <c r="G24" s="2">
        <v>0.158730158730159</v>
      </c>
      <c r="H24" s="2">
        <v>0.140740740740741</v>
      </c>
      <c r="I24" s="2">
        <v>0.16964285714285701</v>
      </c>
      <c r="J24" s="2">
        <v>0.24137931034482801</v>
      </c>
      <c r="K24" s="2">
        <v>0.232558139534884</v>
      </c>
      <c r="L24" s="3">
        <v>0.182608695652174</v>
      </c>
      <c r="M24" s="3">
        <v>0.19483870967741901</v>
      </c>
    </row>
    <row r="25" spans="1:13" x14ac:dyDescent="0.25">
      <c r="A25" s="8" t="s">
        <v>956</v>
      </c>
      <c r="B25" s="2">
        <v>0.390625</v>
      </c>
      <c r="C25" s="2">
        <v>0.3125</v>
      </c>
      <c r="D25" s="2">
        <v>0.33333333333333298</v>
      </c>
      <c r="E25" s="2">
        <v>0.28915662650602397</v>
      </c>
      <c r="F25" s="2">
        <v>0.28735632183908</v>
      </c>
      <c r="G25" s="2">
        <v>0.47887323943662002</v>
      </c>
      <c r="H25" s="2">
        <v>0.232558139534884</v>
      </c>
      <c r="I25" s="2">
        <v>0.15384615384615399</v>
      </c>
      <c r="J25" s="2">
        <v>0.25</v>
      </c>
      <c r="K25" s="2">
        <v>0.16326530612244899</v>
      </c>
      <c r="L25" s="3">
        <v>0.28389830508474601</v>
      </c>
      <c r="M25" s="3">
        <v>0.31198686371100198</v>
      </c>
    </row>
    <row r="26" spans="1:13" x14ac:dyDescent="0.25">
      <c r="A26" s="8" t="s">
        <v>1133</v>
      </c>
      <c r="B26" s="2">
        <v>0.3125</v>
      </c>
      <c r="C26" s="2">
        <v>0.51041666666666696</v>
      </c>
      <c r="D26" s="2">
        <v>0.48484848484848497</v>
      </c>
      <c r="E26" s="2">
        <v>0.56626506024096401</v>
      </c>
      <c r="F26" s="2">
        <v>0.63218390804597702</v>
      </c>
      <c r="G26" s="2">
        <v>0.46478873239436602</v>
      </c>
      <c r="H26" s="2">
        <v>0.581395348837209</v>
      </c>
      <c r="I26" s="2">
        <v>0.64102564102564097</v>
      </c>
      <c r="J26" s="2">
        <v>0.6</v>
      </c>
      <c r="K26" s="2">
        <v>0.65306122448979598</v>
      </c>
      <c r="L26" s="3">
        <v>0.572033898305085</v>
      </c>
      <c r="M26" s="3">
        <v>0.53694581280788201</v>
      </c>
    </row>
    <row r="27" spans="1:13" x14ac:dyDescent="0.25">
      <c r="A27" s="8" t="s">
        <v>1134</v>
      </c>
      <c r="B27" s="2">
        <v>0.296875</v>
      </c>
      <c r="C27" s="2">
        <v>0.17708333333333301</v>
      </c>
      <c r="D27" s="2">
        <v>0.18181818181818199</v>
      </c>
      <c r="E27" s="2">
        <v>0.14457831325301199</v>
      </c>
      <c r="F27" s="2">
        <v>8.04597701149425E-2</v>
      </c>
      <c r="G27" s="2">
        <v>5.63380281690141E-2</v>
      </c>
      <c r="H27" s="2">
        <v>0.186046511627907</v>
      </c>
      <c r="I27" s="2">
        <v>0.20512820512820501</v>
      </c>
      <c r="J27" s="2">
        <v>0.15</v>
      </c>
      <c r="K27" s="2">
        <v>0.183673469387755</v>
      </c>
      <c r="L27" s="3">
        <v>0.144067796610169</v>
      </c>
      <c r="M27" s="3">
        <v>0.15106732348111701</v>
      </c>
    </row>
    <row r="28" spans="1:13" x14ac:dyDescent="0.25">
      <c r="A28" s="8" t="s">
        <v>963</v>
      </c>
      <c r="B28" s="2">
        <v>0.32038834951456302</v>
      </c>
      <c r="C28" s="2">
        <v>0.331983805668016</v>
      </c>
      <c r="D28" s="2">
        <v>0.32365145228215803</v>
      </c>
      <c r="E28" s="2">
        <v>0.29962546816479402</v>
      </c>
      <c r="F28" s="2">
        <v>0.266009852216749</v>
      </c>
      <c r="G28" s="2">
        <v>0.182352941176471</v>
      </c>
      <c r="H28" s="2">
        <v>0.217054263565891</v>
      </c>
      <c r="I28" s="2">
        <v>0.221374045801527</v>
      </c>
      <c r="J28" s="2">
        <v>0.19178082191780799</v>
      </c>
      <c r="K28" s="2">
        <v>0.118181818181818</v>
      </c>
      <c r="L28" s="3">
        <v>0.18864774624374001</v>
      </c>
      <c r="M28" s="3">
        <v>0.27761013880506902</v>
      </c>
    </row>
    <row r="29" spans="1:13" x14ac:dyDescent="0.25">
      <c r="A29" s="8" t="s">
        <v>1135</v>
      </c>
      <c r="B29" s="2">
        <v>0.41747572815534001</v>
      </c>
      <c r="C29" s="2">
        <v>0.44129554655870401</v>
      </c>
      <c r="D29" s="2">
        <v>0.52282157676348595</v>
      </c>
      <c r="E29" s="2">
        <v>0.55430711610486905</v>
      </c>
      <c r="F29" s="2">
        <v>0.60591133004926101</v>
      </c>
      <c r="G29" s="2">
        <v>0.64117647058823501</v>
      </c>
      <c r="H29" s="2">
        <v>0.62015503875969002</v>
      </c>
      <c r="I29" s="2">
        <v>0.60305343511450404</v>
      </c>
      <c r="J29" s="2">
        <v>0.61643835616438403</v>
      </c>
      <c r="K29" s="2">
        <v>0.72727272727272696</v>
      </c>
      <c r="L29" s="3">
        <v>0.64273789649415702</v>
      </c>
      <c r="M29" s="3">
        <v>0.55039227519613798</v>
      </c>
    </row>
    <row r="30" spans="1:13" x14ac:dyDescent="0.25">
      <c r="A30" s="8" t="s">
        <v>1136</v>
      </c>
      <c r="B30" s="2">
        <v>0.26213592233009703</v>
      </c>
      <c r="C30" s="2">
        <v>0.22672064777327899</v>
      </c>
      <c r="D30" s="2">
        <v>0.15352697095435699</v>
      </c>
      <c r="E30" s="2">
        <v>0.14606741573033699</v>
      </c>
      <c r="F30" s="2">
        <v>0.12807881773398999</v>
      </c>
      <c r="G30" s="2">
        <v>0.17647058823529399</v>
      </c>
      <c r="H30" s="2">
        <v>0.162790697674419</v>
      </c>
      <c r="I30" s="2">
        <v>0.17557251908396901</v>
      </c>
      <c r="J30" s="2">
        <v>0.19178082191780799</v>
      </c>
      <c r="K30" s="2">
        <v>0.15454545454545501</v>
      </c>
      <c r="L30" s="3">
        <v>0.168614357262103</v>
      </c>
      <c r="M30" s="3">
        <v>0.171997585998793</v>
      </c>
    </row>
    <row r="31" spans="1:13" x14ac:dyDescent="0.25">
      <c r="A31" s="15"/>
    </row>
    <row r="32" spans="1:13" x14ac:dyDescent="0.25">
      <c r="A32" s="15"/>
    </row>
    <row r="33" spans="1:12" x14ac:dyDescent="0.25">
      <c r="A33" s="15"/>
      <c r="B33" s="23" t="s">
        <v>31</v>
      </c>
      <c r="C33" s="23"/>
      <c r="D33" s="23"/>
      <c r="E33" s="23"/>
      <c r="F33" s="23"/>
      <c r="G33" s="23"/>
      <c r="H33" s="23"/>
      <c r="I33" s="23"/>
      <c r="J33" s="23"/>
      <c r="K33" s="6" t="s">
        <v>10</v>
      </c>
      <c r="L33" s="6" t="s">
        <v>11</v>
      </c>
    </row>
    <row r="34" spans="1:12" x14ac:dyDescent="0.25">
      <c r="A34" s="9" t="s">
        <v>34</v>
      </c>
      <c r="B34" s="5" t="s">
        <v>15</v>
      </c>
      <c r="C34" s="5" t="s">
        <v>16</v>
      </c>
      <c r="D34" s="5" t="s">
        <v>17</v>
      </c>
      <c r="E34" s="5" t="s">
        <v>18</v>
      </c>
      <c r="F34" s="5" t="s">
        <v>19</v>
      </c>
      <c r="G34" s="5" t="s">
        <v>20</v>
      </c>
      <c r="H34" s="5" t="s">
        <v>21</v>
      </c>
      <c r="I34" s="5" t="s">
        <v>22</v>
      </c>
      <c r="J34" s="5" t="s">
        <v>23</v>
      </c>
      <c r="K34" s="5" t="s">
        <v>24</v>
      </c>
      <c r="L34" s="5" t="s">
        <v>25</v>
      </c>
    </row>
    <row r="35" spans="1:12" x14ac:dyDescent="0.25">
      <c r="A35" s="8" t="s">
        <v>949</v>
      </c>
      <c r="B35" s="2">
        <v>-0.16867469879518099</v>
      </c>
      <c r="C35" s="2">
        <v>-0.173913043478261</v>
      </c>
      <c r="D35" s="2">
        <v>-7.0175438596491196E-2</v>
      </c>
      <c r="E35" s="2">
        <v>-0.113207547169811</v>
      </c>
      <c r="F35" s="2">
        <v>-0.29787234042553201</v>
      </c>
      <c r="G35" s="2">
        <v>6.0606060606060601E-2</v>
      </c>
      <c r="H35" s="2">
        <v>-5.7142857142857099E-2</v>
      </c>
      <c r="I35" s="2">
        <v>-0.42424242424242398</v>
      </c>
      <c r="J35" s="2">
        <v>0.26315789473684198</v>
      </c>
      <c r="K35" s="3">
        <v>-0.27272727272727298</v>
      </c>
      <c r="L35" s="3">
        <v>-0.71084337349397597</v>
      </c>
    </row>
    <row r="36" spans="1:12" x14ac:dyDescent="0.25">
      <c r="A36" s="8" t="s">
        <v>1131</v>
      </c>
      <c r="B36" s="2">
        <v>0.54666666666666697</v>
      </c>
      <c r="C36" s="2">
        <v>-6.0344827586206899E-2</v>
      </c>
      <c r="D36" s="2">
        <v>-9.1743119266055103E-3</v>
      </c>
      <c r="E36" s="2">
        <v>0.11111111111111099</v>
      </c>
      <c r="F36" s="2">
        <v>-0.391666666666667</v>
      </c>
      <c r="G36" s="2">
        <v>0.10958904109589</v>
      </c>
      <c r="H36" s="2">
        <v>-0.25925925925925902</v>
      </c>
      <c r="I36" s="2">
        <v>-0.21666666666666701</v>
      </c>
      <c r="J36" s="2">
        <v>0.59574468085106402</v>
      </c>
      <c r="K36" s="3">
        <v>2.7397260273972601E-2</v>
      </c>
      <c r="L36" s="3">
        <v>0</v>
      </c>
    </row>
    <row r="37" spans="1:12" x14ac:dyDescent="0.25">
      <c r="A37" s="8" t="s">
        <v>1132</v>
      </c>
      <c r="B37" s="2">
        <v>0.17777777777777801</v>
      </c>
      <c r="C37" s="2">
        <v>0</v>
      </c>
      <c r="D37" s="2">
        <v>-0.169811320754717</v>
      </c>
      <c r="E37" s="2">
        <v>-0.34090909090909099</v>
      </c>
      <c r="F37" s="2">
        <v>-0.31034482758620702</v>
      </c>
      <c r="G37" s="2">
        <v>-0.05</v>
      </c>
      <c r="H37" s="2">
        <v>0</v>
      </c>
      <c r="I37" s="2">
        <v>0.105263157894737</v>
      </c>
      <c r="J37" s="2">
        <v>0.42857142857142899</v>
      </c>
      <c r="K37" s="3">
        <v>0.5</v>
      </c>
      <c r="L37" s="3">
        <v>-0.33333333333333298</v>
      </c>
    </row>
    <row r="38" spans="1:12" x14ac:dyDescent="0.25">
      <c r="A38" s="8" t="s">
        <v>956</v>
      </c>
      <c r="B38" s="2">
        <v>0.2</v>
      </c>
      <c r="C38" s="2">
        <v>-0.266666666666667</v>
      </c>
      <c r="D38" s="2">
        <v>9.0909090909090898E-2</v>
      </c>
      <c r="E38" s="2">
        <v>4.1666666666666699E-2</v>
      </c>
      <c r="F38" s="2">
        <v>0.36</v>
      </c>
      <c r="G38" s="2">
        <v>-0.70588235294117696</v>
      </c>
      <c r="H38" s="2">
        <v>-0.4</v>
      </c>
      <c r="I38" s="2">
        <v>0.66666666666666696</v>
      </c>
      <c r="J38" s="2">
        <v>-0.2</v>
      </c>
      <c r="K38" s="3">
        <v>-0.76470588235294101</v>
      </c>
      <c r="L38" s="3">
        <v>-0.68</v>
      </c>
    </row>
    <row r="39" spans="1:12" x14ac:dyDescent="0.25">
      <c r="A39" s="8" t="s">
        <v>1133</v>
      </c>
      <c r="B39" s="2">
        <v>1.45</v>
      </c>
      <c r="C39" s="2">
        <v>-0.34693877551020402</v>
      </c>
      <c r="D39" s="2">
        <v>0.46875</v>
      </c>
      <c r="E39" s="2">
        <v>0.170212765957447</v>
      </c>
      <c r="F39" s="2">
        <v>-0.4</v>
      </c>
      <c r="G39" s="2">
        <v>-0.24242424242424199</v>
      </c>
      <c r="H39" s="2">
        <v>0</v>
      </c>
      <c r="I39" s="2">
        <v>-0.04</v>
      </c>
      <c r="J39" s="2">
        <v>0.33333333333333298</v>
      </c>
      <c r="K39" s="3">
        <v>-3.03030303030303E-2</v>
      </c>
      <c r="L39" s="3">
        <v>0.6</v>
      </c>
    </row>
    <row r="40" spans="1:12" x14ac:dyDescent="0.25">
      <c r="A40" s="8" t="s">
        <v>1134</v>
      </c>
      <c r="B40" s="2">
        <v>-0.105263157894737</v>
      </c>
      <c r="C40" s="2">
        <v>-0.29411764705882398</v>
      </c>
      <c r="D40" s="2">
        <v>0</v>
      </c>
      <c r="E40" s="2">
        <v>-0.41666666666666702</v>
      </c>
      <c r="F40" s="2">
        <v>-0.42857142857142899</v>
      </c>
      <c r="G40" s="2">
        <v>1</v>
      </c>
      <c r="H40" s="2">
        <v>0</v>
      </c>
      <c r="I40" s="2">
        <v>-0.25</v>
      </c>
      <c r="J40" s="2">
        <v>0.5</v>
      </c>
      <c r="K40" s="3">
        <v>1.25</v>
      </c>
      <c r="L40" s="3">
        <v>-0.52631578947368396</v>
      </c>
    </row>
    <row r="41" spans="1:12" x14ac:dyDescent="0.25">
      <c r="A41" s="8" t="s">
        <v>963</v>
      </c>
      <c r="B41" s="2">
        <v>0.24242424242424199</v>
      </c>
      <c r="C41" s="2">
        <v>-4.8780487804878099E-2</v>
      </c>
      <c r="D41" s="2">
        <v>2.5641025641025599E-2</v>
      </c>
      <c r="E41" s="2">
        <v>-0.32500000000000001</v>
      </c>
      <c r="F41" s="2">
        <v>-0.42592592592592599</v>
      </c>
      <c r="G41" s="2">
        <v>-9.6774193548387094E-2</v>
      </c>
      <c r="H41" s="2">
        <v>3.5714285714285698E-2</v>
      </c>
      <c r="I41" s="2">
        <v>-0.51724137931034497</v>
      </c>
      <c r="J41" s="2">
        <v>-7.1428571428571397E-2</v>
      </c>
      <c r="K41" s="3">
        <v>-0.58064516129032295</v>
      </c>
      <c r="L41" s="3">
        <v>-0.80303030303030298</v>
      </c>
    </row>
    <row r="42" spans="1:12" x14ac:dyDescent="0.25">
      <c r="A42" s="8" t="s">
        <v>1135</v>
      </c>
      <c r="B42" s="2">
        <v>0.26744186046511598</v>
      </c>
      <c r="C42" s="2">
        <v>0.155963302752294</v>
      </c>
      <c r="D42" s="2">
        <v>0.17460317460317501</v>
      </c>
      <c r="E42" s="2">
        <v>-0.168918918918919</v>
      </c>
      <c r="F42" s="2">
        <v>-0.113821138211382</v>
      </c>
      <c r="G42" s="2">
        <v>-0.26605504587155998</v>
      </c>
      <c r="H42" s="2">
        <v>-1.2500000000000001E-2</v>
      </c>
      <c r="I42" s="2">
        <v>-0.430379746835443</v>
      </c>
      <c r="J42" s="2">
        <v>0.77777777777777801</v>
      </c>
      <c r="K42" s="3">
        <v>-0.26605504587155998</v>
      </c>
      <c r="L42" s="3">
        <v>-6.9767441860465101E-2</v>
      </c>
    </row>
    <row r="43" spans="1:12" x14ac:dyDescent="0.25">
      <c r="A43" s="8" t="s">
        <v>1136</v>
      </c>
      <c r="B43" s="2">
        <v>3.7037037037037E-2</v>
      </c>
      <c r="C43" s="2">
        <v>-0.33928571428571402</v>
      </c>
      <c r="D43" s="2">
        <v>5.4054054054054099E-2</v>
      </c>
      <c r="E43" s="2">
        <v>-0.33333333333333298</v>
      </c>
      <c r="F43" s="2">
        <v>0.15384615384615399</v>
      </c>
      <c r="G43" s="2">
        <v>-0.3</v>
      </c>
      <c r="H43" s="2">
        <v>9.5238095238095205E-2</v>
      </c>
      <c r="I43" s="2">
        <v>-0.39130434782608697</v>
      </c>
      <c r="J43" s="2">
        <v>0.214285714285714</v>
      </c>
      <c r="K43" s="3">
        <v>-0.43333333333333302</v>
      </c>
      <c r="L43" s="3">
        <v>-0.68518518518518501</v>
      </c>
    </row>
    <row r="44" spans="1:12" x14ac:dyDescent="0.25">
      <c r="A44" s="11" t="s">
        <v>14</v>
      </c>
      <c r="B44" s="3">
        <v>0.22832980972515901</v>
      </c>
      <c r="C44" s="3">
        <v>-9.4664371772805497E-2</v>
      </c>
      <c r="D44" s="3">
        <v>5.5133079847908703E-2</v>
      </c>
      <c r="E44" s="3">
        <v>-0.124324324324324</v>
      </c>
      <c r="F44" s="3">
        <v>-0.24485596707818899</v>
      </c>
      <c r="G44" s="3">
        <v>-0.163487738419619</v>
      </c>
      <c r="H44" s="3">
        <v>-8.1433224755700306E-2</v>
      </c>
      <c r="I44" s="3">
        <v>-0.290780141843972</v>
      </c>
      <c r="J44" s="3">
        <v>0.44</v>
      </c>
      <c r="K44" s="3">
        <v>-0.21525885558583099</v>
      </c>
      <c r="L44" s="3">
        <v>-0.39112050739957699</v>
      </c>
    </row>
    <row r="45" spans="1:12" x14ac:dyDescent="0.25">
      <c r="A45" s="15"/>
    </row>
    <row r="46" spans="1:12" x14ac:dyDescent="0.25">
      <c r="A46" s="13" t="s">
        <v>35</v>
      </c>
    </row>
    <row r="47" spans="1:12" x14ac:dyDescent="0.25">
      <c r="A47" s="14" t="s">
        <v>36</v>
      </c>
    </row>
    <row r="48" spans="1:12" x14ac:dyDescent="0.25">
      <c r="A48" s="14" t="s">
        <v>37</v>
      </c>
    </row>
    <row r="49" spans="1:1" x14ac:dyDescent="0.25">
      <c r="A49" s="14" t="s">
        <v>1094</v>
      </c>
    </row>
    <row r="50" spans="1:1" x14ac:dyDescent="0.25">
      <c r="A50" s="14" t="s">
        <v>1096</v>
      </c>
    </row>
    <row r="51" spans="1:1" x14ac:dyDescent="0.25">
      <c r="A51" s="14" t="s">
        <v>1106</v>
      </c>
    </row>
    <row r="52" spans="1:1" x14ac:dyDescent="0.25">
      <c r="A52" s="14" t="s">
        <v>39</v>
      </c>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0:K20"/>
    <mergeCell ref="B33:J3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1144</v>
      </c>
    </row>
    <row r="2" spans="1:13" ht="15" x14ac:dyDescent="0.25">
      <c r="A2" s="12" t="s">
        <v>1105</v>
      </c>
    </row>
    <row r="3" spans="1:13" ht="15" x14ac:dyDescent="0.25">
      <c r="A3" s="12" t="s">
        <v>809</v>
      </c>
    </row>
    <row r="4" spans="1:13" ht="15" x14ac:dyDescent="0.25">
      <c r="A4" s="12" t="s">
        <v>1093</v>
      </c>
    </row>
    <row r="5" spans="1:13" x14ac:dyDescent="0.25">
      <c r="A5" s="19" t="str">
        <f>HYPERLINK("#'Table of contents'!A61",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971</v>
      </c>
      <c r="B8" s="1">
        <v>66</v>
      </c>
      <c r="C8" s="1">
        <v>75</v>
      </c>
      <c r="D8" s="1">
        <v>73</v>
      </c>
      <c r="E8" s="1">
        <v>81</v>
      </c>
      <c r="F8" s="1">
        <v>53</v>
      </c>
      <c r="G8" s="1">
        <v>36</v>
      </c>
      <c r="H8" s="1">
        <v>37</v>
      </c>
      <c r="I8" s="1">
        <v>35</v>
      </c>
      <c r="J8" s="1">
        <v>14</v>
      </c>
      <c r="K8" s="1">
        <v>19</v>
      </c>
      <c r="L8" s="4">
        <v>139</v>
      </c>
      <c r="M8" s="4">
        <v>474</v>
      </c>
    </row>
    <row r="9" spans="1:13" x14ac:dyDescent="0.25">
      <c r="A9" s="16" t="s">
        <v>1138</v>
      </c>
      <c r="B9" s="1">
        <v>81</v>
      </c>
      <c r="C9" s="1">
        <v>124</v>
      </c>
      <c r="D9" s="1">
        <v>128</v>
      </c>
      <c r="E9" s="1">
        <v>155</v>
      </c>
      <c r="F9" s="1">
        <v>132</v>
      </c>
      <c r="G9" s="1">
        <v>105</v>
      </c>
      <c r="H9" s="1">
        <v>91</v>
      </c>
      <c r="I9" s="1">
        <v>84</v>
      </c>
      <c r="J9" s="1">
        <v>54</v>
      </c>
      <c r="K9" s="1">
        <v>92</v>
      </c>
      <c r="L9" s="4">
        <v>417</v>
      </c>
      <c r="M9" s="4">
        <v>973</v>
      </c>
    </row>
    <row r="10" spans="1:13" x14ac:dyDescent="0.25">
      <c r="A10" s="16" t="s">
        <v>1139</v>
      </c>
      <c r="B10" s="1">
        <v>47</v>
      </c>
      <c r="C10" s="1">
        <v>63</v>
      </c>
      <c r="D10" s="1">
        <v>41</v>
      </c>
      <c r="E10" s="1">
        <v>39</v>
      </c>
      <c r="F10" s="1">
        <v>30</v>
      </c>
      <c r="G10" s="1">
        <v>33</v>
      </c>
      <c r="H10" s="1">
        <v>24</v>
      </c>
      <c r="I10" s="1">
        <v>23</v>
      </c>
      <c r="J10" s="1">
        <v>19</v>
      </c>
      <c r="K10" s="1">
        <v>33</v>
      </c>
      <c r="L10" s="4">
        <v>126</v>
      </c>
      <c r="M10" s="4">
        <v>315</v>
      </c>
    </row>
    <row r="11" spans="1:13" x14ac:dyDescent="0.25">
      <c r="A11" s="16" t="s">
        <v>978</v>
      </c>
      <c r="B11" s="1">
        <v>75</v>
      </c>
      <c r="C11" s="1">
        <v>57</v>
      </c>
      <c r="D11" s="1">
        <v>50</v>
      </c>
      <c r="E11" s="1">
        <v>54</v>
      </c>
      <c r="F11" s="1">
        <v>43</v>
      </c>
      <c r="G11" s="1">
        <v>46</v>
      </c>
      <c r="H11" s="1">
        <v>20</v>
      </c>
      <c r="I11" s="1">
        <v>26</v>
      </c>
      <c r="J11" s="1">
        <v>25</v>
      </c>
      <c r="K11" s="1">
        <v>20</v>
      </c>
      <c r="L11" s="4">
        <v>133</v>
      </c>
      <c r="M11" s="4">
        <v>404</v>
      </c>
    </row>
    <row r="12" spans="1:13" x14ac:dyDescent="0.25">
      <c r="A12" s="16" t="s">
        <v>1140</v>
      </c>
      <c r="B12" s="1">
        <v>69</v>
      </c>
      <c r="C12" s="1">
        <v>111</v>
      </c>
      <c r="D12" s="1">
        <v>102</v>
      </c>
      <c r="E12" s="1">
        <v>103</v>
      </c>
      <c r="F12" s="1">
        <v>125</v>
      </c>
      <c r="G12" s="1">
        <v>82</v>
      </c>
      <c r="H12" s="1">
        <v>71</v>
      </c>
      <c r="I12" s="1">
        <v>55</v>
      </c>
      <c r="J12" s="1">
        <v>43</v>
      </c>
      <c r="K12" s="1">
        <v>78</v>
      </c>
      <c r="L12" s="4">
        <v>322</v>
      </c>
      <c r="M12" s="4">
        <v>788</v>
      </c>
    </row>
    <row r="13" spans="1:13" x14ac:dyDescent="0.25">
      <c r="A13" s="16" t="s">
        <v>1141</v>
      </c>
      <c r="B13" s="1">
        <v>43</v>
      </c>
      <c r="C13" s="1">
        <v>48</v>
      </c>
      <c r="D13" s="1">
        <v>48</v>
      </c>
      <c r="E13" s="1">
        <v>40</v>
      </c>
      <c r="F13" s="1">
        <v>21</v>
      </c>
      <c r="G13" s="1">
        <v>13</v>
      </c>
      <c r="H13" s="1">
        <v>18</v>
      </c>
      <c r="I13" s="1">
        <v>19</v>
      </c>
      <c r="J13" s="1">
        <v>18</v>
      </c>
      <c r="K13" s="1">
        <v>20</v>
      </c>
      <c r="L13" s="4">
        <v>85</v>
      </c>
      <c r="M13" s="4">
        <v>265</v>
      </c>
    </row>
    <row r="14" spans="1:13" x14ac:dyDescent="0.25">
      <c r="A14" s="16" t="s">
        <v>985</v>
      </c>
      <c r="B14" s="1">
        <v>33</v>
      </c>
      <c r="C14" s="1">
        <v>49</v>
      </c>
      <c r="D14" s="1">
        <v>34</v>
      </c>
      <c r="E14" s="1">
        <v>22</v>
      </c>
      <c r="F14" s="1">
        <v>30</v>
      </c>
      <c r="G14" s="1">
        <v>16</v>
      </c>
      <c r="H14" s="1">
        <v>16</v>
      </c>
      <c r="I14" s="1">
        <v>7</v>
      </c>
      <c r="J14" s="1">
        <v>4</v>
      </c>
      <c r="K14" s="1">
        <v>6</v>
      </c>
      <c r="L14" s="4">
        <v>49</v>
      </c>
      <c r="M14" s="4">
        <v>207</v>
      </c>
    </row>
    <row r="15" spans="1:13" x14ac:dyDescent="0.25">
      <c r="A15" s="16" t="s">
        <v>1142</v>
      </c>
      <c r="B15" s="1">
        <v>31</v>
      </c>
      <c r="C15" s="1">
        <v>39</v>
      </c>
      <c r="D15" s="1">
        <v>37</v>
      </c>
      <c r="E15" s="1">
        <v>45</v>
      </c>
      <c r="F15" s="1">
        <v>41</v>
      </c>
      <c r="G15" s="1">
        <v>28</v>
      </c>
      <c r="H15" s="1">
        <v>24</v>
      </c>
      <c r="I15" s="1">
        <v>25</v>
      </c>
      <c r="J15" s="1">
        <v>19</v>
      </c>
      <c r="K15" s="1">
        <v>17</v>
      </c>
      <c r="L15" s="4">
        <v>110</v>
      </c>
      <c r="M15" s="4">
        <v>291</v>
      </c>
    </row>
    <row r="16" spans="1:13" x14ac:dyDescent="0.25">
      <c r="A16" s="16" t="s">
        <v>1143</v>
      </c>
      <c r="B16" s="1">
        <v>28</v>
      </c>
      <c r="C16" s="1">
        <v>15</v>
      </c>
      <c r="D16" s="1">
        <v>13</v>
      </c>
      <c r="E16" s="1">
        <v>16</v>
      </c>
      <c r="F16" s="1">
        <v>11</v>
      </c>
      <c r="G16" s="1">
        <v>8</v>
      </c>
      <c r="H16" s="1">
        <v>6</v>
      </c>
      <c r="I16" s="1">
        <v>8</v>
      </c>
      <c r="J16" s="1">
        <v>4</v>
      </c>
      <c r="K16" s="1">
        <v>3</v>
      </c>
      <c r="L16" s="4">
        <v>29</v>
      </c>
      <c r="M16" s="4">
        <v>99</v>
      </c>
    </row>
    <row r="17" spans="1:13" x14ac:dyDescent="0.25">
      <c r="A17" s="10" t="s">
        <v>14</v>
      </c>
      <c r="B17" s="4">
        <v>473</v>
      </c>
      <c r="C17" s="4">
        <v>581</v>
      </c>
      <c r="D17" s="4">
        <v>526</v>
      </c>
      <c r="E17" s="4">
        <v>555</v>
      </c>
      <c r="F17" s="4">
        <v>486</v>
      </c>
      <c r="G17" s="4">
        <v>367</v>
      </c>
      <c r="H17" s="4">
        <v>307</v>
      </c>
      <c r="I17" s="4">
        <v>282</v>
      </c>
      <c r="J17" s="4">
        <v>200</v>
      </c>
      <c r="K17" s="4">
        <v>288</v>
      </c>
      <c r="L17" s="4">
        <v>1410</v>
      </c>
      <c r="M17" s="4">
        <v>3816</v>
      </c>
    </row>
    <row r="18" spans="1:13" x14ac:dyDescent="0.25">
      <c r="A18" s="15"/>
    </row>
    <row r="19" spans="1:13" x14ac:dyDescent="0.25">
      <c r="A19" s="15"/>
    </row>
    <row r="20" spans="1:13" x14ac:dyDescent="0.25">
      <c r="A20" s="15"/>
      <c r="B20" s="23" t="s">
        <v>732</v>
      </c>
      <c r="C20" s="24"/>
      <c r="D20" s="24"/>
      <c r="E20" s="24"/>
      <c r="F20" s="24"/>
      <c r="G20" s="24"/>
      <c r="H20" s="24"/>
      <c r="I20" s="24"/>
      <c r="J20" s="24"/>
      <c r="K20" s="24"/>
      <c r="L20" s="6" t="s">
        <v>734</v>
      </c>
      <c r="M20" s="6" t="s">
        <v>11</v>
      </c>
    </row>
    <row r="21" spans="1:13" x14ac:dyDescent="0.25">
      <c r="A21" s="9" t="s">
        <v>34</v>
      </c>
      <c r="B21" s="5" t="s">
        <v>0</v>
      </c>
      <c r="C21" s="5" t="s">
        <v>1</v>
      </c>
      <c r="D21" s="5" t="s">
        <v>2</v>
      </c>
      <c r="E21" s="5" t="s">
        <v>3</v>
      </c>
      <c r="F21" s="5" t="s">
        <v>4</v>
      </c>
      <c r="G21" s="5" t="s">
        <v>5</v>
      </c>
      <c r="H21" s="5" t="s">
        <v>6</v>
      </c>
      <c r="I21" s="5" t="s">
        <v>7</v>
      </c>
      <c r="J21" s="5" t="s">
        <v>8</v>
      </c>
      <c r="K21" s="5" t="s">
        <v>9</v>
      </c>
      <c r="L21" s="5" t="s">
        <v>32</v>
      </c>
      <c r="M21" s="5" t="s">
        <v>33</v>
      </c>
    </row>
    <row r="22" spans="1:13" x14ac:dyDescent="0.25">
      <c r="A22" s="8" t="s">
        <v>971</v>
      </c>
      <c r="B22" s="2">
        <v>0.34020618556700999</v>
      </c>
      <c r="C22" s="2">
        <v>0.28625954198473302</v>
      </c>
      <c r="D22" s="2">
        <v>0.30165289256198302</v>
      </c>
      <c r="E22" s="2">
        <v>0.294545454545455</v>
      </c>
      <c r="F22" s="2">
        <v>0.246511627906977</v>
      </c>
      <c r="G22" s="2">
        <v>0.20689655172413801</v>
      </c>
      <c r="H22" s="2">
        <v>0.24342105263157901</v>
      </c>
      <c r="I22" s="2">
        <v>0.24647887323943701</v>
      </c>
      <c r="J22" s="2">
        <v>0.160919540229885</v>
      </c>
      <c r="K22" s="2">
        <v>0.131944444444444</v>
      </c>
      <c r="L22" s="3">
        <v>0.20381231671554301</v>
      </c>
      <c r="M22" s="3">
        <v>0.26901248581157799</v>
      </c>
    </row>
    <row r="23" spans="1:13" x14ac:dyDescent="0.25">
      <c r="A23" s="8" t="s">
        <v>1138</v>
      </c>
      <c r="B23" s="2">
        <v>0.41752577319587603</v>
      </c>
      <c r="C23" s="2">
        <v>0.473282442748092</v>
      </c>
      <c r="D23" s="2">
        <v>0.52892561983471098</v>
      </c>
      <c r="E23" s="2">
        <v>0.56363636363636405</v>
      </c>
      <c r="F23" s="2">
        <v>0.61395348837209296</v>
      </c>
      <c r="G23" s="2">
        <v>0.60344827586206895</v>
      </c>
      <c r="H23" s="2">
        <v>0.59868421052631604</v>
      </c>
      <c r="I23" s="2">
        <v>0.59154929577464799</v>
      </c>
      <c r="J23" s="2">
        <v>0.62068965517241403</v>
      </c>
      <c r="K23" s="2">
        <v>0.63888888888888895</v>
      </c>
      <c r="L23" s="3">
        <v>0.61143695014662802</v>
      </c>
      <c r="M23" s="3">
        <v>0.55221339387060198</v>
      </c>
    </row>
    <row r="24" spans="1:13" x14ac:dyDescent="0.25">
      <c r="A24" s="8" t="s">
        <v>1139</v>
      </c>
      <c r="B24" s="2">
        <v>0.24226804123711301</v>
      </c>
      <c r="C24" s="2">
        <v>0.240458015267176</v>
      </c>
      <c r="D24" s="2">
        <v>0.169421487603306</v>
      </c>
      <c r="E24" s="2">
        <v>0.14181818181818201</v>
      </c>
      <c r="F24" s="2">
        <v>0.13953488372093001</v>
      </c>
      <c r="G24" s="2">
        <v>0.18965517241379301</v>
      </c>
      <c r="H24" s="2">
        <v>0.157894736842105</v>
      </c>
      <c r="I24" s="2">
        <v>0.161971830985915</v>
      </c>
      <c r="J24" s="2">
        <v>0.21839080459770099</v>
      </c>
      <c r="K24" s="2">
        <v>0.22916666666666699</v>
      </c>
      <c r="L24" s="3">
        <v>0.18475073313783</v>
      </c>
      <c r="M24" s="3">
        <v>0.178774120317821</v>
      </c>
    </row>
    <row r="25" spans="1:13" x14ac:dyDescent="0.25">
      <c r="A25" s="8" t="s">
        <v>978</v>
      </c>
      <c r="B25" s="2">
        <v>0.40106951871657798</v>
      </c>
      <c r="C25" s="2">
        <v>0.26388888888888901</v>
      </c>
      <c r="D25" s="2">
        <v>0.25</v>
      </c>
      <c r="E25" s="2">
        <v>0.27411167512690399</v>
      </c>
      <c r="F25" s="2">
        <v>0.227513227513228</v>
      </c>
      <c r="G25" s="2">
        <v>0.32624113475177302</v>
      </c>
      <c r="H25" s="2">
        <v>0.18348623853210999</v>
      </c>
      <c r="I25" s="2">
        <v>0.26</v>
      </c>
      <c r="J25" s="2">
        <v>0.290697674418605</v>
      </c>
      <c r="K25" s="2">
        <v>0.169491525423729</v>
      </c>
      <c r="L25" s="3">
        <v>0.24629629629629601</v>
      </c>
      <c r="M25" s="3">
        <v>0.27728208647906699</v>
      </c>
    </row>
    <row r="26" spans="1:13" x14ac:dyDescent="0.25">
      <c r="A26" s="8" t="s">
        <v>1140</v>
      </c>
      <c r="B26" s="2">
        <v>0.36898395721925098</v>
      </c>
      <c r="C26" s="2">
        <v>0.51388888888888895</v>
      </c>
      <c r="D26" s="2">
        <v>0.51</v>
      </c>
      <c r="E26" s="2">
        <v>0.52284263959390898</v>
      </c>
      <c r="F26" s="2">
        <v>0.66137566137566095</v>
      </c>
      <c r="G26" s="2">
        <v>0.58156028368794299</v>
      </c>
      <c r="H26" s="2">
        <v>0.65137614678899103</v>
      </c>
      <c r="I26" s="2">
        <v>0.55000000000000004</v>
      </c>
      <c r="J26" s="2">
        <v>0.5</v>
      </c>
      <c r="K26" s="2">
        <v>0.66101694915254205</v>
      </c>
      <c r="L26" s="3">
        <v>0.59629629629629599</v>
      </c>
      <c r="M26" s="3">
        <v>0.54083733699382297</v>
      </c>
    </row>
    <row r="27" spans="1:13" x14ac:dyDescent="0.25">
      <c r="A27" s="8" t="s">
        <v>1141</v>
      </c>
      <c r="B27" s="2">
        <v>0.22994652406417099</v>
      </c>
      <c r="C27" s="2">
        <v>0.22222222222222199</v>
      </c>
      <c r="D27" s="2">
        <v>0.24</v>
      </c>
      <c r="E27" s="2">
        <v>0.20304568527918801</v>
      </c>
      <c r="F27" s="2">
        <v>0.11111111111111099</v>
      </c>
      <c r="G27" s="2">
        <v>9.2198581560283696E-2</v>
      </c>
      <c r="H27" s="2">
        <v>0.16513761467889901</v>
      </c>
      <c r="I27" s="2">
        <v>0.19</v>
      </c>
      <c r="J27" s="2">
        <v>0.209302325581395</v>
      </c>
      <c r="K27" s="2">
        <v>0.169491525423729</v>
      </c>
      <c r="L27" s="3">
        <v>0.157407407407407</v>
      </c>
      <c r="M27" s="3">
        <v>0.18188057652711101</v>
      </c>
    </row>
    <row r="28" spans="1:13" x14ac:dyDescent="0.25">
      <c r="A28" s="8" t="s">
        <v>985</v>
      </c>
      <c r="B28" s="2">
        <v>0.35869565217391303</v>
      </c>
      <c r="C28" s="2">
        <v>0.475728155339806</v>
      </c>
      <c r="D28" s="2">
        <v>0.40476190476190499</v>
      </c>
      <c r="E28" s="2">
        <v>0.265060240963855</v>
      </c>
      <c r="F28" s="2">
        <v>0.36585365853658502</v>
      </c>
      <c r="G28" s="2">
        <v>0.30769230769230799</v>
      </c>
      <c r="H28" s="2">
        <v>0.34782608695652201</v>
      </c>
      <c r="I28" s="2">
        <v>0.17499999999999999</v>
      </c>
      <c r="J28" s="2">
        <v>0.148148148148148</v>
      </c>
      <c r="K28" s="2">
        <v>0.230769230769231</v>
      </c>
      <c r="L28" s="3">
        <v>0.26063829787234</v>
      </c>
      <c r="M28" s="3">
        <v>0.34673366834170899</v>
      </c>
    </row>
    <row r="29" spans="1:13" x14ac:dyDescent="0.25">
      <c r="A29" s="8" t="s">
        <v>1142</v>
      </c>
      <c r="B29" s="2">
        <v>0.33695652173912999</v>
      </c>
      <c r="C29" s="2">
        <v>0.37864077669902901</v>
      </c>
      <c r="D29" s="2">
        <v>0.44047619047619002</v>
      </c>
      <c r="E29" s="2">
        <v>0.54216867469879504</v>
      </c>
      <c r="F29" s="2">
        <v>0.5</v>
      </c>
      <c r="G29" s="2">
        <v>0.53846153846153799</v>
      </c>
      <c r="H29" s="2">
        <v>0.52173913043478304</v>
      </c>
      <c r="I29" s="2">
        <v>0.625</v>
      </c>
      <c r="J29" s="2">
        <v>0.70370370370370405</v>
      </c>
      <c r="K29" s="2">
        <v>0.65384615384615397</v>
      </c>
      <c r="L29" s="3">
        <v>0.58510638297872297</v>
      </c>
      <c r="M29" s="3">
        <v>0.48743718592964802</v>
      </c>
    </row>
    <row r="30" spans="1:13" x14ac:dyDescent="0.25">
      <c r="A30" s="8" t="s">
        <v>1143</v>
      </c>
      <c r="B30" s="2">
        <v>0.30434782608695699</v>
      </c>
      <c r="C30" s="2">
        <v>0.14563106796116501</v>
      </c>
      <c r="D30" s="2">
        <v>0.15476190476190499</v>
      </c>
      <c r="E30" s="2">
        <v>0.19277108433734899</v>
      </c>
      <c r="F30" s="2">
        <v>0.134146341463415</v>
      </c>
      <c r="G30" s="2">
        <v>0.15384615384615399</v>
      </c>
      <c r="H30" s="2">
        <v>0.13043478260869601</v>
      </c>
      <c r="I30" s="2">
        <v>0.2</v>
      </c>
      <c r="J30" s="2">
        <v>0.148148148148148</v>
      </c>
      <c r="K30" s="2">
        <v>0.115384615384615</v>
      </c>
      <c r="L30" s="3">
        <v>0.154255319148936</v>
      </c>
      <c r="M30" s="3">
        <v>0.16582914572864299</v>
      </c>
    </row>
    <row r="31" spans="1:13" x14ac:dyDescent="0.25">
      <c r="A31" s="15"/>
    </row>
    <row r="32" spans="1:13" x14ac:dyDescent="0.25">
      <c r="A32" s="15"/>
    </row>
    <row r="33" spans="1:12" x14ac:dyDescent="0.25">
      <c r="A33" s="15"/>
      <c r="B33" s="23" t="s">
        <v>31</v>
      </c>
      <c r="C33" s="23"/>
      <c r="D33" s="23"/>
      <c r="E33" s="23"/>
      <c r="F33" s="23"/>
      <c r="G33" s="23"/>
      <c r="H33" s="23"/>
      <c r="I33" s="23"/>
      <c r="J33" s="23"/>
      <c r="K33" s="6" t="s">
        <v>10</v>
      </c>
      <c r="L33" s="6" t="s">
        <v>11</v>
      </c>
    </row>
    <row r="34" spans="1:12" x14ac:dyDescent="0.25">
      <c r="A34" s="9" t="s">
        <v>34</v>
      </c>
      <c r="B34" s="5" t="s">
        <v>15</v>
      </c>
      <c r="C34" s="5" t="s">
        <v>16</v>
      </c>
      <c r="D34" s="5" t="s">
        <v>17</v>
      </c>
      <c r="E34" s="5" t="s">
        <v>18</v>
      </c>
      <c r="F34" s="5" t="s">
        <v>19</v>
      </c>
      <c r="G34" s="5" t="s">
        <v>20</v>
      </c>
      <c r="H34" s="5" t="s">
        <v>21</v>
      </c>
      <c r="I34" s="5" t="s">
        <v>22</v>
      </c>
      <c r="J34" s="5" t="s">
        <v>23</v>
      </c>
      <c r="K34" s="5" t="s">
        <v>24</v>
      </c>
      <c r="L34" s="5" t="s">
        <v>25</v>
      </c>
    </row>
    <row r="35" spans="1:12" x14ac:dyDescent="0.25">
      <c r="A35" s="8" t="s">
        <v>971</v>
      </c>
      <c r="B35" s="2">
        <v>0.13636363636363599</v>
      </c>
      <c r="C35" s="2">
        <v>-2.66666666666667E-2</v>
      </c>
      <c r="D35" s="2">
        <v>0.10958904109589</v>
      </c>
      <c r="E35" s="2">
        <v>-0.34567901234567899</v>
      </c>
      <c r="F35" s="2">
        <v>-0.320754716981132</v>
      </c>
      <c r="G35" s="2">
        <v>2.7777777777777801E-2</v>
      </c>
      <c r="H35" s="2">
        <v>-5.4054054054054099E-2</v>
      </c>
      <c r="I35" s="2">
        <v>-0.6</v>
      </c>
      <c r="J35" s="2">
        <v>0.35714285714285698</v>
      </c>
      <c r="K35" s="3">
        <v>-0.47222222222222199</v>
      </c>
      <c r="L35" s="3">
        <v>-0.71212121212121204</v>
      </c>
    </row>
    <row r="36" spans="1:12" x14ac:dyDescent="0.25">
      <c r="A36" s="8" t="s">
        <v>1138</v>
      </c>
      <c r="B36" s="2">
        <v>0.530864197530864</v>
      </c>
      <c r="C36" s="2">
        <v>3.2258064516128997E-2</v>
      </c>
      <c r="D36" s="2">
        <v>0.2109375</v>
      </c>
      <c r="E36" s="2">
        <v>-0.14838709677419401</v>
      </c>
      <c r="F36" s="2">
        <v>-0.204545454545455</v>
      </c>
      <c r="G36" s="2">
        <v>-0.133333333333333</v>
      </c>
      <c r="H36" s="2">
        <v>-7.69230769230769E-2</v>
      </c>
      <c r="I36" s="2">
        <v>-0.35714285714285698</v>
      </c>
      <c r="J36" s="2">
        <v>0.70370370370370405</v>
      </c>
      <c r="K36" s="3">
        <v>-0.12380952380952399</v>
      </c>
      <c r="L36" s="3">
        <v>0.13580246913580199</v>
      </c>
    </row>
    <row r="37" spans="1:12" x14ac:dyDescent="0.25">
      <c r="A37" s="8" t="s">
        <v>1139</v>
      </c>
      <c r="B37" s="2">
        <v>0.340425531914894</v>
      </c>
      <c r="C37" s="2">
        <v>-0.34920634920634902</v>
      </c>
      <c r="D37" s="2">
        <v>-4.8780487804878099E-2</v>
      </c>
      <c r="E37" s="2">
        <v>-0.230769230769231</v>
      </c>
      <c r="F37" s="2">
        <v>0.1</v>
      </c>
      <c r="G37" s="2">
        <v>-0.27272727272727298</v>
      </c>
      <c r="H37" s="2">
        <v>-4.1666666666666699E-2</v>
      </c>
      <c r="I37" s="2">
        <v>-0.173913043478261</v>
      </c>
      <c r="J37" s="2">
        <v>0.73684210526315796</v>
      </c>
      <c r="K37" s="3">
        <v>0</v>
      </c>
      <c r="L37" s="3">
        <v>-0.29787234042553201</v>
      </c>
    </row>
    <row r="38" spans="1:12" x14ac:dyDescent="0.25">
      <c r="A38" s="8" t="s">
        <v>978</v>
      </c>
      <c r="B38" s="2">
        <v>-0.24</v>
      </c>
      <c r="C38" s="2">
        <v>-0.12280701754386</v>
      </c>
      <c r="D38" s="2">
        <v>0.08</v>
      </c>
      <c r="E38" s="2">
        <v>-0.203703703703704</v>
      </c>
      <c r="F38" s="2">
        <v>6.9767441860465101E-2</v>
      </c>
      <c r="G38" s="2">
        <v>-0.565217391304348</v>
      </c>
      <c r="H38" s="2">
        <v>0.3</v>
      </c>
      <c r="I38" s="2">
        <v>-3.8461538461538498E-2</v>
      </c>
      <c r="J38" s="2">
        <v>-0.2</v>
      </c>
      <c r="K38" s="3">
        <v>-0.565217391304348</v>
      </c>
      <c r="L38" s="3">
        <v>-0.73333333333333295</v>
      </c>
    </row>
    <row r="39" spans="1:12" x14ac:dyDescent="0.25">
      <c r="A39" s="8" t="s">
        <v>1140</v>
      </c>
      <c r="B39" s="2">
        <v>0.60869565217391297</v>
      </c>
      <c r="C39" s="2">
        <v>-8.1081081081081099E-2</v>
      </c>
      <c r="D39" s="2">
        <v>9.8039215686274508E-3</v>
      </c>
      <c r="E39" s="2">
        <v>0.213592233009709</v>
      </c>
      <c r="F39" s="2">
        <v>-0.34399999999999997</v>
      </c>
      <c r="G39" s="2">
        <v>-0.134146341463415</v>
      </c>
      <c r="H39" s="2">
        <v>-0.22535211267605601</v>
      </c>
      <c r="I39" s="2">
        <v>-0.218181818181818</v>
      </c>
      <c r="J39" s="2">
        <v>0.81395348837209303</v>
      </c>
      <c r="K39" s="3">
        <v>-4.8780487804878099E-2</v>
      </c>
      <c r="L39" s="3">
        <v>0.13043478260869601</v>
      </c>
    </row>
    <row r="40" spans="1:12" x14ac:dyDescent="0.25">
      <c r="A40" s="8" t="s">
        <v>1141</v>
      </c>
      <c r="B40" s="2">
        <v>0.116279069767442</v>
      </c>
      <c r="C40" s="2">
        <v>0</v>
      </c>
      <c r="D40" s="2">
        <v>-0.16666666666666699</v>
      </c>
      <c r="E40" s="2">
        <v>-0.47499999999999998</v>
      </c>
      <c r="F40" s="2">
        <v>-0.38095238095238099</v>
      </c>
      <c r="G40" s="2">
        <v>0.38461538461538503</v>
      </c>
      <c r="H40" s="2">
        <v>5.5555555555555601E-2</v>
      </c>
      <c r="I40" s="2">
        <v>-5.2631578947368397E-2</v>
      </c>
      <c r="J40" s="2">
        <v>0.11111111111111099</v>
      </c>
      <c r="K40" s="3">
        <v>0.53846153846153799</v>
      </c>
      <c r="L40" s="3">
        <v>-0.53488372093023295</v>
      </c>
    </row>
    <row r="41" spans="1:12" x14ac:dyDescent="0.25">
      <c r="A41" s="8" t="s">
        <v>985</v>
      </c>
      <c r="B41" s="2">
        <v>0.48484848484848497</v>
      </c>
      <c r="C41" s="2">
        <v>-0.30612244897959201</v>
      </c>
      <c r="D41" s="2">
        <v>-0.35294117647058798</v>
      </c>
      <c r="E41" s="2">
        <v>0.36363636363636398</v>
      </c>
      <c r="F41" s="2">
        <v>-0.46666666666666701</v>
      </c>
      <c r="G41" s="2">
        <v>0</v>
      </c>
      <c r="H41" s="2">
        <v>-0.5625</v>
      </c>
      <c r="I41" s="2">
        <v>-0.42857142857142899</v>
      </c>
      <c r="J41" s="2">
        <v>0.5</v>
      </c>
      <c r="K41" s="3">
        <v>-0.625</v>
      </c>
      <c r="L41" s="3">
        <v>-0.81818181818181801</v>
      </c>
    </row>
    <row r="42" spans="1:12" x14ac:dyDescent="0.25">
      <c r="A42" s="8" t="s">
        <v>1142</v>
      </c>
      <c r="B42" s="2">
        <v>0.25806451612903197</v>
      </c>
      <c r="C42" s="2">
        <v>-5.1282051282051301E-2</v>
      </c>
      <c r="D42" s="2">
        <v>0.21621621621621601</v>
      </c>
      <c r="E42" s="2">
        <v>-8.8888888888888906E-2</v>
      </c>
      <c r="F42" s="2">
        <v>-0.31707317073170699</v>
      </c>
      <c r="G42" s="2">
        <v>-0.14285714285714299</v>
      </c>
      <c r="H42" s="2">
        <v>4.1666666666666699E-2</v>
      </c>
      <c r="I42" s="2">
        <v>-0.24</v>
      </c>
      <c r="J42" s="2">
        <v>-0.105263157894737</v>
      </c>
      <c r="K42" s="3">
        <v>-0.39285714285714302</v>
      </c>
      <c r="L42" s="3">
        <v>-0.45161290322580599</v>
      </c>
    </row>
    <row r="43" spans="1:12" x14ac:dyDescent="0.25">
      <c r="A43" s="8" t="s">
        <v>1143</v>
      </c>
      <c r="B43" s="2">
        <v>-0.46428571428571402</v>
      </c>
      <c r="C43" s="2">
        <v>-0.133333333333333</v>
      </c>
      <c r="D43" s="2">
        <v>0.230769230769231</v>
      </c>
      <c r="E43" s="2">
        <v>-0.3125</v>
      </c>
      <c r="F43" s="2">
        <v>-0.27272727272727298</v>
      </c>
      <c r="G43" s="2">
        <v>-0.25</v>
      </c>
      <c r="H43" s="2">
        <v>0.33333333333333298</v>
      </c>
      <c r="I43" s="2">
        <v>-0.5</v>
      </c>
      <c r="J43" s="2">
        <v>-0.25</v>
      </c>
      <c r="K43" s="3">
        <v>-0.625</v>
      </c>
      <c r="L43" s="3">
        <v>-0.89285714285714302</v>
      </c>
    </row>
    <row r="44" spans="1:12" x14ac:dyDescent="0.25">
      <c r="A44" s="11" t="s">
        <v>14</v>
      </c>
      <c r="B44" s="3">
        <v>0.22832980972515901</v>
      </c>
      <c r="C44" s="3">
        <v>-9.4664371772805497E-2</v>
      </c>
      <c r="D44" s="3">
        <v>5.5133079847908703E-2</v>
      </c>
      <c r="E44" s="3">
        <v>-0.124324324324324</v>
      </c>
      <c r="F44" s="3">
        <v>-0.24485596707818899</v>
      </c>
      <c r="G44" s="3">
        <v>-0.163487738419619</v>
      </c>
      <c r="H44" s="3">
        <v>-8.1433224755700306E-2</v>
      </c>
      <c r="I44" s="3">
        <v>-0.290780141843972</v>
      </c>
      <c r="J44" s="3">
        <v>0.44</v>
      </c>
      <c r="K44" s="3">
        <v>-0.21525885558583099</v>
      </c>
      <c r="L44" s="3">
        <v>-0.39112050739957699</v>
      </c>
    </row>
    <row r="45" spans="1:12" x14ac:dyDescent="0.25">
      <c r="A45" s="15"/>
    </row>
    <row r="46" spans="1:12" x14ac:dyDescent="0.25">
      <c r="A46" s="13" t="s">
        <v>35</v>
      </c>
    </row>
    <row r="47" spans="1:12" x14ac:dyDescent="0.25">
      <c r="A47" s="14" t="s">
        <v>36</v>
      </c>
    </row>
    <row r="48" spans="1:12" x14ac:dyDescent="0.25">
      <c r="A48" s="14" t="s">
        <v>37</v>
      </c>
    </row>
    <row r="49" spans="1:1" x14ac:dyDescent="0.25">
      <c r="A49" s="14" t="s">
        <v>1094</v>
      </c>
    </row>
    <row r="50" spans="1:1" x14ac:dyDescent="0.25">
      <c r="A50" s="14" t="s">
        <v>1096</v>
      </c>
    </row>
    <row r="51" spans="1:1" x14ac:dyDescent="0.25">
      <c r="A51" s="14" t="s">
        <v>1106</v>
      </c>
    </row>
    <row r="52" spans="1:1" x14ac:dyDescent="0.25">
      <c r="A52" s="14" t="s">
        <v>39</v>
      </c>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20:K20"/>
    <mergeCell ref="B33:J3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M2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1173</v>
      </c>
    </row>
    <row r="2" spans="1:13" ht="15" x14ac:dyDescent="0.25">
      <c r="A2" s="12" t="s">
        <v>1105</v>
      </c>
    </row>
    <row r="3" spans="1:13" ht="15" x14ac:dyDescent="0.25">
      <c r="A3" s="12" t="s">
        <v>867</v>
      </c>
    </row>
    <row r="4" spans="1:13" ht="15" x14ac:dyDescent="0.25">
      <c r="A4" s="12" t="s">
        <v>1093</v>
      </c>
    </row>
    <row r="5" spans="1:13" x14ac:dyDescent="0.25">
      <c r="A5" s="19" t="str">
        <f>HYPERLINK("#'Table of contents'!A62", "Back to contents")</f>
        <v>Back to contents</v>
      </c>
    </row>
    <row r="6" spans="1:13" x14ac:dyDescent="0.25">
      <c r="A6" s="15"/>
      <c r="B6" s="23" t="s">
        <v>731</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876</v>
      </c>
      <c r="B8" s="1">
        <v>61</v>
      </c>
      <c r="C8" s="1">
        <v>69</v>
      </c>
      <c r="D8" s="1">
        <v>50</v>
      </c>
      <c r="E8" s="1">
        <v>47</v>
      </c>
      <c r="F8" s="1">
        <v>47</v>
      </c>
      <c r="G8" s="1">
        <v>26</v>
      </c>
      <c r="H8" s="1">
        <v>26</v>
      </c>
      <c r="I8" s="1">
        <v>19</v>
      </c>
      <c r="J8" s="1">
        <v>5</v>
      </c>
      <c r="K8" s="1">
        <v>10</v>
      </c>
      <c r="L8" s="4">
        <v>84</v>
      </c>
      <c r="M8" s="4">
        <v>346</v>
      </c>
    </row>
    <row r="9" spans="1:13" x14ac:dyDescent="0.25">
      <c r="A9" s="16" t="s">
        <v>1108</v>
      </c>
      <c r="B9" s="1">
        <v>62</v>
      </c>
      <c r="C9" s="1">
        <v>92</v>
      </c>
      <c r="D9" s="1">
        <v>93</v>
      </c>
      <c r="E9" s="1">
        <v>92</v>
      </c>
      <c r="F9" s="1">
        <v>91</v>
      </c>
      <c r="G9" s="1">
        <v>80</v>
      </c>
      <c r="H9" s="1">
        <v>49</v>
      </c>
      <c r="I9" s="1">
        <v>55</v>
      </c>
      <c r="J9" s="1">
        <v>35</v>
      </c>
      <c r="K9" s="1">
        <v>54</v>
      </c>
      <c r="L9" s="4">
        <v>268</v>
      </c>
      <c r="M9" s="4">
        <v>652</v>
      </c>
    </row>
    <row r="10" spans="1:13" x14ac:dyDescent="0.25">
      <c r="A10" s="16" t="s">
        <v>1109</v>
      </c>
      <c r="B10" s="1">
        <v>48</v>
      </c>
      <c r="C10" s="1">
        <v>41</v>
      </c>
      <c r="D10" s="1">
        <v>35</v>
      </c>
      <c r="E10" s="1">
        <v>34</v>
      </c>
      <c r="F10" s="1">
        <v>21</v>
      </c>
      <c r="G10" s="1">
        <v>15</v>
      </c>
      <c r="H10" s="1">
        <v>13</v>
      </c>
      <c r="I10" s="1">
        <v>15</v>
      </c>
      <c r="J10" s="1">
        <v>6</v>
      </c>
      <c r="K10" s="1">
        <v>18</v>
      </c>
      <c r="L10" s="4">
        <v>64</v>
      </c>
      <c r="M10" s="4">
        <v>218</v>
      </c>
    </row>
    <row r="11" spans="1:13" x14ac:dyDescent="0.25">
      <c r="A11" s="16" t="s">
        <v>993</v>
      </c>
      <c r="B11" s="1">
        <v>7</v>
      </c>
      <c r="C11" s="1" t="s">
        <v>2216</v>
      </c>
      <c r="D11" s="1" t="s">
        <v>2216</v>
      </c>
      <c r="E11" s="1">
        <v>8</v>
      </c>
      <c r="F11" s="1" t="s">
        <v>2216</v>
      </c>
      <c r="G11" s="1">
        <v>4</v>
      </c>
      <c r="H11" s="1" t="s">
        <v>2216</v>
      </c>
      <c r="I11" s="1" t="s">
        <v>2216</v>
      </c>
      <c r="J11" s="1" t="s">
        <v>2216</v>
      </c>
      <c r="K11" s="1">
        <v>4</v>
      </c>
      <c r="L11" s="4">
        <v>13</v>
      </c>
      <c r="M11" s="4">
        <v>34</v>
      </c>
    </row>
    <row r="12" spans="1:13" x14ac:dyDescent="0.25">
      <c r="A12" s="16" t="s">
        <v>1145</v>
      </c>
      <c r="B12" s="1">
        <v>6</v>
      </c>
      <c r="C12" s="1">
        <v>6</v>
      </c>
      <c r="D12" s="1">
        <v>15</v>
      </c>
      <c r="E12" s="1">
        <v>14</v>
      </c>
      <c r="F12" s="1">
        <v>21</v>
      </c>
      <c r="G12" s="1">
        <v>6</v>
      </c>
      <c r="H12" s="1">
        <v>6</v>
      </c>
      <c r="I12" s="1">
        <v>4</v>
      </c>
      <c r="J12" s="1">
        <v>4</v>
      </c>
      <c r="K12" s="1">
        <v>7</v>
      </c>
      <c r="L12" s="4">
        <v>27</v>
      </c>
      <c r="M12" s="4">
        <v>85</v>
      </c>
    </row>
    <row r="13" spans="1:13" x14ac:dyDescent="0.25">
      <c r="A13" s="16" t="s">
        <v>1146</v>
      </c>
      <c r="B13" s="1">
        <v>5</v>
      </c>
      <c r="C13" s="1">
        <v>8</v>
      </c>
      <c r="D13" s="1">
        <v>4</v>
      </c>
      <c r="E13" s="1">
        <v>5</v>
      </c>
      <c r="F13" s="1" t="s">
        <v>2216</v>
      </c>
      <c r="G13" s="1" t="s">
        <v>2216</v>
      </c>
      <c r="H13" s="1">
        <v>4</v>
      </c>
      <c r="I13" s="1" t="s">
        <v>2216</v>
      </c>
      <c r="J13" s="1" t="s">
        <v>2216</v>
      </c>
      <c r="K13" s="1" t="s">
        <v>2216</v>
      </c>
      <c r="L13" s="4">
        <v>10</v>
      </c>
      <c r="M13" s="4">
        <v>29</v>
      </c>
    </row>
    <row r="14" spans="1:13" x14ac:dyDescent="0.25">
      <c r="A14" s="16" t="s">
        <v>1000</v>
      </c>
      <c r="B14" s="1">
        <v>6</v>
      </c>
      <c r="C14" s="1">
        <v>5</v>
      </c>
      <c r="D14" s="1">
        <v>7</v>
      </c>
      <c r="E14" s="1">
        <v>7</v>
      </c>
      <c r="F14" s="1">
        <v>3</v>
      </c>
      <c r="G14" s="1" t="s">
        <v>2216</v>
      </c>
      <c r="H14" s="1" t="s">
        <v>2216</v>
      </c>
      <c r="I14" s="1" t="s">
        <v>2216</v>
      </c>
      <c r="J14" s="1" t="s">
        <v>2216</v>
      </c>
      <c r="K14" s="1" t="s">
        <v>2216</v>
      </c>
      <c r="L14" s="4">
        <v>4</v>
      </c>
      <c r="M14" s="4">
        <v>32</v>
      </c>
    </row>
    <row r="15" spans="1:13" x14ac:dyDescent="0.25">
      <c r="A15" s="16" t="s">
        <v>1147</v>
      </c>
      <c r="B15" s="1">
        <v>3</v>
      </c>
      <c r="C15" s="1">
        <v>11</v>
      </c>
      <c r="D15" s="1">
        <v>12</v>
      </c>
      <c r="E15" s="1">
        <v>7</v>
      </c>
      <c r="F15" s="1">
        <v>6</v>
      </c>
      <c r="G15" s="1">
        <v>8</v>
      </c>
      <c r="H15" s="1">
        <v>5</v>
      </c>
      <c r="I15" s="1">
        <v>4</v>
      </c>
      <c r="J15" s="1">
        <v>3</v>
      </c>
      <c r="K15" s="1">
        <v>9</v>
      </c>
      <c r="L15" s="4">
        <v>28</v>
      </c>
      <c r="M15" s="4">
        <v>66</v>
      </c>
    </row>
    <row r="16" spans="1:13" x14ac:dyDescent="0.25">
      <c r="A16" s="16" t="s">
        <v>1148</v>
      </c>
      <c r="B16" s="1" t="s">
        <v>2216</v>
      </c>
      <c r="C16" s="1">
        <v>3</v>
      </c>
      <c r="D16" s="1">
        <v>4</v>
      </c>
      <c r="E16" s="1">
        <v>5</v>
      </c>
      <c r="F16" s="1" t="s">
        <v>2216</v>
      </c>
      <c r="G16" s="1" t="s">
        <v>2216</v>
      </c>
      <c r="H16" s="1" t="s">
        <v>2216</v>
      </c>
      <c r="I16" s="1" t="s">
        <v>2216</v>
      </c>
      <c r="J16" s="1">
        <v>4</v>
      </c>
      <c r="K16" s="1" t="s">
        <v>2216</v>
      </c>
      <c r="L16" s="4">
        <v>7</v>
      </c>
      <c r="M16" s="4">
        <v>21</v>
      </c>
    </row>
    <row r="17" spans="1:13" x14ac:dyDescent="0.25">
      <c r="A17" s="16" t="s">
        <v>1007</v>
      </c>
      <c r="B17" s="1" t="s">
        <v>2216</v>
      </c>
      <c r="C17" s="1" t="s">
        <v>2216</v>
      </c>
      <c r="D17" s="1" t="s">
        <v>2216</v>
      </c>
      <c r="E17" s="1" t="s">
        <v>2216</v>
      </c>
      <c r="F17" s="1" t="s">
        <v>2216</v>
      </c>
      <c r="G17" s="1" t="s">
        <v>2216</v>
      </c>
      <c r="H17" s="1" t="s">
        <v>2216</v>
      </c>
      <c r="I17" s="1" t="s">
        <v>2216</v>
      </c>
      <c r="J17" s="1" t="s">
        <v>2216</v>
      </c>
      <c r="K17" s="1" t="s">
        <v>2216</v>
      </c>
      <c r="L17" s="4">
        <v>1</v>
      </c>
      <c r="M17" s="4">
        <v>4</v>
      </c>
    </row>
    <row r="18" spans="1:13" x14ac:dyDescent="0.25">
      <c r="A18" s="16" t="s">
        <v>1149</v>
      </c>
      <c r="B18" s="1" t="s">
        <v>2216</v>
      </c>
      <c r="C18" s="1" t="s">
        <v>2216</v>
      </c>
      <c r="D18" s="1">
        <v>3</v>
      </c>
      <c r="E18" s="1" t="s">
        <v>2216</v>
      </c>
      <c r="F18" s="1">
        <v>3</v>
      </c>
      <c r="G18" s="1">
        <v>3</v>
      </c>
      <c r="H18" s="1" t="s">
        <v>2216</v>
      </c>
      <c r="I18" s="1" t="s">
        <v>2216</v>
      </c>
      <c r="J18" s="1" t="s">
        <v>2216</v>
      </c>
      <c r="K18" s="1">
        <v>3</v>
      </c>
      <c r="L18" s="4">
        <v>11</v>
      </c>
      <c r="M18" s="4">
        <v>19</v>
      </c>
    </row>
    <row r="19" spans="1:13" x14ac:dyDescent="0.25">
      <c r="A19" s="16" t="s">
        <v>1150</v>
      </c>
      <c r="B19" s="1" t="s">
        <v>2216</v>
      </c>
      <c r="C19" s="1" t="s">
        <v>2216</v>
      </c>
      <c r="D19" s="1" t="s">
        <v>2216</v>
      </c>
      <c r="E19" s="1" t="s">
        <v>2216</v>
      </c>
      <c r="F19" s="1" t="s">
        <v>2216</v>
      </c>
      <c r="G19" s="1" t="s">
        <v>2216</v>
      </c>
      <c r="H19" s="1" t="s">
        <v>2216</v>
      </c>
      <c r="I19" s="1" t="s">
        <v>2216</v>
      </c>
      <c r="J19" s="1" t="s">
        <v>2216</v>
      </c>
      <c r="K19" s="1" t="s">
        <v>2216</v>
      </c>
      <c r="L19" s="4">
        <v>1</v>
      </c>
      <c r="M19" s="4">
        <v>4</v>
      </c>
    </row>
    <row r="20" spans="1:13" x14ac:dyDescent="0.25">
      <c r="A20" s="16" t="s">
        <v>1014</v>
      </c>
      <c r="B20" s="1" t="s">
        <v>2216</v>
      </c>
      <c r="C20" s="1" t="s">
        <v>2216</v>
      </c>
      <c r="D20" s="1">
        <v>4</v>
      </c>
      <c r="E20" s="1">
        <v>4</v>
      </c>
      <c r="F20" s="1">
        <v>5</v>
      </c>
      <c r="G20" s="1" t="s">
        <v>2216</v>
      </c>
      <c r="H20" s="1" t="s">
        <v>2216</v>
      </c>
      <c r="I20" s="1">
        <v>3</v>
      </c>
      <c r="J20" s="1" t="s">
        <v>2216</v>
      </c>
      <c r="K20" s="1" t="s">
        <v>2216</v>
      </c>
      <c r="L20" s="4">
        <v>8</v>
      </c>
      <c r="M20" s="4">
        <v>24</v>
      </c>
    </row>
    <row r="21" spans="1:13" x14ac:dyDescent="0.25">
      <c r="A21" s="16" t="s">
        <v>1151</v>
      </c>
      <c r="B21" s="1">
        <v>7</v>
      </c>
      <c r="C21" s="1">
        <v>10</v>
      </c>
      <c r="D21" s="1">
        <v>8</v>
      </c>
      <c r="E21" s="1">
        <v>13</v>
      </c>
      <c r="F21" s="1">
        <v>9</v>
      </c>
      <c r="G21" s="1" t="s">
        <v>2216</v>
      </c>
      <c r="H21" s="1">
        <v>9</v>
      </c>
      <c r="I21" s="1">
        <v>3</v>
      </c>
      <c r="J21" s="1">
        <v>3</v>
      </c>
      <c r="K21" s="1">
        <v>7</v>
      </c>
      <c r="L21" s="4">
        <v>24</v>
      </c>
      <c r="M21" s="4">
        <v>68</v>
      </c>
    </row>
    <row r="22" spans="1:13" x14ac:dyDescent="0.25">
      <c r="A22" s="16" t="s">
        <v>1152</v>
      </c>
      <c r="B22" s="1">
        <v>3</v>
      </c>
      <c r="C22" s="1">
        <v>6</v>
      </c>
      <c r="D22" s="1">
        <v>7</v>
      </c>
      <c r="E22" s="1" t="s">
        <v>2216</v>
      </c>
      <c r="F22" s="1">
        <v>3</v>
      </c>
      <c r="G22" s="1">
        <v>3</v>
      </c>
      <c r="H22" s="1" t="s">
        <v>2216</v>
      </c>
      <c r="I22" s="1" t="s">
        <v>2216</v>
      </c>
      <c r="J22" s="1">
        <v>3</v>
      </c>
      <c r="K22" s="1" t="s">
        <v>2216</v>
      </c>
      <c r="L22" s="4">
        <v>9</v>
      </c>
      <c r="M22" s="4">
        <v>27</v>
      </c>
    </row>
    <row r="23" spans="1:13" x14ac:dyDescent="0.25">
      <c r="A23" s="16" t="s">
        <v>1021</v>
      </c>
      <c r="B23" s="1" t="s">
        <v>2216</v>
      </c>
      <c r="C23" s="1" t="s">
        <v>2216</v>
      </c>
      <c r="D23" s="1" t="s">
        <v>2216</v>
      </c>
      <c r="E23" s="1" t="s">
        <v>2216</v>
      </c>
      <c r="F23" s="1" t="s">
        <v>2216</v>
      </c>
      <c r="G23" s="1" t="s">
        <v>2216</v>
      </c>
      <c r="H23" s="1" t="s">
        <v>2216</v>
      </c>
      <c r="I23" s="1" t="s">
        <v>2216</v>
      </c>
      <c r="J23" s="1" t="s">
        <v>2216</v>
      </c>
      <c r="K23" s="1" t="s">
        <v>2216</v>
      </c>
      <c r="L23" s="4">
        <v>1</v>
      </c>
      <c r="M23" s="4">
        <v>2</v>
      </c>
    </row>
    <row r="24" spans="1:13" x14ac:dyDescent="0.25">
      <c r="A24" s="16" t="s">
        <v>1153</v>
      </c>
      <c r="B24" s="1" t="s">
        <v>2216</v>
      </c>
      <c r="C24" s="1" t="s">
        <v>2216</v>
      </c>
      <c r="D24" s="1" t="s">
        <v>2216</v>
      </c>
      <c r="E24" s="1" t="s">
        <v>2216</v>
      </c>
      <c r="F24" s="1" t="s">
        <v>2216</v>
      </c>
      <c r="G24" s="1" t="s">
        <v>2216</v>
      </c>
      <c r="H24" s="1" t="s">
        <v>2216</v>
      </c>
      <c r="I24" s="1" t="s">
        <v>2216</v>
      </c>
      <c r="J24" s="1" t="s">
        <v>2216</v>
      </c>
      <c r="K24" s="1" t="s">
        <v>2216</v>
      </c>
      <c r="L24" s="4">
        <v>3</v>
      </c>
      <c r="M24" s="4">
        <v>6</v>
      </c>
    </row>
    <row r="25" spans="1:13" x14ac:dyDescent="0.25">
      <c r="A25" s="16" t="s">
        <v>1154</v>
      </c>
      <c r="B25" s="1" t="s">
        <v>2216</v>
      </c>
      <c r="C25" s="1" t="s">
        <v>2216</v>
      </c>
      <c r="D25" s="1" t="s">
        <v>2216</v>
      </c>
      <c r="E25" s="1" t="s">
        <v>2216</v>
      </c>
      <c r="F25" s="1" t="s">
        <v>2216</v>
      </c>
      <c r="G25" s="1" t="s">
        <v>2216</v>
      </c>
      <c r="H25" s="1" t="s">
        <v>2216</v>
      </c>
      <c r="I25" s="1" t="s">
        <v>2216</v>
      </c>
      <c r="J25" s="1" t="s">
        <v>2216</v>
      </c>
      <c r="K25" s="1" t="s">
        <v>2216</v>
      </c>
      <c r="L25" s="4">
        <v>0</v>
      </c>
      <c r="M25" s="4">
        <v>1</v>
      </c>
    </row>
    <row r="26" spans="1:13" x14ac:dyDescent="0.25">
      <c r="A26" s="16" t="s">
        <v>1028</v>
      </c>
      <c r="B26" s="1" t="s">
        <v>2216</v>
      </c>
      <c r="C26" s="1" t="s">
        <v>2216</v>
      </c>
      <c r="D26" s="1" t="s">
        <v>2216</v>
      </c>
      <c r="E26" s="1" t="s">
        <v>2216</v>
      </c>
      <c r="F26" s="1" t="s">
        <v>2216</v>
      </c>
      <c r="G26" s="1" t="s">
        <v>2216</v>
      </c>
      <c r="H26" s="1" t="s">
        <v>2216</v>
      </c>
      <c r="I26" s="1" t="s">
        <v>2216</v>
      </c>
      <c r="J26" s="1" t="s">
        <v>2216</v>
      </c>
      <c r="K26" s="1" t="s">
        <v>2216</v>
      </c>
      <c r="L26" s="4">
        <v>2</v>
      </c>
      <c r="M26" s="4">
        <v>6</v>
      </c>
    </row>
    <row r="27" spans="1:13" x14ac:dyDescent="0.25">
      <c r="A27" s="16" t="s">
        <v>1155</v>
      </c>
      <c r="B27" s="1" t="s">
        <v>2216</v>
      </c>
      <c r="C27" s="1" t="s">
        <v>2216</v>
      </c>
      <c r="D27" s="1" t="s">
        <v>2216</v>
      </c>
      <c r="E27" s="1" t="s">
        <v>2216</v>
      </c>
      <c r="F27" s="1">
        <v>3</v>
      </c>
      <c r="G27" s="1" t="s">
        <v>2216</v>
      </c>
      <c r="H27" s="1">
        <v>4</v>
      </c>
      <c r="I27" s="1" t="s">
        <v>2216</v>
      </c>
      <c r="J27" s="1" t="s">
        <v>2216</v>
      </c>
      <c r="K27" s="1" t="s">
        <v>2216</v>
      </c>
      <c r="L27" s="4">
        <v>7</v>
      </c>
      <c r="M27" s="4">
        <v>12</v>
      </c>
    </row>
    <row r="28" spans="1:13" x14ac:dyDescent="0.25">
      <c r="A28" s="16" t="s">
        <v>1156</v>
      </c>
      <c r="B28" s="1" t="s">
        <v>2216</v>
      </c>
      <c r="C28" s="1">
        <v>3</v>
      </c>
      <c r="D28" s="1" t="s">
        <v>2216</v>
      </c>
      <c r="E28" s="1" t="s">
        <v>2216</v>
      </c>
      <c r="F28" s="1" t="s">
        <v>2216</v>
      </c>
      <c r="G28" s="1" t="s">
        <v>2216</v>
      </c>
      <c r="H28" s="1" t="s">
        <v>2216</v>
      </c>
      <c r="I28" s="1" t="s">
        <v>2216</v>
      </c>
      <c r="J28" s="1" t="s">
        <v>2216</v>
      </c>
      <c r="K28" s="1" t="s">
        <v>2216</v>
      </c>
      <c r="L28" s="4">
        <v>7</v>
      </c>
      <c r="M28" s="4">
        <v>13</v>
      </c>
    </row>
    <row r="29" spans="1:13" x14ac:dyDescent="0.25">
      <c r="A29" s="16" t="s">
        <v>1035</v>
      </c>
      <c r="B29" s="1" t="s">
        <v>2216</v>
      </c>
      <c r="C29" s="1" t="s">
        <v>2216</v>
      </c>
      <c r="D29" s="1" t="s">
        <v>2216</v>
      </c>
      <c r="E29" s="1">
        <v>5</v>
      </c>
      <c r="F29" s="1" t="s">
        <v>2216</v>
      </c>
      <c r="G29" s="1" t="s">
        <v>2216</v>
      </c>
      <c r="H29" s="1" t="s">
        <v>2216</v>
      </c>
      <c r="I29" s="1" t="s">
        <v>2216</v>
      </c>
      <c r="J29" s="1" t="s">
        <v>2216</v>
      </c>
      <c r="K29" s="1" t="s">
        <v>2216</v>
      </c>
      <c r="L29" s="4">
        <v>4</v>
      </c>
      <c r="M29" s="4">
        <v>16</v>
      </c>
    </row>
    <row r="30" spans="1:13" x14ac:dyDescent="0.25">
      <c r="A30" s="16" t="s">
        <v>1157</v>
      </c>
      <c r="B30" s="1" t="s">
        <v>2216</v>
      </c>
      <c r="C30" s="1">
        <v>5</v>
      </c>
      <c r="D30" s="1">
        <v>8</v>
      </c>
      <c r="E30" s="1">
        <v>7</v>
      </c>
      <c r="F30" s="1">
        <v>6</v>
      </c>
      <c r="G30" s="1" t="s">
        <v>2216</v>
      </c>
      <c r="H30" s="1" t="s">
        <v>2216</v>
      </c>
      <c r="I30" s="1" t="s">
        <v>2216</v>
      </c>
      <c r="J30" s="1">
        <v>4</v>
      </c>
      <c r="K30" s="1" t="s">
        <v>2216</v>
      </c>
      <c r="L30" s="4">
        <v>9</v>
      </c>
      <c r="M30" s="4">
        <v>35</v>
      </c>
    </row>
    <row r="31" spans="1:13" x14ac:dyDescent="0.25">
      <c r="A31" s="16" t="s">
        <v>1158</v>
      </c>
      <c r="B31" s="1">
        <v>4</v>
      </c>
      <c r="C31" s="1" t="s">
        <v>2216</v>
      </c>
      <c r="D31" s="1">
        <v>3</v>
      </c>
      <c r="E31" s="1" t="s">
        <v>2216</v>
      </c>
      <c r="F31" s="1" t="s">
        <v>2216</v>
      </c>
      <c r="G31" s="1">
        <v>3</v>
      </c>
      <c r="H31" s="1" t="s">
        <v>2216</v>
      </c>
      <c r="I31" s="1" t="s">
        <v>2216</v>
      </c>
      <c r="J31" s="1" t="s">
        <v>2216</v>
      </c>
      <c r="K31" s="1" t="s">
        <v>2216</v>
      </c>
      <c r="L31" s="4">
        <v>5</v>
      </c>
      <c r="M31" s="4">
        <v>17</v>
      </c>
    </row>
    <row r="32" spans="1:13" x14ac:dyDescent="0.25">
      <c r="A32" s="16" t="s">
        <v>1042</v>
      </c>
      <c r="B32" s="1" t="s">
        <v>2216</v>
      </c>
      <c r="C32" s="1" t="s">
        <v>2216</v>
      </c>
      <c r="D32" s="1">
        <v>4</v>
      </c>
      <c r="E32" s="1" t="s">
        <v>2216</v>
      </c>
      <c r="F32" s="1" t="s">
        <v>2216</v>
      </c>
      <c r="G32" s="1" t="s">
        <v>2216</v>
      </c>
      <c r="H32" s="1" t="s">
        <v>2216</v>
      </c>
      <c r="I32" s="1" t="s">
        <v>2216</v>
      </c>
      <c r="J32" s="1" t="s">
        <v>2216</v>
      </c>
      <c r="K32" s="1" t="s">
        <v>2216</v>
      </c>
      <c r="L32" s="4">
        <v>0</v>
      </c>
      <c r="M32" s="4">
        <v>8</v>
      </c>
    </row>
    <row r="33" spans="1:13" x14ac:dyDescent="0.25">
      <c r="A33" s="16" t="s">
        <v>1159</v>
      </c>
      <c r="B33" s="1" t="s">
        <v>2216</v>
      </c>
      <c r="C33" s="1">
        <v>3</v>
      </c>
      <c r="D33" s="1" t="s">
        <v>2216</v>
      </c>
      <c r="E33" s="1">
        <v>3</v>
      </c>
      <c r="F33" s="1">
        <v>5</v>
      </c>
      <c r="G33" s="1" t="s">
        <v>2216</v>
      </c>
      <c r="H33" s="1" t="s">
        <v>2216</v>
      </c>
      <c r="I33" s="1" t="s">
        <v>2216</v>
      </c>
      <c r="J33" s="1" t="s">
        <v>2216</v>
      </c>
      <c r="K33" s="1" t="s">
        <v>2216</v>
      </c>
      <c r="L33" s="4">
        <v>5</v>
      </c>
      <c r="M33" s="4">
        <v>15</v>
      </c>
    </row>
    <row r="34" spans="1:13" x14ac:dyDescent="0.25">
      <c r="A34" s="16" t="s">
        <v>1160</v>
      </c>
      <c r="B34" s="1" t="s">
        <v>2216</v>
      </c>
      <c r="C34" s="1" t="s">
        <v>2216</v>
      </c>
      <c r="D34" s="1" t="s">
        <v>2216</v>
      </c>
      <c r="E34" s="1" t="s">
        <v>2216</v>
      </c>
      <c r="F34" s="1" t="s">
        <v>2216</v>
      </c>
      <c r="G34" s="1" t="s">
        <v>2216</v>
      </c>
      <c r="H34" s="1" t="s">
        <v>2216</v>
      </c>
      <c r="I34" s="1" t="s">
        <v>2216</v>
      </c>
      <c r="J34" s="1" t="s">
        <v>2216</v>
      </c>
      <c r="K34" s="1" t="s">
        <v>2216</v>
      </c>
      <c r="L34" s="4">
        <v>2</v>
      </c>
      <c r="M34" s="4">
        <v>5</v>
      </c>
    </row>
    <row r="35" spans="1:13" x14ac:dyDescent="0.25">
      <c r="A35" s="16" t="s">
        <v>1049</v>
      </c>
      <c r="B35" s="1">
        <v>3</v>
      </c>
      <c r="C35" s="1" t="s">
        <v>2216</v>
      </c>
      <c r="D35" s="1" t="s">
        <v>2216</v>
      </c>
      <c r="E35" s="1" t="s">
        <v>2216</v>
      </c>
      <c r="F35" s="1">
        <v>3</v>
      </c>
      <c r="G35" s="1" t="s">
        <v>2216</v>
      </c>
      <c r="H35" s="1">
        <v>4</v>
      </c>
      <c r="I35" s="1">
        <v>3</v>
      </c>
      <c r="J35" s="1">
        <v>4</v>
      </c>
      <c r="K35" s="1" t="s">
        <v>2216</v>
      </c>
      <c r="L35" s="4">
        <v>14</v>
      </c>
      <c r="M35" s="4">
        <v>24</v>
      </c>
    </row>
    <row r="36" spans="1:13" x14ac:dyDescent="0.25">
      <c r="A36" s="16" t="s">
        <v>1161</v>
      </c>
      <c r="B36" s="1">
        <v>5</v>
      </c>
      <c r="C36" s="1">
        <v>9</v>
      </c>
      <c r="D36" s="1">
        <v>11</v>
      </c>
      <c r="E36" s="1">
        <v>11</v>
      </c>
      <c r="F36" s="1">
        <v>17</v>
      </c>
      <c r="G36" s="1">
        <v>11</v>
      </c>
      <c r="H36" s="1">
        <v>4</v>
      </c>
      <c r="I36" s="1">
        <v>8</v>
      </c>
      <c r="J36" s="1">
        <v>5</v>
      </c>
      <c r="K36" s="1">
        <v>11</v>
      </c>
      <c r="L36" s="4">
        <v>39</v>
      </c>
      <c r="M36" s="4">
        <v>88</v>
      </c>
    </row>
    <row r="37" spans="1:13" x14ac:dyDescent="0.25">
      <c r="A37" s="16" t="s">
        <v>1162</v>
      </c>
      <c r="B37" s="1" t="s">
        <v>2216</v>
      </c>
      <c r="C37" s="1" t="s">
        <v>2216</v>
      </c>
      <c r="D37" s="1">
        <v>5</v>
      </c>
      <c r="E37" s="1">
        <v>4</v>
      </c>
      <c r="F37" s="1">
        <v>3</v>
      </c>
      <c r="G37" s="1">
        <v>4</v>
      </c>
      <c r="H37" s="1">
        <v>4</v>
      </c>
      <c r="I37" s="1" t="s">
        <v>2216</v>
      </c>
      <c r="J37" s="1" t="s">
        <v>2216</v>
      </c>
      <c r="K37" s="1" t="s">
        <v>2216</v>
      </c>
      <c r="L37" s="4">
        <v>9</v>
      </c>
      <c r="M37" s="4">
        <v>21</v>
      </c>
    </row>
    <row r="38" spans="1:13" x14ac:dyDescent="0.25">
      <c r="A38" s="16" t="s">
        <v>1056</v>
      </c>
      <c r="B38" s="1" t="s">
        <v>2216</v>
      </c>
      <c r="C38" s="1" t="s">
        <v>2216</v>
      </c>
      <c r="D38" s="1" t="s">
        <v>2216</v>
      </c>
      <c r="E38" s="1" t="s">
        <v>2216</v>
      </c>
      <c r="F38" s="1" t="s">
        <v>2216</v>
      </c>
      <c r="G38" s="1" t="s">
        <v>2216</v>
      </c>
      <c r="H38" s="1" t="s">
        <v>2216</v>
      </c>
      <c r="I38" s="1" t="s">
        <v>2216</v>
      </c>
      <c r="J38" s="1" t="s">
        <v>2216</v>
      </c>
      <c r="K38" s="1" t="s">
        <v>2216</v>
      </c>
      <c r="L38" s="4">
        <v>3</v>
      </c>
      <c r="M38" s="4">
        <v>5</v>
      </c>
    </row>
    <row r="39" spans="1:13" x14ac:dyDescent="0.25">
      <c r="A39" s="16" t="s">
        <v>1163</v>
      </c>
      <c r="B39" s="1" t="s">
        <v>2216</v>
      </c>
      <c r="C39" s="1" t="s">
        <v>2216</v>
      </c>
      <c r="D39" s="1" t="s">
        <v>2216</v>
      </c>
      <c r="E39" s="1" t="s">
        <v>2216</v>
      </c>
      <c r="F39" s="1" t="s">
        <v>2216</v>
      </c>
      <c r="G39" s="1" t="s">
        <v>2216</v>
      </c>
      <c r="H39" s="1" t="s">
        <v>2216</v>
      </c>
      <c r="I39" s="1" t="s">
        <v>2216</v>
      </c>
      <c r="J39" s="1" t="s">
        <v>2216</v>
      </c>
      <c r="K39" s="1" t="s">
        <v>2216</v>
      </c>
      <c r="L39" s="4">
        <v>1</v>
      </c>
      <c r="M39" s="4">
        <v>2</v>
      </c>
    </row>
    <row r="40" spans="1:13" x14ac:dyDescent="0.25">
      <c r="A40" s="16" t="s">
        <v>1164</v>
      </c>
      <c r="B40" s="1" t="s">
        <v>2216</v>
      </c>
      <c r="C40" s="1" t="s">
        <v>2216</v>
      </c>
      <c r="D40" s="1" t="s">
        <v>2216</v>
      </c>
      <c r="E40" s="1" t="s">
        <v>2216</v>
      </c>
      <c r="F40" s="1" t="s">
        <v>2216</v>
      </c>
      <c r="G40" s="1" t="s">
        <v>2216</v>
      </c>
      <c r="H40" s="1" t="s">
        <v>2216</v>
      </c>
      <c r="I40" s="1" t="s">
        <v>2216</v>
      </c>
      <c r="J40" s="1" t="s">
        <v>2216</v>
      </c>
      <c r="K40" s="1" t="s">
        <v>2216</v>
      </c>
      <c r="L40" s="4">
        <v>0</v>
      </c>
      <c r="M40" s="4">
        <v>2</v>
      </c>
    </row>
    <row r="41" spans="1:13" x14ac:dyDescent="0.25">
      <c r="A41" s="16" t="s">
        <v>1063</v>
      </c>
      <c r="B41" s="1" t="s">
        <v>2216</v>
      </c>
      <c r="C41" s="1">
        <v>3</v>
      </c>
      <c r="D41" s="1">
        <v>4</v>
      </c>
      <c r="E41" s="1" t="s">
        <v>2216</v>
      </c>
      <c r="F41" s="1" t="s">
        <v>2216</v>
      </c>
      <c r="G41" s="1" t="s">
        <v>2216</v>
      </c>
      <c r="H41" s="1" t="s">
        <v>2216</v>
      </c>
      <c r="I41" s="1" t="s">
        <v>2216</v>
      </c>
      <c r="J41" s="1">
        <v>3</v>
      </c>
      <c r="K41" s="1" t="s">
        <v>2216</v>
      </c>
      <c r="L41" s="4">
        <v>8</v>
      </c>
      <c r="M41" s="4">
        <v>16</v>
      </c>
    </row>
    <row r="42" spans="1:13" x14ac:dyDescent="0.25">
      <c r="A42" s="16" t="s">
        <v>1165</v>
      </c>
      <c r="B42" s="1">
        <v>7</v>
      </c>
      <c r="C42" s="1">
        <v>3</v>
      </c>
      <c r="D42" s="1">
        <v>5</v>
      </c>
      <c r="E42" s="1">
        <v>3</v>
      </c>
      <c r="F42" s="1">
        <v>4</v>
      </c>
      <c r="G42" s="1">
        <v>5</v>
      </c>
      <c r="H42" s="1">
        <v>6</v>
      </c>
      <c r="I42" s="1" t="s">
        <v>2216</v>
      </c>
      <c r="J42" s="1">
        <v>3</v>
      </c>
      <c r="K42" s="1" t="s">
        <v>2216</v>
      </c>
      <c r="L42" s="4">
        <v>15</v>
      </c>
      <c r="M42" s="4">
        <v>36</v>
      </c>
    </row>
    <row r="43" spans="1:13" x14ac:dyDescent="0.25">
      <c r="A43" s="16" t="s">
        <v>1166</v>
      </c>
      <c r="B43" s="1" t="s">
        <v>2216</v>
      </c>
      <c r="C43" s="1" t="s">
        <v>2216</v>
      </c>
      <c r="D43" s="1" t="s">
        <v>2216</v>
      </c>
      <c r="E43" s="1" t="s">
        <v>2216</v>
      </c>
      <c r="F43" s="1" t="s">
        <v>2216</v>
      </c>
      <c r="G43" s="1" t="s">
        <v>2216</v>
      </c>
      <c r="H43" s="1" t="s">
        <v>2216</v>
      </c>
      <c r="I43" s="1">
        <v>3</v>
      </c>
      <c r="J43" s="1">
        <v>3</v>
      </c>
      <c r="K43" s="1" t="s">
        <v>2216</v>
      </c>
      <c r="L43" s="4">
        <v>10</v>
      </c>
      <c r="M43" s="4">
        <v>15</v>
      </c>
    </row>
    <row r="44" spans="1:13" x14ac:dyDescent="0.25">
      <c r="A44" s="16" t="s">
        <v>1070</v>
      </c>
      <c r="B44" s="1">
        <v>7</v>
      </c>
      <c r="C44" s="1">
        <v>10</v>
      </c>
      <c r="D44" s="1">
        <v>4</v>
      </c>
      <c r="E44" s="1">
        <v>7</v>
      </c>
      <c r="F44" s="1">
        <v>9</v>
      </c>
      <c r="G44" s="1">
        <v>9</v>
      </c>
      <c r="H44" s="1">
        <v>3</v>
      </c>
      <c r="I44" s="1">
        <v>6</v>
      </c>
      <c r="J44" s="1">
        <v>6</v>
      </c>
      <c r="K44" s="1">
        <v>5</v>
      </c>
      <c r="L44" s="4">
        <v>28</v>
      </c>
      <c r="M44" s="4">
        <v>63</v>
      </c>
    </row>
    <row r="45" spans="1:13" x14ac:dyDescent="0.25">
      <c r="A45" s="16" t="s">
        <v>1167</v>
      </c>
      <c r="B45" s="1">
        <v>20</v>
      </c>
      <c r="C45" s="1">
        <v>19</v>
      </c>
      <c r="D45" s="1">
        <v>20</v>
      </c>
      <c r="E45" s="1">
        <v>19</v>
      </c>
      <c r="F45" s="1">
        <v>27</v>
      </c>
      <c r="G45" s="1">
        <v>16</v>
      </c>
      <c r="H45" s="1">
        <v>19</v>
      </c>
      <c r="I45" s="1">
        <v>13</v>
      </c>
      <c r="J45" s="1">
        <v>5</v>
      </c>
      <c r="K45" s="1">
        <v>18</v>
      </c>
      <c r="L45" s="4">
        <v>69</v>
      </c>
      <c r="M45" s="4">
        <v>162</v>
      </c>
    </row>
    <row r="46" spans="1:13" x14ac:dyDescent="0.25">
      <c r="A46" s="16" t="s">
        <v>1168</v>
      </c>
      <c r="B46" s="1">
        <v>14</v>
      </c>
      <c r="C46" s="1">
        <v>15</v>
      </c>
      <c r="D46" s="1">
        <v>16</v>
      </c>
      <c r="E46" s="1">
        <v>10</v>
      </c>
      <c r="F46" s="1">
        <v>12</v>
      </c>
      <c r="G46" s="1">
        <v>3</v>
      </c>
      <c r="H46" s="1">
        <v>6</v>
      </c>
      <c r="I46" s="1">
        <v>4</v>
      </c>
      <c r="J46" s="1">
        <v>9</v>
      </c>
      <c r="K46" s="1">
        <v>9</v>
      </c>
      <c r="L46" s="4">
        <v>30</v>
      </c>
      <c r="M46" s="4">
        <v>89</v>
      </c>
    </row>
    <row r="47" spans="1:13" x14ac:dyDescent="0.25">
      <c r="A47" s="16" t="s">
        <v>1077</v>
      </c>
      <c r="B47" s="1" t="s">
        <v>2216</v>
      </c>
      <c r="C47" s="1">
        <v>3</v>
      </c>
      <c r="D47" s="1" t="s">
        <v>2216</v>
      </c>
      <c r="E47" s="1" t="s">
        <v>2216</v>
      </c>
      <c r="F47" s="1" t="s">
        <v>2216</v>
      </c>
      <c r="G47" s="1" t="s">
        <v>2216</v>
      </c>
      <c r="H47" s="1" t="s">
        <v>2216</v>
      </c>
      <c r="I47" s="1" t="s">
        <v>2216</v>
      </c>
      <c r="J47" s="1" t="s">
        <v>2216</v>
      </c>
      <c r="K47" s="1" t="s">
        <v>2216</v>
      </c>
      <c r="L47" s="4">
        <v>0</v>
      </c>
      <c r="M47" s="4">
        <v>5</v>
      </c>
    </row>
    <row r="48" spans="1:13" x14ac:dyDescent="0.25">
      <c r="A48" s="16" t="s">
        <v>1169</v>
      </c>
      <c r="B48" s="1" t="s">
        <v>2216</v>
      </c>
      <c r="C48" s="1" t="s">
        <v>2216</v>
      </c>
      <c r="D48" s="1" t="s">
        <v>2216</v>
      </c>
      <c r="E48" s="1" t="s">
        <v>2216</v>
      </c>
      <c r="F48" s="1" t="s">
        <v>2216</v>
      </c>
      <c r="G48" s="1" t="s">
        <v>2216</v>
      </c>
      <c r="H48" s="1" t="s">
        <v>2216</v>
      </c>
      <c r="I48" s="1" t="s">
        <v>2216</v>
      </c>
      <c r="J48" s="1" t="s">
        <v>2216</v>
      </c>
      <c r="K48" s="1" t="s">
        <v>2216</v>
      </c>
      <c r="L48" s="4">
        <v>4</v>
      </c>
      <c r="M48" s="4">
        <v>5</v>
      </c>
    </row>
    <row r="49" spans="1:13" x14ac:dyDescent="0.25">
      <c r="A49" s="16" t="s">
        <v>1170</v>
      </c>
      <c r="B49" s="1" t="s">
        <v>2216</v>
      </c>
      <c r="C49" s="1" t="s">
        <v>2216</v>
      </c>
      <c r="D49" s="1" t="s">
        <v>2216</v>
      </c>
      <c r="E49" s="1" t="s">
        <v>2216</v>
      </c>
      <c r="F49" s="1" t="s">
        <v>2216</v>
      </c>
      <c r="G49" s="1" t="s">
        <v>2216</v>
      </c>
      <c r="H49" s="1" t="s">
        <v>2216</v>
      </c>
      <c r="I49" s="1" t="s">
        <v>2216</v>
      </c>
      <c r="J49" s="1" t="s">
        <v>2216</v>
      </c>
      <c r="K49" s="1" t="s">
        <v>2216</v>
      </c>
      <c r="L49" s="4">
        <v>0</v>
      </c>
      <c r="M49" s="4">
        <v>0</v>
      </c>
    </row>
    <row r="50" spans="1:13" x14ac:dyDescent="0.25">
      <c r="A50" s="16" t="s">
        <v>1084</v>
      </c>
      <c r="B50" s="1">
        <v>80</v>
      </c>
      <c r="C50" s="1">
        <v>83</v>
      </c>
      <c r="D50" s="1">
        <v>75</v>
      </c>
      <c r="E50" s="1">
        <v>72</v>
      </c>
      <c r="F50" s="1">
        <v>55</v>
      </c>
      <c r="G50" s="1">
        <v>49</v>
      </c>
      <c r="H50" s="1">
        <v>33</v>
      </c>
      <c r="I50" s="1">
        <v>30</v>
      </c>
      <c r="J50" s="1">
        <v>22</v>
      </c>
      <c r="K50" s="1">
        <v>19</v>
      </c>
      <c r="L50" s="4">
        <v>151</v>
      </c>
      <c r="M50" s="4">
        <v>500</v>
      </c>
    </row>
    <row r="51" spans="1:13" x14ac:dyDescent="0.25">
      <c r="A51" s="16" t="s">
        <v>1171</v>
      </c>
      <c r="B51" s="1">
        <v>68</v>
      </c>
      <c r="C51" s="1">
        <v>115</v>
      </c>
      <c r="D51" s="1">
        <v>89</v>
      </c>
      <c r="E51" s="1">
        <v>130</v>
      </c>
      <c r="F51" s="1">
        <v>104</v>
      </c>
      <c r="G51" s="1">
        <v>80</v>
      </c>
      <c r="H51" s="1">
        <v>78</v>
      </c>
      <c r="I51" s="1">
        <v>71</v>
      </c>
      <c r="J51" s="1">
        <v>49</v>
      </c>
      <c r="K51" s="1">
        <v>71</v>
      </c>
      <c r="L51" s="4">
        <v>339</v>
      </c>
      <c r="M51" s="4">
        <v>801</v>
      </c>
    </row>
    <row r="52" spans="1:13" x14ac:dyDescent="0.25">
      <c r="A52" s="16" t="s">
        <v>1172</v>
      </c>
      <c r="B52" s="1">
        <v>36</v>
      </c>
      <c r="C52" s="1">
        <v>43</v>
      </c>
      <c r="D52" s="1">
        <v>25</v>
      </c>
      <c r="E52" s="1">
        <v>29</v>
      </c>
      <c r="F52" s="1">
        <v>17</v>
      </c>
      <c r="G52" s="1">
        <v>21</v>
      </c>
      <c r="H52" s="1">
        <v>17</v>
      </c>
      <c r="I52" s="1">
        <v>20</v>
      </c>
      <c r="J52" s="1">
        <v>12</v>
      </c>
      <c r="K52" s="1">
        <v>18</v>
      </c>
      <c r="L52" s="4">
        <v>86</v>
      </c>
      <c r="M52" s="4">
        <v>217</v>
      </c>
    </row>
    <row r="53" spans="1:13" x14ac:dyDescent="0.25">
      <c r="A53" s="10" t="s">
        <v>14</v>
      </c>
      <c r="B53" s="4">
        <v>473</v>
      </c>
      <c r="C53" s="4">
        <v>581</v>
      </c>
      <c r="D53" s="4">
        <v>526</v>
      </c>
      <c r="E53" s="4">
        <v>555</v>
      </c>
      <c r="F53" s="4">
        <v>486</v>
      </c>
      <c r="G53" s="4">
        <v>367</v>
      </c>
      <c r="H53" s="4">
        <v>307</v>
      </c>
      <c r="I53" s="4">
        <v>282</v>
      </c>
      <c r="J53" s="4">
        <v>200</v>
      </c>
      <c r="K53" s="4">
        <v>288</v>
      </c>
      <c r="L53" s="4">
        <v>1410</v>
      </c>
      <c r="M53" s="4">
        <v>3816</v>
      </c>
    </row>
    <row r="54" spans="1:13" x14ac:dyDescent="0.25">
      <c r="A54" s="15"/>
    </row>
    <row r="55" spans="1:13" x14ac:dyDescent="0.25">
      <c r="A55" s="15"/>
    </row>
    <row r="56" spans="1:13" x14ac:dyDescent="0.25">
      <c r="A56" s="15"/>
      <c r="B56" s="23" t="s">
        <v>732</v>
      </c>
      <c r="C56" s="24"/>
      <c r="D56" s="24"/>
      <c r="E56" s="24"/>
      <c r="F56" s="24"/>
      <c r="G56" s="24"/>
      <c r="H56" s="24"/>
      <c r="I56" s="24"/>
      <c r="J56" s="24"/>
      <c r="K56" s="24"/>
      <c r="L56" s="6" t="s">
        <v>734</v>
      </c>
      <c r="M56" s="6" t="s">
        <v>11</v>
      </c>
    </row>
    <row r="57" spans="1:13" x14ac:dyDescent="0.25">
      <c r="A57" s="9" t="s">
        <v>34</v>
      </c>
      <c r="B57" s="5" t="s">
        <v>0</v>
      </c>
      <c r="C57" s="5" t="s">
        <v>1</v>
      </c>
      <c r="D57" s="5" t="s">
        <v>2</v>
      </c>
      <c r="E57" s="5" t="s">
        <v>3</v>
      </c>
      <c r="F57" s="5" t="s">
        <v>4</v>
      </c>
      <c r="G57" s="5" t="s">
        <v>5</v>
      </c>
      <c r="H57" s="5" t="s">
        <v>6</v>
      </c>
      <c r="I57" s="5" t="s">
        <v>7</v>
      </c>
      <c r="J57" s="5" t="s">
        <v>8</v>
      </c>
      <c r="K57" s="5" t="s">
        <v>9</v>
      </c>
      <c r="L57" s="5" t="s">
        <v>32</v>
      </c>
      <c r="M57" s="5" t="s">
        <v>33</v>
      </c>
    </row>
    <row r="58" spans="1:13" x14ac:dyDescent="0.25">
      <c r="A58" s="8" t="s">
        <v>876</v>
      </c>
      <c r="B58" s="2">
        <v>0.35672514619883</v>
      </c>
      <c r="C58" s="2">
        <v>0.341584158415842</v>
      </c>
      <c r="D58" s="2">
        <v>0.28089887640449401</v>
      </c>
      <c r="E58" s="2">
        <v>0.27167630057803499</v>
      </c>
      <c r="F58" s="2">
        <v>0.29559748427672999</v>
      </c>
      <c r="G58" s="2">
        <v>0.214876033057851</v>
      </c>
      <c r="H58" s="2">
        <v>0.29545454545454503</v>
      </c>
      <c r="I58" s="2">
        <v>0.213483146067416</v>
      </c>
      <c r="J58" s="2">
        <v>0.108695652173913</v>
      </c>
      <c r="K58" s="2">
        <v>0.12195121951219499</v>
      </c>
      <c r="L58" s="3">
        <v>0.20192307692307701</v>
      </c>
      <c r="M58" s="3">
        <v>0.28453947368421101</v>
      </c>
    </row>
    <row r="59" spans="1:13" x14ac:dyDescent="0.25">
      <c r="A59" s="8" t="s">
        <v>1108</v>
      </c>
      <c r="B59" s="2">
        <v>0.36257309941520499</v>
      </c>
      <c r="C59" s="2">
        <v>0.45544554455445502</v>
      </c>
      <c r="D59" s="2">
        <v>0.52247191011236005</v>
      </c>
      <c r="E59" s="2">
        <v>0.53179190751445105</v>
      </c>
      <c r="F59" s="2">
        <v>0.57232704402515699</v>
      </c>
      <c r="G59" s="2">
        <v>0.661157024793388</v>
      </c>
      <c r="H59" s="2">
        <v>0.55681818181818199</v>
      </c>
      <c r="I59" s="2">
        <v>0.61797752808988804</v>
      </c>
      <c r="J59" s="2">
        <v>0.76086956521739102</v>
      </c>
      <c r="K59" s="2">
        <v>0.65853658536585402</v>
      </c>
      <c r="L59" s="3">
        <v>0.64423076923076905</v>
      </c>
      <c r="M59" s="3">
        <v>0.53618421052631604</v>
      </c>
    </row>
    <row r="60" spans="1:13" x14ac:dyDescent="0.25">
      <c r="A60" s="8" t="s">
        <v>1109</v>
      </c>
      <c r="B60" s="2">
        <v>0.28070175438596501</v>
      </c>
      <c r="C60" s="2">
        <v>0.20297029702970301</v>
      </c>
      <c r="D60" s="2">
        <v>0.19662921348314599</v>
      </c>
      <c r="E60" s="2">
        <v>0.19653179190751399</v>
      </c>
      <c r="F60" s="2">
        <v>0.13207547169811301</v>
      </c>
      <c r="G60" s="2">
        <v>0.12396694214876</v>
      </c>
      <c r="H60" s="2">
        <v>0.14772727272727301</v>
      </c>
      <c r="I60" s="2">
        <v>0.16853932584269701</v>
      </c>
      <c r="J60" s="2">
        <v>0.13043478260869601</v>
      </c>
      <c r="K60" s="2">
        <v>0.219512195121951</v>
      </c>
      <c r="L60" s="3">
        <v>0.15384615384615399</v>
      </c>
      <c r="M60" s="3">
        <v>0.17927631578947401</v>
      </c>
    </row>
    <row r="61" spans="1:13" x14ac:dyDescent="0.25">
      <c r="A61" s="8" t="s">
        <v>993</v>
      </c>
      <c r="B61" s="2">
        <v>0.38888888888888901</v>
      </c>
      <c r="C61" s="2" t="s">
        <v>2216</v>
      </c>
      <c r="D61" s="2" t="s">
        <v>2216</v>
      </c>
      <c r="E61" s="2">
        <v>0.296296296296296</v>
      </c>
      <c r="F61" s="2" t="s">
        <v>2216</v>
      </c>
      <c r="G61" s="2">
        <v>0.4</v>
      </c>
      <c r="H61" s="2" t="s">
        <v>2216</v>
      </c>
      <c r="I61" s="2" t="s">
        <v>2216</v>
      </c>
      <c r="J61" s="2" t="s">
        <v>2216</v>
      </c>
      <c r="K61" s="2">
        <v>0.30769230769230799</v>
      </c>
      <c r="L61" s="3">
        <v>0.26</v>
      </c>
      <c r="M61" s="3">
        <v>0.22972972972972999</v>
      </c>
    </row>
    <row r="62" spans="1:13" x14ac:dyDescent="0.25">
      <c r="A62" s="8" t="s">
        <v>1145</v>
      </c>
      <c r="B62" s="2">
        <v>0.33333333333333298</v>
      </c>
      <c r="C62" s="2">
        <v>0.375</v>
      </c>
      <c r="D62" s="2">
        <v>0.71428571428571397</v>
      </c>
      <c r="E62" s="2">
        <v>0.51851851851851805</v>
      </c>
      <c r="F62" s="2">
        <v>0.91304347826086996</v>
      </c>
      <c r="G62" s="2">
        <v>0.6</v>
      </c>
      <c r="H62" s="2">
        <v>0.5</v>
      </c>
      <c r="I62" s="2">
        <v>0.5</v>
      </c>
      <c r="J62" s="2">
        <v>0.57142857142857095</v>
      </c>
      <c r="K62" s="2">
        <v>0.53846153846153799</v>
      </c>
      <c r="L62" s="3">
        <v>0.54</v>
      </c>
      <c r="M62" s="3">
        <v>0.57432432432432401</v>
      </c>
    </row>
    <row r="63" spans="1:13" x14ac:dyDescent="0.25">
      <c r="A63" s="8" t="s">
        <v>1146</v>
      </c>
      <c r="B63" s="2">
        <v>0.27777777777777801</v>
      </c>
      <c r="C63" s="2">
        <v>0.5</v>
      </c>
      <c r="D63" s="2">
        <v>0.19047619047618999</v>
      </c>
      <c r="E63" s="2">
        <v>0.18518518518518501</v>
      </c>
      <c r="F63" s="2">
        <v>0</v>
      </c>
      <c r="G63" s="2">
        <v>0</v>
      </c>
      <c r="H63" s="2">
        <v>0.33333333333333298</v>
      </c>
      <c r="I63" s="2" t="s">
        <v>2216</v>
      </c>
      <c r="J63" s="2" t="s">
        <v>2216</v>
      </c>
      <c r="K63" s="2" t="s">
        <v>2216</v>
      </c>
      <c r="L63" s="3">
        <v>0.2</v>
      </c>
      <c r="M63" s="3">
        <v>0.195945945945946</v>
      </c>
    </row>
    <row r="64" spans="1:13" x14ac:dyDescent="0.25">
      <c r="A64" s="8" t="s">
        <v>1000</v>
      </c>
      <c r="B64" s="2">
        <v>0.66666666666666696</v>
      </c>
      <c r="C64" s="2">
        <v>0.26315789473684198</v>
      </c>
      <c r="D64" s="2">
        <v>0.30434782608695699</v>
      </c>
      <c r="E64" s="2">
        <v>0.36842105263157898</v>
      </c>
      <c r="F64" s="2">
        <v>0.27272727272727298</v>
      </c>
      <c r="G64" s="2" t="s">
        <v>2216</v>
      </c>
      <c r="H64" s="2">
        <v>0</v>
      </c>
      <c r="I64" s="2" t="s">
        <v>2216</v>
      </c>
      <c r="J64" s="2" t="s">
        <v>2216</v>
      </c>
      <c r="K64" s="2">
        <v>0</v>
      </c>
      <c r="L64" s="3">
        <v>0.102564102564103</v>
      </c>
      <c r="M64" s="3">
        <v>0.26890756302521002</v>
      </c>
    </row>
    <row r="65" spans="1:13" x14ac:dyDescent="0.25">
      <c r="A65" s="8" t="s">
        <v>1147</v>
      </c>
      <c r="B65" s="2">
        <v>0.33333333333333298</v>
      </c>
      <c r="C65" s="2">
        <v>0.57894736842105299</v>
      </c>
      <c r="D65" s="2">
        <v>0.52173913043478304</v>
      </c>
      <c r="E65" s="2">
        <v>0.36842105263157898</v>
      </c>
      <c r="F65" s="2">
        <v>0.54545454545454497</v>
      </c>
      <c r="G65" s="2">
        <v>0.8</v>
      </c>
      <c r="H65" s="2">
        <v>1</v>
      </c>
      <c r="I65" s="2">
        <v>0.8</v>
      </c>
      <c r="J65" s="2">
        <v>0.33333333333333298</v>
      </c>
      <c r="K65" s="2">
        <v>0.81818181818181801</v>
      </c>
      <c r="L65" s="3">
        <v>0.71794871794871795</v>
      </c>
      <c r="M65" s="3">
        <v>0.55462184873949605</v>
      </c>
    </row>
    <row r="66" spans="1:13" x14ac:dyDescent="0.25">
      <c r="A66" s="8" t="s">
        <v>1148</v>
      </c>
      <c r="B66" s="2">
        <v>0</v>
      </c>
      <c r="C66" s="2">
        <v>0.157894736842105</v>
      </c>
      <c r="D66" s="2">
        <v>0.173913043478261</v>
      </c>
      <c r="E66" s="2">
        <v>0.26315789473684198</v>
      </c>
      <c r="F66" s="2" t="s">
        <v>2216</v>
      </c>
      <c r="G66" s="2" t="s">
        <v>2216</v>
      </c>
      <c r="H66" s="2">
        <v>0</v>
      </c>
      <c r="I66" s="2">
        <v>0</v>
      </c>
      <c r="J66" s="2">
        <v>0.44444444444444398</v>
      </c>
      <c r="K66" s="2" t="s">
        <v>2216</v>
      </c>
      <c r="L66" s="3">
        <v>0.17948717948717899</v>
      </c>
      <c r="M66" s="3">
        <v>0.17647058823529399</v>
      </c>
    </row>
    <row r="67" spans="1:13" x14ac:dyDescent="0.25">
      <c r="A67" s="8" t="s">
        <v>1007</v>
      </c>
      <c r="B67" s="2" t="s">
        <v>2216</v>
      </c>
      <c r="C67" s="2" t="s">
        <v>2216</v>
      </c>
      <c r="D67" s="2">
        <v>0</v>
      </c>
      <c r="E67" s="2" t="s">
        <v>2216</v>
      </c>
      <c r="F67" s="2">
        <v>0</v>
      </c>
      <c r="G67" s="2">
        <v>0</v>
      </c>
      <c r="H67" s="2" t="s">
        <v>2216</v>
      </c>
      <c r="I67" s="2" t="s">
        <v>2216</v>
      </c>
      <c r="J67" s="2" t="s">
        <v>2216</v>
      </c>
      <c r="K67" s="2" t="s">
        <v>2216</v>
      </c>
      <c r="L67" s="3" t="s">
        <v>2216</v>
      </c>
      <c r="M67" s="3">
        <v>0.148148148148148</v>
      </c>
    </row>
    <row r="68" spans="1:13" x14ac:dyDescent="0.25">
      <c r="A68" s="8" t="s">
        <v>1149</v>
      </c>
      <c r="B68" s="2" t="s">
        <v>2216</v>
      </c>
      <c r="C68" s="2" t="s">
        <v>2216</v>
      </c>
      <c r="D68" s="2">
        <v>1</v>
      </c>
      <c r="E68" s="2" t="s">
        <v>2216</v>
      </c>
      <c r="F68" s="2">
        <v>1</v>
      </c>
      <c r="G68" s="2">
        <v>1</v>
      </c>
      <c r="H68" s="2" t="s">
        <v>2216</v>
      </c>
      <c r="I68" s="2" t="s">
        <v>2216</v>
      </c>
      <c r="J68" s="2" t="s">
        <v>2216</v>
      </c>
      <c r="K68" s="2">
        <v>0.6</v>
      </c>
      <c r="L68" s="3">
        <v>0.84615384615384603</v>
      </c>
      <c r="M68" s="3">
        <v>0.70370370370370405</v>
      </c>
    </row>
    <row r="69" spans="1:13" x14ac:dyDescent="0.25">
      <c r="A69" s="8" t="s">
        <v>1150</v>
      </c>
      <c r="B69" s="2" t="s">
        <v>2216</v>
      </c>
      <c r="C69" s="2" t="s">
        <v>2216</v>
      </c>
      <c r="D69" s="2">
        <v>0</v>
      </c>
      <c r="E69" s="2" t="s">
        <v>2216</v>
      </c>
      <c r="F69" s="2">
        <v>0</v>
      </c>
      <c r="G69" s="2">
        <v>0</v>
      </c>
      <c r="H69" s="2" t="s">
        <v>2216</v>
      </c>
      <c r="I69" s="2" t="s">
        <v>2216</v>
      </c>
      <c r="J69" s="2" t="s">
        <v>2216</v>
      </c>
      <c r="K69" s="2" t="s">
        <v>2216</v>
      </c>
      <c r="L69" s="3" t="s">
        <v>2216</v>
      </c>
      <c r="M69" s="3">
        <v>0.148148148148148</v>
      </c>
    </row>
    <row r="70" spans="1:13" x14ac:dyDescent="0.25">
      <c r="A70" s="8" t="s">
        <v>1014</v>
      </c>
      <c r="B70" s="2" t="s">
        <v>2216</v>
      </c>
      <c r="C70" s="2" t="s">
        <v>2216</v>
      </c>
      <c r="D70" s="2">
        <v>0.21052631578947401</v>
      </c>
      <c r="E70" s="2">
        <v>0.21052631578947401</v>
      </c>
      <c r="F70" s="2">
        <v>0.29411764705882398</v>
      </c>
      <c r="G70" s="2" t="s">
        <v>2216</v>
      </c>
      <c r="H70" s="2" t="s">
        <v>2216</v>
      </c>
      <c r="I70" s="2">
        <v>0.42857142857142899</v>
      </c>
      <c r="J70" s="2">
        <v>0</v>
      </c>
      <c r="K70" s="2" t="s">
        <v>2216</v>
      </c>
      <c r="L70" s="3">
        <v>0.19512195121951201</v>
      </c>
      <c r="M70" s="3">
        <v>0.20168067226890801</v>
      </c>
    </row>
    <row r="71" spans="1:13" x14ac:dyDescent="0.25">
      <c r="A71" s="8" t="s">
        <v>1151</v>
      </c>
      <c r="B71" s="2">
        <v>0.58333333333333304</v>
      </c>
      <c r="C71" s="2">
        <v>0.58823529411764697</v>
      </c>
      <c r="D71" s="2">
        <v>0.42105263157894701</v>
      </c>
      <c r="E71" s="2">
        <v>0.68421052631578905</v>
      </c>
      <c r="F71" s="2">
        <v>0.52941176470588203</v>
      </c>
      <c r="G71" s="2" t="s">
        <v>2216</v>
      </c>
      <c r="H71" s="2">
        <v>0.81818181818181801</v>
      </c>
      <c r="I71" s="2">
        <v>0.42857142857142899</v>
      </c>
      <c r="J71" s="2">
        <v>0.5</v>
      </c>
      <c r="K71" s="2">
        <v>0.7</v>
      </c>
      <c r="L71" s="3">
        <v>0.58536585365853699</v>
      </c>
      <c r="M71" s="3">
        <v>0.57142857142857095</v>
      </c>
    </row>
    <row r="72" spans="1:13" x14ac:dyDescent="0.25">
      <c r="A72" s="8" t="s">
        <v>1152</v>
      </c>
      <c r="B72" s="2">
        <v>0.25</v>
      </c>
      <c r="C72" s="2">
        <v>0.35294117647058798</v>
      </c>
      <c r="D72" s="2">
        <v>0.36842105263157898</v>
      </c>
      <c r="E72" s="2" t="s">
        <v>2216</v>
      </c>
      <c r="F72" s="2">
        <v>0.17647058823529399</v>
      </c>
      <c r="G72" s="2">
        <v>0.42857142857142899</v>
      </c>
      <c r="H72" s="2">
        <v>0</v>
      </c>
      <c r="I72" s="2" t="s">
        <v>2216</v>
      </c>
      <c r="J72" s="2">
        <v>0.5</v>
      </c>
      <c r="K72" s="2" t="s">
        <v>2216</v>
      </c>
      <c r="L72" s="3">
        <v>0.219512195121951</v>
      </c>
      <c r="M72" s="3">
        <v>0.22689075630252101</v>
      </c>
    </row>
    <row r="73" spans="1:13" x14ac:dyDescent="0.25">
      <c r="A73" s="8" t="s">
        <v>1021</v>
      </c>
      <c r="B73" s="2">
        <v>0</v>
      </c>
      <c r="C73" s="2" t="s">
        <v>2216</v>
      </c>
      <c r="D73" s="2">
        <v>0</v>
      </c>
      <c r="E73" s="2" t="s">
        <v>2216</v>
      </c>
      <c r="F73" s="2" t="s">
        <v>2216</v>
      </c>
      <c r="G73" s="2">
        <v>0</v>
      </c>
      <c r="H73" s="2" t="s">
        <v>2216</v>
      </c>
      <c r="I73" s="2" t="s">
        <v>2216</v>
      </c>
      <c r="J73" s="2">
        <v>0</v>
      </c>
      <c r="K73" s="2" t="s">
        <v>2216</v>
      </c>
      <c r="L73" s="3" t="s">
        <v>2216</v>
      </c>
      <c r="M73" s="3" t="s">
        <v>2216</v>
      </c>
    </row>
    <row r="74" spans="1:13" x14ac:dyDescent="0.25">
      <c r="A74" s="8" t="s">
        <v>1153</v>
      </c>
      <c r="B74" s="2">
        <v>0</v>
      </c>
      <c r="C74" s="2" t="s">
        <v>2216</v>
      </c>
      <c r="D74" s="2">
        <v>0</v>
      </c>
      <c r="E74" s="2" t="s">
        <v>2216</v>
      </c>
      <c r="F74" s="2" t="s">
        <v>2216</v>
      </c>
      <c r="G74" s="2">
        <v>0</v>
      </c>
      <c r="H74" s="2" t="s">
        <v>2216</v>
      </c>
      <c r="I74" s="2" t="s">
        <v>2216</v>
      </c>
      <c r="J74" s="2">
        <v>0</v>
      </c>
      <c r="K74" s="2" t="s">
        <v>2216</v>
      </c>
      <c r="L74" s="3">
        <v>0.75</v>
      </c>
      <c r="M74" s="3">
        <v>0.66666666666666696</v>
      </c>
    </row>
    <row r="75" spans="1:13" x14ac:dyDescent="0.25">
      <c r="A75" s="8" t="s">
        <v>1154</v>
      </c>
      <c r="B75" s="2">
        <v>0</v>
      </c>
      <c r="C75" s="2" t="s">
        <v>2216</v>
      </c>
      <c r="D75" s="2">
        <v>0</v>
      </c>
      <c r="E75" s="2" t="s">
        <v>2216</v>
      </c>
      <c r="F75" s="2" t="s">
        <v>2216</v>
      </c>
      <c r="G75" s="2">
        <v>0</v>
      </c>
      <c r="H75" s="2" t="s">
        <v>2216</v>
      </c>
      <c r="I75" s="2" t="s">
        <v>2216</v>
      </c>
      <c r="J75" s="2">
        <v>0</v>
      </c>
      <c r="K75" s="2" t="s">
        <v>2216</v>
      </c>
      <c r="L75" s="3">
        <v>0</v>
      </c>
      <c r="M75" s="3" t="s">
        <v>2216</v>
      </c>
    </row>
    <row r="76" spans="1:13" x14ac:dyDescent="0.25">
      <c r="A76" s="8" t="s">
        <v>1028</v>
      </c>
      <c r="B76" s="2" t="s">
        <v>2216</v>
      </c>
      <c r="C76" s="2">
        <v>0</v>
      </c>
      <c r="D76" s="2" t="s">
        <v>2216</v>
      </c>
      <c r="E76" s="2" t="s">
        <v>2216</v>
      </c>
      <c r="F76" s="2" t="s">
        <v>2216</v>
      </c>
      <c r="G76" s="2" t="s">
        <v>2216</v>
      </c>
      <c r="H76" s="2" t="s">
        <v>2216</v>
      </c>
      <c r="I76" s="2">
        <v>0</v>
      </c>
      <c r="J76" s="2" t="s">
        <v>2216</v>
      </c>
      <c r="K76" s="2">
        <v>0</v>
      </c>
      <c r="L76" s="3" t="s">
        <v>2216</v>
      </c>
      <c r="M76" s="3">
        <v>0.19354838709677399</v>
      </c>
    </row>
    <row r="77" spans="1:13" x14ac:dyDescent="0.25">
      <c r="A77" s="8" t="s">
        <v>1155</v>
      </c>
      <c r="B77" s="2" t="s">
        <v>2216</v>
      </c>
      <c r="C77" s="2" t="s">
        <v>2216</v>
      </c>
      <c r="D77" s="2" t="s">
        <v>2216</v>
      </c>
      <c r="E77" s="2">
        <v>0</v>
      </c>
      <c r="F77" s="2">
        <v>0.75</v>
      </c>
      <c r="G77" s="2" t="s">
        <v>2216</v>
      </c>
      <c r="H77" s="2">
        <v>0.57142857142857095</v>
      </c>
      <c r="I77" s="2" t="s">
        <v>2216</v>
      </c>
      <c r="J77" s="2" t="s">
        <v>2216</v>
      </c>
      <c r="K77" s="2" t="s">
        <v>2216</v>
      </c>
      <c r="L77" s="3">
        <v>0.4375</v>
      </c>
      <c r="M77" s="3">
        <v>0.38709677419354799</v>
      </c>
    </row>
    <row r="78" spans="1:13" x14ac:dyDescent="0.25">
      <c r="A78" s="8" t="s">
        <v>1156</v>
      </c>
      <c r="B78" s="2" t="s">
        <v>2216</v>
      </c>
      <c r="C78" s="2">
        <v>0.75</v>
      </c>
      <c r="D78" s="2">
        <v>0</v>
      </c>
      <c r="E78" s="2" t="s">
        <v>2216</v>
      </c>
      <c r="F78" s="2">
        <v>0</v>
      </c>
      <c r="G78" s="2" t="s">
        <v>2216</v>
      </c>
      <c r="H78" s="2" t="s">
        <v>2216</v>
      </c>
      <c r="I78" s="2" t="s">
        <v>2216</v>
      </c>
      <c r="J78" s="2" t="s">
        <v>2216</v>
      </c>
      <c r="K78" s="2" t="s">
        <v>2216</v>
      </c>
      <c r="L78" s="3">
        <v>0.4375</v>
      </c>
      <c r="M78" s="3">
        <v>0.41935483870967699</v>
      </c>
    </row>
    <row r="79" spans="1:13" x14ac:dyDescent="0.25">
      <c r="A79" s="8" t="s">
        <v>1035</v>
      </c>
      <c r="B79" s="2" t="s">
        <v>2216</v>
      </c>
      <c r="C79" s="2" t="s">
        <v>2216</v>
      </c>
      <c r="D79" s="2" t="s">
        <v>2216</v>
      </c>
      <c r="E79" s="2">
        <v>0.35714285714285698</v>
      </c>
      <c r="F79" s="2" t="s">
        <v>2216</v>
      </c>
      <c r="G79" s="2" t="s">
        <v>2216</v>
      </c>
      <c r="H79" s="2" t="s">
        <v>2216</v>
      </c>
      <c r="I79" s="2" t="s">
        <v>2216</v>
      </c>
      <c r="J79" s="2">
        <v>0</v>
      </c>
      <c r="K79" s="2" t="s">
        <v>2216</v>
      </c>
      <c r="L79" s="3">
        <v>0.22222222222222199</v>
      </c>
      <c r="M79" s="3">
        <v>0.23529411764705899</v>
      </c>
    </row>
    <row r="80" spans="1:13" x14ac:dyDescent="0.25">
      <c r="A80" s="8" t="s">
        <v>1157</v>
      </c>
      <c r="B80" s="2" t="s">
        <v>2216</v>
      </c>
      <c r="C80" s="2">
        <v>0.55555555555555602</v>
      </c>
      <c r="D80" s="2">
        <v>0.61538461538461497</v>
      </c>
      <c r="E80" s="2">
        <v>0.5</v>
      </c>
      <c r="F80" s="2">
        <v>0.66666666666666696</v>
      </c>
      <c r="G80" s="2" t="s">
        <v>2216</v>
      </c>
      <c r="H80" s="2" t="s">
        <v>2216</v>
      </c>
      <c r="I80" s="2" t="s">
        <v>2216</v>
      </c>
      <c r="J80" s="2">
        <v>1</v>
      </c>
      <c r="K80" s="2" t="s">
        <v>2216</v>
      </c>
      <c r="L80" s="3">
        <v>0.5</v>
      </c>
      <c r="M80" s="3">
        <v>0.51470588235294101</v>
      </c>
    </row>
    <row r="81" spans="1:13" x14ac:dyDescent="0.25">
      <c r="A81" s="8" t="s">
        <v>1158</v>
      </c>
      <c r="B81" s="2">
        <v>0.57142857142857095</v>
      </c>
      <c r="C81" s="2" t="s">
        <v>2216</v>
      </c>
      <c r="D81" s="2">
        <v>0.230769230769231</v>
      </c>
      <c r="E81" s="2" t="s">
        <v>2216</v>
      </c>
      <c r="F81" s="2" t="s">
        <v>2216</v>
      </c>
      <c r="G81" s="2">
        <v>0.42857142857142899</v>
      </c>
      <c r="H81" s="2" t="s">
        <v>2216</v>
      </c>
      <c r="I81" s="2" t="s">
        <v>2216</v>
      </c>
      <c r="J81" s="2">
        <v>0</v>
      </c>
      <c r="K81" s="2" t="s">
        <v>2216</v>
      </c>
      <c r="L81" s="3">
        <v>0.27777777777777801</v>
      </c>
      <c r="M81" s="3">
        <v>0.25</v>
      </c>
    </row>
    <row r="82" spans="1:13" x14ac:dyDescent="0.25">
      <c r="A82" s="8" t="s">
        <v>1042</v>
      </c>
      <c r="B82" s="2" t="s">
        <v>2216</v>
      </c>
      <c r="C82" s="2" t="s">
        <v>2216</v>
      </c>
      <c r="D82" s="2">
        <v>0.8</v>
      </c>
      <c r="E82" s="2" t="s">
        <v>2216</v>
      </c>
      <c r="F82" s="2">
        <v>0</v>
      </c>
      <c r="G82" s="2" t="s">
        <v>2216</v>
      </c>
      <c r="H82" s="2" t="s">
        <v>2216</v>
      </c>
      <c r="I82" s="2" t="s">
        <v>2216</v>
      </c>
      <c r="J82" s="2">
        <v>0</v>
      </c>
      <c r="K82" s="2" t="s">
        <v>2216</v>
      </c>
      <c r="L82" s="3">
        <v>0</v>
      </c>
      <c r="M82" s="3">
        <v>0.28571428571428598</v>
      </c>
    </row>
    <row r="83" spans="1:13" x14ac:dyDescent="0.25">
      <c r="A83" s="8" t="s">
        <v>1159</v>
      </c>
      <c r="B83" s="2" t="s">
        <v>2216</v>
      </c>
      <c r="C83" s="2">
        <v>0.5</v>
      </c>
      <c r="D83" s="2">
        <v>0</v>
      </c>
      <c r="E83" s="2">
        <v>0.5</v>
      </c>
      <c r="F83" s="2">
        <v>1</v>
      </c>
      <c r="G83" s="2" t="s">
        <v>2216</v>
      </c>
      <c r="H83" s="2" t="s">
        <v>2216</v>
      </c>
      <c r="I83" s="2" t="s">
        <v>2216</v>
      </c>
      <c r="J83" s="2">
        <v>0</v>
      </c>
      <c r="K83" s="2" t="s">
        <v>2216</v>
      </c>
      <c r="L83" s="3">
        <v>0.71428571428571397</v>
      </c>
      <c r="M83" s="3">
        <v>0.53571428571428603</v>
      </c>
    </row>
    <row r="84" spans="1:13" x14ac:dyDescent="0.25">
      <c r="A84" s="8" t="s">
        <v>1160</v>
      </c>
      <c r="B84" s="2" t="s">
        <v>2216</v>
      </c>
      <c r="C84" s="2" t="s">
        <v>2216</v>
      </c>
      <c r="D84" s="2" t="s">
        <v>2216</v>
      </c>
      <c r="E84" s="2" t="s">
        <v>2216</v>
      </c>
      <c r="F84" s="2">
        <v>0</v>
      </c>
      <c r="G84" s="2" t="s">
        <v>2216</v>
      </c>
      <c r="H84" s="2" t="s">
        <v>2216</v>
      </c>
      <c r="I84" s="2" t="s">
        <v>2216</v>
      </c>
      <c r="J84" s="2">
        <v>0</v>
      </c>
      <c r="K84" s="2" t="s">
        <v>2216</v>
      </c>
      <c r="L84" s="3" t="s">
        <v>2216</v>
      </c>
      <c r="M84" s="3">
        <v>0.17857142857142899</v>
      </c>
    </row>
    <row r="85" spans="1:13" x14ac:dyDescent="0.25">
      <c r="A85" s="8" t="s">
        <v>1049</v>
      </c>
      <c r="B85" s="2">
        <v>0.3</v>
      </c>
      <c r="C85" s="2">
        <v>0</v>
      </c>
      <c r="D85" s="2" t="s">
        <v>2216</v>
      </c>
      <c r="E85" s="2" t="s">
        <v>2216</v>
      </c>
      <c r="F85" s="2">
        <v>0.13043478260869601</v>
      </c>
      <c r="G85" s="2" t="s">
        <v>2216</v>
      </c>
      <c r="H85" s="2">
        <v>0.33333333333333298</v>
      </c>
      <c r="I85" s="2">
        <v>0.25</v>
      </c>
      <c r="J85" s="2">
        <v>0.4</v>
      </c>
      <c r="K85" s="2" t="s">
        <v>2216</v>
      </c>
      <c r="L85" s="3">
        <v>0.225806451612903</v>
      </c>
      <c r="M85" s="3">
        <v>0.180451127819549</v>
      </c>
    </row>
    <row r="86" spans="1:13" x14ac:dyDescent="0.25">
      <c r="A86" s="8" t="s">
        <v>1161</v>
      </c>
      <c r="B86" s="2">
        <v>0.5</v>
      </c>
      <c r="C86" s="2">
        <v>0.9</v>
      </c>
      <c r="D86" s="2">
        <v>0.61111111111111105</v>
      </c>
      <c r="E86" s="2">
        <v>0.64705882352941202</v>
      </c>
      <c r="F86" s="2">
        <v>0.73913043478260898</v>
      </c>
      <c r="G86" s="2">
        <v>0.64705882352941202</v>
      </c>
      <c r="H86" s="2">
        <v>0.33333333333333298</v>
      </c>
      <c r="I86" s="2">
        <v>0.66666666666666696</v>
      </c>
      <c r="J86" s="2">
        <v>0.5</v>
      </c>
      <c r="K86" s="2">
        <v>0.84615384615384603</v>
      </c>
      <c r="L86" s="3">
        <v>0.62903225806451601</v>
      </c>
      <c r="M86" s="3">
        <v>0.66165413533834605</v>
      </c>
    </row>
    <row r="87" spans="1:13" x14ac:dyDescent="0.25">
      <c r="A87" s="8" t="s">
        <v>1162</v>
      </c>
      <c r="B87" s="2" t="s">
        <v>2216</v>
      </c>
      <c r="C87" s="2" t="s">
        <v>2216</v>
      </c>
      <c r="D87" s="2">
        <v>0.27777777777777801</v>
      </c>
      <c r="E87" s="2">
        <v>0.23529411764705899</v>
      </c>
      <c r="F87" s="2">
        <v>0.13043478260869601</v>
      </c>
      <c r="G87" s="2">
        <v>0.23529411764705899</v>
      </c>
      <c r="H87" s="2">
        <v>0.33333333333333298</v>
      </c>
      <c r="I87" s="2" t="s">
        <v>2216</v>
      </c>
      <c r="J87" s="2" t="s">
        <v>2216</v>
      </c>
      <c r="K87" s="2">
        <v>0</v>
      </c>
      <c r="L87" s="3">
        <v>0.14516129032258099</v>
      </c>
      <c r="M87" s="3">
        <v>0.157894736842105</v>
      </c>
    </row>
    <row r="88" spans="1:13" x14ac:dyDescent="0.25">
      <c r="A88" s="8" t="s">
        <v>1056</v>
      </c>
      <c r="B88" s="2" t="s">
        <v>2216</v>
      </c>
      <c r="C88" s="2">
        <v>0</v>
      </c>
      <c r="D88" s="2" t="s">
        <v>2216</v>
      </c>
      <c r="E88" s="2" t="s">
        <v>2216</v>
      </c>
      <c r="F88" s="2" t="s">
        <v>2216</v>
      </c>
      <c r="G88" s="2" t="s">
        <v>2216</v>
      </c>
      <c r="H88" s="2" t="s">
        <v>2216</v>
      </c>
      <c r="I88" s="2">
        <v>0</v>
      </c>
      <c r="J88" s="2">
        <v>0</v>
      </c>
      <c r="K88" s="2" t="s">
        <v>2216</v>
      </c>
      <c r="L88" s="3">
        <v>0.75</v>
      </c>
      <c r="M88" s="3">
        <v>0.55555555555555602</v>
      </c>
    </row>
    <row r="89" spans="1:13" x14ac:dyDescent="0.25">
      <c r="A89" s="8" t="s">
        <v>1163</v>
      </c>
      <c r="B89" s="2" t="s">
        <v>2216</v>
      </c>
      <c r="C89" s="2">
        <v>0</v>
      </c>
      <c r="D89" s="2" t="s">
        <v>2216</v>
      </c>
      <c r="E89" s="2" t="s">
        <v>2216</v>
      </c>
      <c r="F89" s="2" t="s">
        <v>2216</v>
      </c>
      <c r="G89" s="2" t="s">
        <v>2216</v>
      </c>
      <c r="H89" s="2" t="s">
        <v>2216</v>
      </c>
      <c r="I89" s="2">
        <v>0</v>
      </c>
      <c r="J89" s="2">
        <v>0</v>
      </c>
      <c r="K89" s="2" t="s">
        <v>2216</v>
      </c>
      <c r="L89" s="3" t="s">
        <v>2216</v>
      </c>
      <c r="M89" s="3" t="s">
        <v>2216</v>
      </c>
    </row>
    <row r="90" spans="1:13" x14ac:dyDescent="0.25">
      <c r="A90" s="8" t="s">
        <v>1164</v>
      </c>
      <c r="B90" s="2" t="s">
        <v>2216</v>
      </c>
      <c r="C90" s="2">
        <v>0</v>
      </c>
      <c r="D90" s="2" t="s">
        <v>2216</v>
      </c>
      <c r="E90" s="2" t="s">
        <v>2216</v>
      </c>
      <c r="F90" s="2" t="s">
        <v>2216</v>
      </c>
      <c r="G90" s="2" t="s">
        <v>2216</v>
      </c>
      <c r="H90" s="2" t="s">
        <v>2216</v>
      </c>
      <c r="I90" s="2">
        <v>0</v>
      </c>
      <c r="J90" s="2">
        <v>0</v>
      </c>
      <c r="K90" s="2" t="s">
        <v>2216</v>
      </c>
      <c r="L90" s="3">
        <v>0</v>
      </c>
      <c r="M90" s="3" t="s">
        <v>2216</v>
      </c>
    </row>
    <row r="91" spans="1:13" x14ac:dyDescent="0.25">
      <c r="A91" s="8" t="s">
        <v>1063</v>
      </c>
      <c r="B91" s="2" t="s">
        <v>2216</v>
      </c>
      <c r="C91" s="2">
        <v>0.42857142857142899</v>
      </c>
      <c r="D91" s="2">
        <v>0.36363636363636398</v>
      </c>
      <c r="E91" s="2" t="s">
        <v>2216</v>
      </c>
      <c r="F91" s="2">
        <v>0</v>
      </c>
      <c r="G91" s="2" t="s">
        <v>2216</v>
      </c>
      <c r="H91" s="2">
        <v>0</v>
      </c>
      <c r="I91" s="2" t="s">
        <v>2216</v>
      </c>
      <c r="J91" s="2">
        <v>0.33333333333333298</v>
      </c>
      <c r="K91" s="2" t="s">
        <v>2216</v>
      </c>
      <c r="L91" s="3">
        <v>0.24242424242424199</v>
      </c>
      <c r="M91" s="3">
        <v>0.238805970149254</v>
      </c>
    </row>
    <row r="92" spans="1:13" x14ac:dyDescent="0.25">
      <c r="A92" s="8" t="s">
        <v>1165</v>
      </c>
      <c r="B92" s="2">
        <v>0.7</v>
      </c>
      <c r="C92" s="2">
        <v>0.42857142857142899</v>
      </c>
      <c r="D92" s="2">
        <v>0.45454545454545497</v>
      </c>
      <c r="E92" s="2">
        <v>0.75</v>
      </c>
      <c r="F92" s="2">
        <v>1</v>
      </c>
      <c r="G92" s="2">
        <v>0.625</v>
      </c>
      <c r="H92" s="2">
        <v>0.85714285714285698</v>
      </c>
      <c r="I92" s="2">
        <v>0</v>
      </c>
      <c r="J92" s="2">
        <v>0.33333333333333298</v>
      </c>
      <c r="K92" s="2" t="s">
        <v>2216</v>
      </c>
      <c r="L92" s="3">
        <v>0.45454545454545497</v>
      </c>
      <c r="M92" s="3">
        <v>0.537313432835821</v>
      </c>
    </row>
    <row r="93" spans="1:13" x14ac:dyDescent="0.25">
      <c r="A93" s="8" t="s">
        <v>1166</v>
      </c>
      <c r="B93" s="2" t="s">
        <v>2216</v>
      </c>
      <c r="C93" s="2" t="s">
        <v>2216</v>
      </c>
      <c r="D93" s="2" t="s">
        <v>2216</v>
      </c>
      <c r="E93" s="2">
        <v>0</v>
      </c>
      <c r="F93" s="2">
        <v>0</v>
      </c>
      <c r="G93" s="2" t="s">
        <v>2216</v>
      </c>
      <c r="H93" s="2" t="s">
        <v>2216</v>
      </c>
      <c r="I93" s="2">
        <v>0.6</v>
      </c>
      <c r="J93" s="2">
        <v>0.33333333333333298</v>
      </c>
      <c r="K93" s="2" t="s">
        <v>2216</v>
      </c>
      <c r="L93" s="3">
        <v>0.30303030303030298</v>
      </c>
      <c r="M93" s="3">
        <v>0.22388059701492499</v>
      </c>
    </row>
    <row r="94" spans="1:13" x14ac:dyDescent="0.25">
      <c r="A94" s="8" t="s">
        <v>1070</v>
      </c>
      <c r="B94" s="2">
        <v>0.17073170731707299</v>
      </c>
      <c r="C94" s="2">
        <v>0.22727272727272699</v>
      </c>
      <c r="D94" s="2">
        <v>0.1</v>
      </c>
      <c r="E94" s="2">
        <v>0.194444444444444</v>
      </c>
      <c r="F94" s="2">
        <v>0.1875</v>
      </c>
      <c r="G94" s="2">
        <v>0.32142857142857101</v>
      </c>
      <c r="H94" s="2">
        <v>0.107142857142857</v>
      </c>
      <c r="I94" s="2">
        <v>0.26086956521739102</v>
      </c>
      <c r="J94" s="2">
        <v>0.3</v>
      </c>
      <c r="K94" s="2">
        <v>0.15625</v>
      </c>
      <c r="L94" s="3">
        <v>0.220472440944882</v>
      </c>
      <c r="M94" s="3">
        <v>0.200636942675159</v>
      </c>
    </row>
    <row r="95" spans="1:13" x14ac:dyDescent="0.25">
      <c r="A95" s="8" t="s">
        <v>1167</v>
      </c>
      <c r="B95" s="2">
        <v>0.48780487804877998</v>
      </c>
      <c r="C95" s="2">
        <v>0.43181818181818199</v>
      </c>
      <c r="D95" s="2">
        <v>0.5</v>
      </c>
      <c r="E95" s="2">
        <v>0.52777777777777801</v>
      </c>
      <c r="F95" s="2">
        <v>0.5625</v>
      </c>
      <c r="G95" s="2">
        <v>0.57142857142857095</v>
      </c>
      <c r="H95" s="2">
        <v>0.67857142857142905</v>
      </c>
      <c r="I95" s="2">
        <v>0.565217391304348</v>
      </c>
      <c r="J95" s="2">
        <v>0.25</v>
      </c>
      <c r="K95" s="2">
        <v>0.5625</v>
      </c>
      <c r="L95" s="3">
        <v>0.54330708661417304</v>
      </c>
      <c r="M95" s="3">
        <v>0.515923566878981</v>
      </c>
    </row>
    <row r="96" spans="1:13" x14ac:dyDescent="0.25">
      <c r="A96" s="8" t="s">
        <v>1168</v>
      </c>
      <c r="B96" s="2">
        <v>0.34146341463414598</v>
      </c>
      <c r="C96" s="2">
        <v>0.34090909090909099</v>
      </c>
      <c r="D96" s="2">
        <v>0.4</v>
      </c>
      <c r="E96" s="2">
        <v>0.27777777777777801</v>
      </c>
      <c r="F96" s="2">
        <v>0.25</v>
      </c>
      <c r="G96" s="2">
        <v>0.107142857142857</v>
      </c>
      <c r="H96" s="2">
        <v>0.214285714285714</v>
      </c>
      <c r="I96" s="2">
        <v>0.173913043478261</v>
      </c>
      <c r="J96" s="2">
        <v>0.45</v>
      </c>
      <c r="K96" s="2">
        <v>0.28125</v>
      </c>
      <c r="L96" s="3">
        <v>0.23622047244094499</v>
      </c>
      <c r="M96" s="3">
        <v>0.28343949044585998</v>
      </c>
    </row>
    <row r="97" spans="1:13" x14ac:dyDescent="0.25">
      <c r="A97" s="8" t="s">
        <v>1077</v>
      </c>
      <c r="B97" s="2" t="s">
        <v>2216</v>
      </c>
      <c r="C97" s="2">
        <v>1</v>
      </c>
      <c r="D97" s="2" t="s">
        <v>2216</v>
      </c>
      <c r="E97" s="2">
        <v>0</v>
      </c>
      <c r="F97" s="2">
        <v>0</v>
      </c>
      <c r="G97" s="2" t="s">
        <v>2216</v>
      </c>
      <c r="H97" s="2" t="s">
        <v>2216</v>
      </c>
      <c r="I97" s="2">
        <v>0</v>
      </c>
      <c r="J97" s="2" t="s">
        <v>2216</v>
      </c>
      <c r="K97" s="2">
        <v>0</v>
      </c>
      <c r="L97" s="3">
        <v>0</v>
      </c>
      <c r="M97" s="3">
        <v>0.5</v>
      </c>
    </row>
    <row r="98" spans="1:13" x14ac:dyDescent="0.25">
      <c r="A98" s="8" t="s">
        <v>1169</v>
      </c>
      <c r="B98" s="2" t="s">
        <v>2216</v>
      </c>
      <c r="C98" s="2">
        <v>0</v>
      </c>
      <c r="D98" s="2" t="s">
        <v>2216</v>
      </c>
      <c r="E98" s="2">
        <v>0</v>
      </c>
      <c r="F98" s="2">
        <v>0</v>
      </c>
      <c r="G98" s="2" t="s">
        <v>2216</v>
      </c>
      <c r="H98" s="2" t="s">
        <v>2216</v>
      </c>
      <c r="I98" s="2">
        <v>0</v>
      </c>
      <c r="J98" s="2" t="s">
        <v>2216</v>
      </c>
      <c r="K98" s="2">
        <v>0</v>
      </c>
      <c r="L98" s="3">
        <v>1</v>
      </c>
      <c r="M98" s="3">
        <v>0.5</v>
      </c>
    </row>
    <row r="99" spans="1:13" x14ac:dyDescent="0.25">
      <c r="A99" s="8" t="s">
        <v>1170</v>
      </c>
      <c r="B99" s="2" t="s">
        <v>2216</v>
      </c>
      <c r="C99" s="2">
        <v>0</v>
      </c>
      <c r="D99" s="2" t="s">
        <v>2216</v>
      </c>
      <c r="E99" s="2">
        <v>0</v>
      </c>
      <c r="F99" s="2">
        <v>0</v>
      </c>
      <c r="G99" s="2" t="s">
        <v>2216</v>
      </c>
      <c r="H99" s="2" t="s">
        <v>2216</v>
      </c>
      <c r="I99" s="2">
        <v>0</v>
      </c>
      <c r="J99" s="2" t="s">
        <v>2216</v>
      </c>
      <c r="K99" s="2">
        <v>0</v>
      </c>
      <c r="L99" s="3">
        <v>0</v>
      </c>
      <c r="M99" s="3">
        <v>0</v>
      </c>
    </row>
    <row r="100" spans="1:13" x14ac:dyDescent="0.25">
      <c r="A100" s="8" t="s">
        <v>1084</v>
      </c>
      <c r="B100" s="2">
        <v>0.434782608695652</v>
      </c>
      <c r="C100" s="2">
        <v>0.34439834024896299</v>
      </c>
      <c r="D100" s="2">
        <v>0.39682539682539703</v>
      </c>
      <c r="E100" s="2">
        <v>0.31168831168831201</v>
      </c>
      <c r="F100" s="2">
        <v>0.3125</v>
      </c>
      <c r="G100" s="2">
        <v>0.32666666666666699</v>
      </c>
      <c r="H100" s="2">
        <v>0.2578125</v>
      </c>
      <c r="I100" s="2">
        <v>0.247933884297521</v>
      </c>
      <c r="J100" s="2">
        <v>0.265060240963855</v>
      </c>
      <c r="K100" s="2">
        <v>0.17592592592592601</v>
      </c>
      <c r="L100" s="3">
        <v>0.26215277777777801</v>
      </c>
      <c r="M100" s="3">
        <v>0.32938076416337297</v>
      </c>
    </row>
    <row r="101" spans="1:13" x14ac:dyDescent="0.25">
      <c r="A101" s="8" t="s">
        <v>1171</v>
      </c>
      <c r="B101" s="2">
        <v>0.36956521739130399</v>
      </c>
      <c r="C101" s="2">
        <v>0.47717842323651499</v>
      </c>
      <c r="D101" s="2">
        <v>0.47089947089947098</v>
      </c>
      <c r="E101" s="2">
        <v>0.56277056277056303</v>
      </c>
      <c r="F101" s="2">
        <v>0.59090909090909105</v>
      </c>
      <c r="G101" s="2">
        <v>0.53333333333333299</v>
      </c>
      <c r="H101" s="2">
        <v>0.609375</v>
      </c>
      <c r="I101" s="2">
        <v>0.58677685950413205</v>
      </c>
      <c r="J101" s="2">
        <v>0.59036144578313299</v>
      </c>
      <c r="K101" s="2">
        <v>0.657407407407407</v>
      </c>
      <c r="L101" s="3">
        <v>0.58854166666666696</v>
      </c>
      <c r="M101" s="3">
        <v>0.52766798418972305</v>
      </c>
    </row>
    <row r="102" spans="1:13" x14ac:dyDescent="0.25">
      <c r="A102" s="8" t="s">
        <v>1172</v>
      </c>
      <c r="B102" s="2">
        <v>0.19565217391304299</v>
      </c>
      <c r="C102" s="2">
        <v>0.17842323651452299</v>
      </c>
      <c r="D102" s="2">
        <v>0.13227513227513199</v>
      </c>
      <c r="E102" s="2">
        <v>0.12554112554112601</v>
      </c>
      <c r="F102" s="2">
        <v>9.6590909090909102E-2</v>
      </c>
      <c r="G102" s="2">
        <v>0.14000000000000001</v>
      </c>
      <c r="H102" s="2">
        <v>0.1328125</v>
      </c>
      <c r="I102" s="2">
        <v>0.165289256198347</v>
      </c>
      <c r="J102" s="2">
        <v>0.14457831325301199</v>
      </c>
      <c r="K102" s="2">
        <v>0.16666666666666699</v>
      </c>
      <c r="L102" s="3">
        <v>0.149305555555556</v>
      </c>
      <c r="M102" s="3">
        <v>0.142951251646904</v>
      </c>
    </row>
    <row r="103" spans="1:13" x14ac:dyDescent="0.25">
      <c r="A103" s="15"/>
    </row>
    <row r="104" spans="1:13" x14ac:dyDescent="0.25">
      <c r="A104" s="15"/>
    </row>
    <row r="105" spans="1:13" x14ac:dyDescent="0.25">
      <c r="A105" s="15"/>
      <c r="B105" s="23" t="s">
        <v>31</v>
      </c>
      <c r="C105" s="23"/>
      <c r="D105" s="23"/>
      <c r="E105" s="23"/>
      <c r="F105" s="23"/>
      <c r="G105" s="23"/>
      <c r="H105" s="23"/>
      <c r="I105" s="23"/>
      <c r="J105" s="23"/>
      <c r="K105" s="6" t="s">
        <v>10</v>
      </c>
      <c r="L105" s="6" t="s">
        <v>11</v>
      </c>
    </row>
    <row r="106" spans="1:13" x14ac:dyDescent="0.25">
      <c r="A106" s="9" t="s">
        <v>34</v>
      </c>
      <c r="B106" s="5" t="s">
        <v>15</v>
      </c>
      <c r="C106" s="5" t="s">
        <v>16</v>
      </c>
      <c r="D106" s="5" t="s">
        <v>17</v>
      </c>
      <c r="E106" s="5" t="s">
        <v>18</v>
      </c>
      <c r="F106" s="5" t="s">
        <v>19</v>
      </c>
      <c r="G106" s="5" t="s">
        <v>20</v>
      </c>
      <c r="H106" s="5" t="s">
        <v>21</v>
      </c>
      <c r="I106" s="5" t="s">
        <v>22</v>
      </c>
      <c r="J106" s="5" t="s">
        <v>23</v>
      </c>
      <c r="K106" s="5" t="s">
        <v>24</v>
      </c>
      <c r="L106" s="5" t="s">
        <v>25</v>
      </c>
    </row>
    <row r="107" spans="1:13" x14ac:dyDescent="0.25">
      <c r="A107" s="8" t="s">
        <v>876</v>
      </c>
      <c r="B107" s="2">
        <v>0.13114754098360701</v>
      </c>
      <c r="C107" s="2">
        <v>-0.27536231884057999</v>
      </c>
      <c r="D107" s="2">
        <v>-0.06</v>
      </c>
      <c r="E107" s="2">
        <v>0</v>
      </c>
      <c r="F107" s="2">
        <v>-0.44680851063829802</v>
      </c>
      <c r="G107" s="2">
        <v>0</v>
      </c>
      <c r="H107" s="2">
        <v>-0.269230769230769</v>
      </c>
      <c r="I107" s="2">
        <v>-0.73684210526315796</v>
      </c>
      <c r="J107" s="2">
        <v>1</v>
      </c>
      <c r="K107" s="3">
        <v>-0.61538461538461497</v>
      </c>
      <c r="L107" s="3">
        <v>-0.83606557377049195</v>
      </c>
    </row>
    <row r="108" spans="1:13" x14ac:dyDescent="0.25">
      <c r="A108" s="8" t="s">
        <v>1108</v>
      </c>
      <c r="B108" s="2">
        <v>0.483870967741935</v>
      </c>
      <c r="C108" s="2">
        <v>1.0869565217391301E-2</v>
      </c>
      <c r="D108" s="2">
        <v>-1.0752688172042999E-2</v>
      </c>
      <c r="E108" s="2">
        <v>-1.0869565217391301E-2</v>
      </c>
      <c r="F108" s="2">
        <v>-0.120879120879121</v>
      </c>
      <c r="G108" s="2">
        <v>-0.38750000000000001</v>
      </c>
      <c r="H108" s="2">
        <v>0.122448979591837</v>
      </c>
      <c r="I108" s="2">
        <v>-0.36363636363636398</v>
      </c>
      <c r="J108" s="2">
        <v>0.54285714285714304</v>
      </c>
      <c r="K108" s="3">
        <v>-0.32500000000000001</v>
      </c>
      <c r="L108" s="3">
        <v>-0.12903225806451599</v>
      </c>
    </row>
    <row r="109" spans="1:13" x14ac:dyDescent="0.25">
      <c r="A109" s="8" t="s">
        <v>1109</v>
      </c>
      <c r="B109" s="2">
        <v>-0.14583333333333301</v>
      </c>
      <c r="C109" s="2">
        <v>-0.146341463414634</v>
      </c>
      <c r="D109" s="2">
        <v>-2.8571428571428598E-2</v>
      </c>
      <c r="E109" s="2">
        <v>-0.38235294117647101</v>
      </c>
      <c r="F109" s="2">
        <v>-0.28571428571428598</v>
      </c>
      <c r="G109" s="2">
        <v>-0.133333333333333</v>
      </c>
      <c r="H109" s="2">
        <v>0.15384615384615399</v>
      </c>
      <c r="I109" s="2">
        <v>-0.6</v>
      </c>
      <c r="J109" s="2">
        <v>2</v>
      </c>
      <c r="K109" s="3">
        <v>0.2</v>
      </c>
      <c r="L109" s="3">
        <v>-0.625</v>
      </c>
    </row>
    <row r="110" spans="1:13" x14ac:dyDescent="0.25">
      <c r="A110" s="8" t="s">
        <v>993</v>
      </c>
      <c r="B110" s="2" t="s">
        <v>2216</v>
      </c>
      <c r="C110" s="2" t="s">
        <v>2216</v>
      </c>
      <c r="D110" s="2">
        <v>3</v>
      </c>
      <c r="E110" s="2" t="s">
        <v>2216</v>
      </c>
      <c r="F110" s="2">
        <v>1</v>
      </c>
      <c r="G110" s="2" t="s">
        <v>2216</v>
      </c>
      <c r="H110" s="2" t="s">
        <v>2216</v>
      </c>
      <c r="I110" s="2" t="s">
        <v>2216</v>
      </c>
      <c r="J110" s="2">
        <v>3</v>
      </c>
      <c r="K110" s="3">
        <v>0</v>
      </c>
      <c r="L110" s="3">
        <v>-0.42857142857142899</v>
      </c>
    </row>
    <row r="111" spans="1:13" x14ac:dyDescent="0.25">
      <c r="A111" s="8" t="s">
        <v>1145</v>
      </c>
      <c r="B111" s="2">
        <v>0</v>
      </c>
      <c r="C111" s="2">
        <v>1.5</v>
      </c>
      <c r="D111" s="2">
        <v>-6.6666666666666693E-2</v>
      </c>
      <c r="E111" s="2">
        <v>0.5</v>
      </c>
      <c r="F111" s="2">
        <v>-0.71428571428571397</v>
      </c>
      <c r="G111" s="2">
        <v>0</v>
      </c>
      <c r="H111" s="2">
        <v>-0.33333333333333298</v>
      </c>
      <c r="I111" s="2">
        <v>0</v>
      </c>
      <c r="J111" s="2">
        <v>0.75</v>
      </c>
      <c r="K111" s="3">
        <v>0.16666666666666699</v>
      </c>
      <c r="L111" s="3">
        <v>0.16666666666666699</v>
      </c>
    </row>
    <row r="112" spans="1:13" x14ac:dyDescent="0.25">
      <c r="A112" s="8" t="s">
        <v>1146</v>
      </c>
      <c r="B112" s="2">
        <v>0.6</v>
      </c>
      <c r="C112" s="2">
        <v>-0.5</v>
      </c>
      <c r="D112" s="2">
        <v>0.25</v>
      </c>
      <c r="E112" s="2" t="s">
        <v>2216</v>
      </c>
      <c r="F112" s="2" t="s">
        <v>2216</v>
      </c>
      <c r="G112" s="2">
        <v>0</v>
      </c>
      <c r="H112" s="2" t="s">
        <v>2216</v>
      </c>
      <c r="I112" s="2" t="s">
        <v>2216</v>
      </c>
      <c r="J112" s="2" t="s">
        <v>2216</v>
      </c>
      <c r="K112" s="3">
        <v>0</v>
      </c>
      <c r="L112" s="3">
        <v>-0.6</v>
      </c>
    </row>
    <row r="113" spans="1:12" x14ac:dyDescent="0.25">
      <c r="A113" s="8" t="s">
        <v>1000</v>
      </c>
      <c r="B113" s="2">
        <v>-0.16666666666666699</v>
      </c>
      <c r="C113" s="2">
        <v>0.4</v>
      </c>
      <c r="D113" s="2">
        <v>0</v>
      </c>
      <c r="E113" s="2">
        <v>-0.57142857142857095</v>
      </c>
      <c r="F113" s="2" t="s">
        <v>2216</v>
      </c>
      <c r="G113" s="2" t="s">
        <v>2216</v>
      </c>
      <c r="H113" s="2" t="s">
        <v>2216</v>
      </c>
      <c r="I113" s="2" t="s">
        <v>2216</v>
      </c>
      <c r="J113" s="2" t="s">
        <v>2216</v>
      </c>
      <c r="K113" s="3">
        <v>-1</v>
      </c>
      <c r="L113" s="3">
        <v>-1</v>
      </c>
    </row>
    <row r="114" spans="1:12" x14ac:dyDescent="0.25">
      <c r="A114" s="8" t="s">
        <v>1147</v>
      </c>
      <c r="B114" s="2">
        <v>2.6666666666666701</v>
      </c>
      <c r="C114" s="2">
        <v>9.0909090909090898E-2</v>
      </c>
      <c r="D114" s="2">
        <v>-0.41666666666666702</v>
      </c>
      <c r="E114" s="2">
        <v>-0.14285714285714299</v>
      </c>
      <c r="F114" s="2">
        <v>0.33333333333333298</v>
      </c>
      <c r="G114" s="2">
        <v>-0.375</v>
      </c>
      <c r="H114" s="2">
        <v>-0.2</v>
      </c>
      <c r="I114" s="2">
        <v>-0.25</v>
      </c>
      <c r="J114" s="2">
        <v>2</v>
      </c>
      <c r="K114" s="3">
        <v>0.125</v>
      </c>
      <c r="L114" s="3">
        <v>2</v>
      </c>
    </row>
    <row r="115" spans="1:12" x14ac:dyDescent="0.25">
      <c r="A115" s="8" t="s">
        <v>1148</v>
      </c>
      <c r="B115" s="2">
        <v>0</v>
      </c>
      <c r="C115" s="2">
        <v>0.33333333333333298</v>
      </c>
      <c r="D115" s="2">
        <v>0.25</v>
      </c>
      <c r="E115" s="2" t="s">
        <v>2216</v>
      </c>
      <c r="F115" s="2" t="s">
        <v>2216</v>
      </c>
      <c r="G115" s="2" t="s">
        <v>2216</v>
      </c>
      <c r="H115" s="2" t="s">
        <v>2216</v>
      </c>
      <c r="I115" s="2">
        <v>0</v>
      </c>
      <c r="J115" s="2" t="s">
        <v>2216</v>
      </c>
      <c r="K115" s="3">
        <v>1</v>
      </c>
      <c r="L115" s="3">
        <v>0</v>
      </c>
    </row>
    <row r="116" spans="1:12" x14ac:dyDescent="0.25">
      <c r="A116" s="8" t="s">
        <v>1007</v>
      </c>
      <c r="B116" s="2" t="s">
        <v>2216</v>
      </c>
      <c r="C116" s="2" t="s">
        <v>2216</v>
      </c>
      <c r="D116" s="2" t="s">
        <v>2216</v>
      </c>
      <c r="E116" s="2" t="s">
        <v>2216</v>
      </c>
      <c r="F116" s="2" t="s">
        <v>2216</v>
      </c>
      <c r="G116" s="2" t="s">
        <v>2216</v>
      </c>
      <c r="H116" s="2" t="s">
        <v>2216</v>
      </c>
      <c r="I116" s="2" t="s">
        <v>2216</v>
      </c>
      <c r="J116" s="2" t="s">
        <v>2216</v>
      </c>
      <c r="K116" s="3">
        <v>0</v>
      </c>
      <c r="L116" s="3">
        <v>-0.5</v>
      </c>
    </row>
    <row r="117" spans="1:12" x14ac:dyDescent="0.25">
      <c r="A117" s="8" t="s">
        <v>1149</v>
      </c>
      <c r="B117" s="2" t="s">
        <v>2216</v>
      </c>
      <c r="C117" s="2">
        <v>0</v>
      </c>
      <c r="D117" s="2" t="s">
        <v>2216</v>
      </c>
      <c r="E117" s="2">
        <v>0.5</v>
      </c>
      <c r="F117" s="2">
        <v>0</v>
      </c>
      <c r="G117" s="2" t="s">
        <v>2216</v>
      </c>
      <c r="H117" s="2" t="s">
        <v>2216</v>
      </c>
      <c r="I117" s="2" t="s">
        <v>2216</v>
      </c>
      <c r="J117" s="2">
        <v>0.5</v>
      </c>
      <c r="K117" s="3">
        <v>0</v>
      </c>
      <c r="L117" s="3">
        <v>2</v>
      </c>
    </row>
    <row r="118" spans="1:12" x14ac:dyDescent="0.25">
      <c r="A118" s="8" t="s">
        <v>1150</v>
      </c>
      <c r="B118" s="2" t="s">
        <v>2216</v>
      </c>
      <c r="C118" s="2" t="s">
        <v>2216</v>
      </c>
      <c r="D118" s="2" t="s">
        <v>2216</v>
      </c>
      <c r="E118" s="2" t="s">
        <v>2216</v>
      </c>
      <c r="F118" s="2" t="s">
        <v>2216</v>
      </c>
      <c r="G118" s="2" t="s">
        <v>2216</v>
      </c>
      <c r="H118" s="2" t="s">
        <v>2216</v>
      </c>
      <c r="I118" s="2" t="s">
        <v>2216</v>
      </c>
      <c r="J118" s="2" t="s">
        <v>2216</v>
      </c>
      <c r="K118" s="3">
        <v>0</v>
      </c>
      <c r="L118" s="3">
        <v>0</v>
      </c>
    </row>
    <row r="119" spans="1:12" x14ac:dyDescent="0.25">
      <c r="A119" s="8" t="s">
        <v>1014</v>
      </c>
      <c r="B119" s="2" t="s">
        <v>2216</v>
      </c>
      <c r="C119" s="2">
        <v>3</v>
      </c>
      <c r="D119" s="2">
        <v>0</v>
      </c>
      <c r="E119" s="2">
        <v>0.25</v>
      </c>
      <c r="F119" s="2" t="s">
        <v>2216</v>
      </c>
      <c r="G119" s="2" t="s">
        <v>2216</v>
      </c>
      <c r="H119" s="2">
        <v>0.5</v>
      </c>
      <c r="I119" s="2" t="s">
        <v>2216</v>
      </c>
      <c r="J119" s="2" t="s">
        <v>2216</v>
      </c>
      <c r="K119" s="3">
        <v>-0.5</v>
      </c>
      <c r="L119" s="3">
        <v>-0.5</v>
      </c>
    </row>
    <row r="120" spans="1:12" x14ac:dyDescent="0.25">
      <c r="A120" s="8" t="s">
        <v>1151</v>
      </c>
      <c r="B120" s="2">
        <v>0.42857142857142899</v>
      </c>
      <c r="C120" s="2">
        <v>-0.2</v>
      </c>
      <c r="D120" s="2">
        <v>0.625</v>
      </c>
      <c r="E120" s="2">
        <v>-0.30769230769230799</v>
      </c>
      <c r="F120" s="2" t="s">
        <v>2216</v>
      </c>
      <c r="G120" s="2">
        <v>3.5</v>
      </c>
      <c r="H120" s="2">
        <v>-0.66666666666666696</v>
      </c>
      <c r="I120" s="2">
        <v>0</v>
      </c>
      <c r="J120" s="2">
        <v>1.3333333333333299</v>
      </c>
      <c r="K120" s="3">
        <v>2.5</v>
      </c>
      <c r="L120" s="3">
        <v>0</v>
      </c>
    </row>
    <row r="121" spans="1:12" x14ac:dyDescent="0.25">
      <c r="A121" s="8" t="s">
        <v>1152</v>
      </c>
      <c r="B121" s="2">
        <v>1</v>
      </c>
      <c r="C121" s="2">
        <v>0.16666666666666699</v>
      </c>
      <c r="D121" s="2" t="s">
        <v>2216</v>
      </c>
      <c r="E121" s="2">
        <v>0.5</v>
      </c>
      <c r="F121" s="2">
        <v>0</v>
      </c>
      <c r="G121" s="2" t="s">
        <v>2216</v>
      </c>
      <c r="H121" s="2" t="s">
        <v>2216</v>
      </c>
      <c r="I121" s="2">
        <v>2</v>
      </c>
      <c r="J121" s="2" t="s">
        <v>2216</v>
      </c>
      <c r="K121" s="3">
        <v>-0.33333333333333298</v>
      </c>
      <c r="L121" s="3">
        <v>-0.33333333333333298</v>
      </c>
    </row>
    <row r="122" spans="1:12" x14ac:dyDescent="0.25">
      <c r="A122" s="8" t="s">
        <v>1021</v>
      </c>
      <c r="B122" s="2" t="s">
        <v>2216</v>
      </c>
      <c r="C122" s="2" t="s">
        <v>2216</v>
      </c>
      <c r="D122" s="2" t="s">
        <v>2216</v>
      </c>
      <c r="E122" s="2" t="s">
        <v>2216</v>
      </c>
      <c r="F122" s="2" t="s">
        <v>2216</v>
      </c>
      <c r="G122" s="2" t="s">
        <v>2216</v>
      </c>
      <c r="H122" s="2" t="s">
        <v>2216</v>
      </c>
      <c r="I122" s="2" t="s">
        <v>2216</v>
      </c>
      <c r="J122" s="2" t="s">
        <v>2216</v>
      </c>
      <c r="K122" s="3">
        <v>0</v>
      </c>
      <c r="L122" s="3">
        <v>0</v>
      </c>
    </row>
    <row r="123" spans="1:12" x14ac:dyDescent="0.25">
      <c r="A123" s="8" t="s">
        <v>1153</v>
      </c>
      <c r="B123" s="2" t="s">
        <v>2216</v>
      </c>
      <c r="C123" s="2" t="s">
        <v>2216</v>
      </c>
      <c r="D123" s="2" t="s">
        <v>2216</v>
      </c>
      <c r="E123" s="2" t="s">
        <v>2216</v>
      </c>
      <c r="F123" s="2" t="s">
        <v>2216</v>
      </c>
      <c r="G123" s="2" t="s">
        <v>2216</v>
      </c>
      <c r="H123" s="2" t="s">
        <v>2216</v>
      </c>
      <c r="I123" s="2" t="s">
        <v>2216</v>
      </c>
      <c r="J123" s="2" t="s">
        <v>2216</v>
      </c>
      <c r="K123" s="3">
        <v>0</v>
      </c>
      <c r="L123" s="3">
        <v>0</v>
      </c>
    </row>
    <row r="124" spans="1:12" x14ac:dyDescent="0.25">
      <c r="A124" s="8" t="s">
        <v>1154</v>
      </c>
      <c r="B124" s="2" t="s">
        <v>2216</v>
      </c>
      <c r="C124" s="2" t="s">
        <v>2216</v>
      </c>
      <c r="D124" s="2" t="s">
        <v>2216</v>
      </c>
      <c r="E124" s="2" t="s">
        <v>2216</v>
      </c>
      <c r="F124" s="2" t="s">
        <v>2216</v>
      </c>
      <c r="G124" s="2" t="s">
        <v>2216</v>
      </c>
      <c r="H124" s="2" t="s">
        <v>2216</v>
      </c>
      <c r="I124" s="2" t="s">
        <v>2216</v>
      </c>
      <c r="J124" s="2" t="s">
        <v>2216</v>
      </c>
      <c r="K124" s="3">
        <v>0</v>
      </c>
      <c r="L124" s="3">
        <v>0</v>
      </c>
    </row>
    <row r="125" spans="1:12" x14ac:dyDescent="0.25">
      <c r="A125" s="8" t="s">
        <v>1028</v>
      </c>
      <c r="B125" s="2" t="s">
        <v>2216</v>
      </c>
      <c r="C125" s="2" t="s">
        <v>2216</v>
      </c>
      <c r="D125" s="2" t="s">
        <v>2216</v>
      </c>
      <c r="E125" s="2" t="s">
        <v>2216</v>
      </c>
      <c r="F125" s="2" t="s">
        <v>2216</v>
      </c>
      <c r="G125" s="2" t="s">
        <v>2216</v>
      </c>
      <c r="H125" s="2" t="s">
        <v>2216</v>
      </c>
      <c r="I125" s="2" t="s">
        <v>2216</v>
      </c>
      <c r="J125" s="2" t="s">
        <v>2216</v>
      </c>
      <c r="K125" s="3">
        <v>-1</v>
      </c>
      <c r="L125" s="3">
        <v>0</v>
      </c>
    </row>
    <row r="126" spans="1:12" x14ac:dyDescent="0.25">
      <c r="A126" s="8" t="s">
        <v>1155</v>
      </c>
      <c r="B126" s="2" t="s">
        <v>2216</v>
      </c>
      <c r="C126" s="2" t="s">
        <v>2216</v>
      </c>
      <c r="D126" s="2" t="s">
        <v>2216</v>
      </c>
      <c r="E126" s="2">
        <v>0</v>
      </c>
      <c r="F126" s="2" t="s">
        <v>2216</v>
      </c>
      <c r="G126" s="2">
        <v>0</v>
      </c>
      <c r="H126" s="2" t="s">
        <v>2216</v>
      </c>
      <c r="I126" s="2" t="s">
        <v>2216</v>
      </c>
      <c r="J126" s="2" t="s">
        <v>2216</v>
      </c>
      <c r="K126" s="3">
        <v>0</v>
      </c>
      <c r="L126" s="3">
        <v>0</v>
      </c>
    </row>
    <row r="127" spans="1:12" x14ac:dyDescent="0.25">
      <c r="A127" s="8" t="s">
        <v>1156</v>
      </c>
      <c r="B127" s="2">
        <v>0.5</v>
      </c>
      <c r="C127" s="2" t="s">
        <v>2216</v>
      </c>
      <c r="D127" s="2" t="s">
        <v>2216</v>
      </c>
      <c r="E127" s="2" t="s">
        <v>2216</v>
      </c>
      <c r="F127" s="2" t="s">
        <v>2216</v>
      </c>
      <c r="G127" s="2" t="s">
        <v>2216</v>
      </c>
      <c r="H127" s="2" t="s">
        <v>2216</v>
      </c>
      <c r="I127" s="2" t="s">
        <v>2216</v>
      </c>
      <c r="J127" s="2" t="s">
        <v>2216</v>
      </c>
      <c r="K127" s="3">
        <v>1</v>
      </c>
      <c r="L127" s="3">
        <v>0</v>
      </c>
    </row>
    <row r="128" spans="1:12" x14ac:dyDescent="0.25">
      <c r="A128" s="8" t="s">
        <v>1035</v>
      </c>
      <c r="B128" s="2" t="s">
        <v>2216</v>
      </c>
      <c r="C128" s="2" t="s">
        <v>2216</v>
      </c>
      <c r="D128" s="2">
        <v>1.5</v>
      </c>
      <c r="E128" s="2" t="s">
        <v>2216</v>
      </c>
      <c r="F128" s="2" t="s">
        <v>2216</v>
      </c>
      <c r="G128" s="2" t="s">
        <v>2216</v>
      </c>
      <c r="H128" s="2" t="s">
        <v>2216</v>
      </c>
      <c r="I128" s="2" t="s">
        <v>2216</v>
      </c>
      <c r="J128" s="2" t="s">
        <v>2216</v>
      </c>
      <c r="K128" s="3">
        <v>-1</v>
      </c>
      <c r="L128" s="3">
        <v>-1</v>
      </c>
    </row>
    <row r="129" spans="1:12" x14ac:dyDescent="0.25">
      <c r="A129" s="8" t="s">
        <v>1157</v>
      </c>
      <c r="B129" s="2">
        <v>4</v>
      </c>
      <c r="C129" s="2">
        <v>0.6</v>
      </c>
      <c r="D129" s="2">
        <v>-0.125</v>
      </c>
      <c r="E129" s="2">
        <v>-0.14285714285714299</v>
      </c>
      <c r="F129" s="2" t="s">
        <v>2216</v>
      </c>
      <c r="G129" s="2" t="s">
        <v>2216</v>
      </c>
      <c r="H129" s="2" t="s">
        <v>2216</v>
      </c>
      <c r="I129" s="2">
        <v>3</v>
      </c>
      <c r="J129" s="2" t="s">
        <v>2216</v>
      </c>
      <c r="K129" s="3">
        <v>-0.5</v>
      </c>
      <c r="L129" s="3">
        <v>0</v>
      </c>
    </row>
    <row r="130" spans="1:12" x14ac:dyDescent="0.25">
      <c r="A130" s="8" t="s">
        <v>1158</v>
      </c>
      <c r="B130" s="2" t="s">
        <v>2216</v>
      </c>
      <c r="C130" s="2">
        <v>0.5</v>
      </c>
      <c r="D130" s="2" t="s">
        <v>2216</v>
      </c>
      <c r="E130" s="2" t="s">
        <v>2216</v>
      </c>
      <c r="F130" s="2">
        <v>0.5</v>
      </c>
      <c r="G130" s="2" t="s">
        <v>2216</v>
      </c>
      <c r="H130" s="2" t="s">
        <v>2216</v>
      </c>
      <c r="I130" s="2" t="s">
        <v>2216</v>
      </c>
      <c r="J130" s="2" t="s">
        <v>2216</v>
      </c>
      <c r="K130" s="3">
        <v>-0.66666666666666696</v>
      </c>
      <c r="L130" s="3">
        <v>-0.75</v>
      </c>
    </row>
    <row r="131" spans="1:12" x14ac:dyDescent="0.25">
      <c r="A131" s="8" t="s">
        <v>1042</v>
      </c>
      <c r="B131" s="2" t="s">
        <v>2216</v>
      </c>
      <c r="C131" s="2">
        <v>1</v>
      </c>
      <c r="D131" s="2" t="s">
        <v>2216</v>
      </c>
      <c r="E131" s="2" t="s">
        <v>2216</v>
      </c>
      <c r="F131" s="2" t="s">
        <v>2216</v>
      </c>
      <c r="G131" s="2" t="s">
        <v>2216</v>
      </c>
      <c r="H131" s="2" t="s">
        <v>2216</v>
      </c>
      <c r="I131" s="2" t="s">
        <v>2216</v>
      </c>
      <c r="J131" s="2" t="s">
        <v>2216</v>
      </c>
      <c r="K131" s="3">
        <v>0</v>
      </c>
      <c r="L131" s="3">
        <v>0</v>
      </c>
    </row>
    <row r="132" spans="1:12" x14ac:dyDescent="0.25">
      <c r="A132" s="8" t="s">
        <v>1159</v>
      </c>
      <c r="B132" s="2">
        <v>2</v>
      </c>
      <c r="C132" s="2" t="s">
        <v>2216</v>
      </c>
      <c r="D132" s="2">
        <v>0</v>
      </c>
      <c r="E132" s="2">
        <v>0.66666666666666696</v>
      </c>
      <c r="F132" s="2" t="s">
        <v>2216</v>
      </c>
      <c r="G132" s="2" t="s">
        <v>2216</v>
      </c>
      <c r="H132" s="2" t="s">
        <v>2216</v>
      </c>
      <c r="I132" s="2" t="s">
        <v>2216</v>
      </c>
      <c r="J132" s="2" t="s">
        <v>2216</v>
      </c>
      <c r="K132" s="3">
        <v>0</v>
      </c>
      <c r="L132" s="3">
        <v>0</v>
      </c>
    </row>
    <row r="133" spans="1:12" x14ac:dyDescent="0.25">
      <c r="A133" s="8" t="s">
        <v>1160</v>
      </c>
      <c r="B133" s="2" t="s">
        <v>2216</v>
      </c>
      <c r="C133" s="2" t="s">
        <v>2216</v>
      </c>
      <c r="D133" s="2" t="s">
        <v>2216</v>
      </c>
      <c r="E133" s="2" t="s">
        <v>2216</v>
      </c>
      <c r="F133" s="2" t="s">
        <v>2216</v>
      </c>
      <c r="G133" s="2" t="s">
        <v>2216</v>
      </c>
      <c r="H133" s="2" t="s">
        <v>2216</v>
      </c>
      <c r="I133" s="2" t="s">
        <v>2216</v>
      </c>
      <c r="J133" s="2" t="s">
        <v>2216</v>
      </c>
      <c r="K133" s="3">
        <v>-1</v>
      </c>
      <c r="L133" s="3">
        <v>-1</v>
      </c>
    </row>
    <row r="134" spans="1:12" x14ac:dyDescent="0.25">
      <c r="A134" s="8" t="s">
        <v>1049</v>
      </c>
      <c r="B134" s="2" t="s">
        <v>2216</v>
      </c>
      <c r="C134" s="2" t="s">
        <v>2216</v>
      </c>
      <c r="D134" s="2" t="s">
        <v>2216</v>
      </c>
      <c r="E134" s="2">
        <v>0.5</v>
      </c>
      <c r="F134" s="2" t="s">
        <v>2216</v>
      </c>
      <c r="G134" s="2">
        <v>1</v>
      </c>
      <c r="H134" s="2">
        <v>-0.25</v>
      </c>
      <c r="I134" s="2">
        <v>0.33333333333333298</v>
      </c>
      <c r="J134" s="2" t="s">
        <v>2216</v>
      </c>
      <c r="K134" s="3">
        <v>0</v>
      </c>
      <c r="L134" s="3">
        <v>-0.33333333333333298</v>
      </c>
    </row>
    <row r="135" spans="1:12" x14ac:dyDescent="0.25">
      <c r="A135" s="8" t="s">
        <v>1161</v>
      </c>
      <c r="B135" s="2">
        <v>0.8</v>
      </c>
      <c r="C135" s="2">
        <v>0.22222222222222199</v>
      </c>
      <c r="D135" s="2">
        <v>0</v>
      </c>
      <c r="E135" s="2">
        <v>0.54545454545454497</v>
      </c>
      <c r="F135" s="2">
        <v>-0.35294117647058798</v>
      </c>
      <c r="G135" s="2">
        <v>-0.63636363636363602</v>
      </c>
      <c r="H135" s="2">
        <v>1</v>
      </c>
      <c r="I135" s="2">
        <v>-0.375</v>
      </c>
      <c r="J135" s="2">
        <v>1.2</v>
      </c>
      <c r="K135" s="3">
        <v>0</v>
      </c>
      <c r="L135" s="3">
        <v>1.2</v>
      </c>
    </row>
    <row r="136" spans="1:12" x14ac:dyDescent="0.25">
      <c r="A136" s="8" t="s">
        <v>1162</v>
      </c>
      <c r="B136" s="2" t="s">
        <v>2216</v>
      </c>
      <c r="C136" s="2">
        <v>4</v>
      </c>
      <c r="D136" s="2">
        <v>-0.2</v>
      </c>
      <c r="E136" s="2">
        <v>-0.25</v>
      </c>
      <c r="F136" s="2">
        <v>0.33333333333333298</v>
      </c>
      <c r="G136" s="2">
        <v>0</v>
      </c>
      <c r="H136" s="2" t="s">
        <v>2216</v>
      </c>
      <c r="I136" s="2" t="s">
        <v>2216</v>
      </c>
      <c r="J136" s="2" t="s">
        <v>2216</v>
      </c>
      <c r="K136" s="3">
        <v>-1</v>
      </c>
      <c r="L136" s="3">
        <v>-1</v>
      </c>
    </row>
    <row r="137" spans="1:12" x14ac:dyDescent="0.25">
      <c r="A137" s="8" t="s">
        <v>1056</v>
      </c>
      <c r="B137" s="2" t="s">
        <v>2216</v>
      </c>
      <c r="C137" s="2" t="s">
        <v>2216</v>
      </c>
      <c r="D137" s="2" t="s">
        <v>2216</v>
      </c>
      <c r="E137" s="2" t="s">
        <v>2216</v>
      </c>
      <c r="F137" s="2" t="s">
        <v>2216</v>
      </c>
      <c r="G137" s="2" t="s">
        <v>2216</v>
      </c>
      <c r="H137" s="2" t="s">
        <v>2216</v>
      </c>
      <c r="I137" s="2" t="s">
        <v>2216</v>
      </c>
      <c r="J137" s="2" t="s">
        <v>2216</v>
      </c>
      <c r="K137" s="3">
        <v>0</v>
      </c>
      <c r="L137" s="3">
        <v>0</v>
      </c>
    </row>
    <row r="138" spans="1:12" x14ac:dyDescent="0.25">
      <c r="A138" s="8" t="s">
        <v>1163</v>
      </c>
      <c r="B138" s="2" t="s">
        <v>2216</v>
      </c>
      <c r="C138" s="2" t="s">
        <v>2216</v>
      </c>
      <c r="D138" s="2" t="s">
        <v>2216</v>
      </c>
      <c r="E138" s="2" t="s">
        <v>2216</v>
      </c>
      <c r="F138" s="2" t="s">
        <v>2216</v>
      </c>
      <c r="G138" s="2" t="s">
        <v>2216</v>
      </c>
      <c r="H138" s="2" t="s">
        <v>2216</v>
      </c>
      <c r="I138" s="2" t="s">
        <v>2216</v>
      </c>
      <c r="J138" s="2" t="s">
        <v>2216</v>
      </c>
      <c r="K138" s="3">
        <v>0</v>
      </c>
      <c r="L138" s="3">
        <v>0</v>
      </c>
    </row>
    <row r="139" spans="1:12" x14ac:dyDescent="0.25">
      <c r="A139" s="8" t="s">
        <v>1164</v>
      </c>
      <c r="B139" s="2" t="s">
        <v>2216</v>
      </c>
      <c r="C139" s="2" t="s">
        <v>2216</v>
      </c>
      <c r="D139" s="2" t="s">
        <v>2216</v>
      </c>
      <c r="E139" s="2" t="s">
        <v>2216</v>
      </c>
      <c r="F139" s="2" t="s">
        <v>2216</v>
      </c>
      <c r="G139" s="2" t="s">
        <v>2216</v>
      </c>
      <c r="H139" s="2" t="s">
        <v>2216</v>
      </c>
      <c r="I139" s="2" t="s">
        <v>2216</v>
      </c>
      <c r="J139" s="2" t="s">
        <v>2216</v>
      </c>
      <c r="K139" s="3">
        <v>0</v>
      </c>
      <c r="L139" s="3">
        <v>0</v>
      </c>
    </row>
    <row r="140" spans="1:12" x14ac:dyDescent="0.25">
      <c r="A140" s="8" t="s">
        <v>1063</v>
      </c>
      <c r="B140" s="2">
        <v>2</v>
      </c>
      <c r="C140" s="2">
        <v>0.33333333333333298</v>
      </c>
      <c r="D140" s="2" t="s">
        <v>2216</v>
      </c>
      <c r="E140" s="2" t="s">
        <v>2216</v>
      </c>
      <c r="F140" s="2" t="s">
        <v>2216</v>
      </c>
      <c r="G140" s="2" t="s">
        <v>2216</v>
      </c>
      <c r="H140" s="2" t="s">
        <v>2216</v>
      </c>
      <c r="I140" s="2">
        <v>0.5</v>
      </c>
      <c r="J140" s="2" t="s">
        <v>2216</v>
      </c>
      <c r="K140" s="3">
        <v>1</v>
      </c>
      <c r="L140" s="3">
        <v>1</v>
      </c>
    </row>
    <row r="141" spans="1:12" x14ac:dyDescent="0.25">
      <c r="A141" s="8" t="s">
        <v>1165</v>
      </c>
      <c r="B141" s="2">
        <v>-0.57142857142857095</v>
      </c>
      <c r="C141" s="2">
        <v>0.66666666666666696</v>
      </c>
      <c r="D141" s="2">
        <v>-0.4</v>
      </c>
      <c r="E141" s="2">
        <v>0.33333333333333298</v>
      </c>
      <c r="F141" s="2">
        <v>0.25</v>
      </c>
      <c r="G141" s="2">
        <v>0.2</v>
      </c>
      <c r="H141" s="2" t="s">
        <v>2216</v>
      </c>
      <c r="I141" s="2">
        <v>0</v>
      </c>
      <c r="J141" s="2" t="s">
        <v>2216</v>
      </c>
      <c r="K141" s="3">
        <v>-0.6</v>
      </c>
      <c r="L141" s="3">
        <v>-0.71428571428571397</v>
      </c>
    </row>
    <row r="142" spans="1:12" x14ac:dyDescent="0.25">
      <c r="A142" s="8" t="s">
        <v>1166</v>
      </c>
      <c r="B142" s="2" t="s">
        <v>2216</v>
      </c>
      <c r="C142" s="2" t="s">
        <v>2216</v>
      </c>
      <c r="D142" s="2" t="s">
        <v>2216</v>
      </c>
      <c r="E142" s="2" t="s">
        <v>2216</v>
      </c>
      <c r="F142" s="2" t="s">
        <v>2216</v>
      </c>
      <c r="G142" s="2" t="s">
        <v>2216</v>
      </c>
      <c r="H142" s="2">
        <v>2</v>
      </c>
      <c r="I142" s="2">
        <v>0</v>
      </c>
      <c r="J142" s="2" t="s">
        <v>2216</v>
      </c>
      <c r="K142" s="3">
        <v>-0.5</v>
      </c>
      <c r="L142" s="3">
        <v>-0.5</v>
      </c>
    </row>
    <row r="143" spans="1:12" x14ac:dyDescent="0.25">
      <c r="A143" s="8" t="s">
        <v>1070</v>
      </c>
      <c r="B143" s="2">
        <v>0.42857142857142899</v>
      </c>
      <c r="C143" s="2">
        <v>-0.6</v>
      </c>
      <c r="D143" s="2">
        <v>0.75</v>
      </c>
      <c r="E143" s="2">
        <v>0.28571428571428598</v>
      </c>
      <c r="F143" s="2">
        <v>0</v>
      </c>
      <c r="G143" s="2">
        <v>-0.66666666666666696</v>
      </c>
      <c r="H143" s="2">
        <v>1</v>
      </c>
      <c r="I143" s="2">
        <v>0</v>
      </c>
      <c r="J143" s="2">
        <v>-0.16666666666666699</v>
      </c>
      <c r="K143" s="3">
        <v>-0.44444444444444398</v>
      </c>
      <c r="L143" s="3">
        <v>-0.28571428571428598</v>
      </c>
    </row>
    <row r="144" spans="1:12" x14ac:dyDescent="0.25">
      <c r="A144" s="8" t="s">
        <v>1167</v>
      </c>
      <c r="B144" s="2">
        <v>-0.05</v>
      </c>
      <c r="C144" s="2">
        <v>5.2631578947368397E-2</v>
      </c>
      <c r="D144" s="2">
        <v>-0.05</v>
      </c>
      <c r="E144" s="2">
        <v>0.42105263157894701</v>
      </c>
      <c r="F144" s="2">
        <v>-0.407407407407407</v>
      </c>
      <c r="G144" s="2">
        <v>0.1875</v>
      </c>
      <c r="H144" s="2">
        <v>-0.31578947368421101</v>
      </c>
      <c r="I144" s="2">
        <v>-0.61538461538461497</v>
      </c>
      <c r="J144" s="2">
        <v>2.6</v>
      </c>
      <c r="K144" s="3">
        <v>0.125</v>
      </c>
      <c r="L144" s="3">
        <v>-0.1</v>
      </c>
    </row>
    <row r="145" spans="1:12" x14ac:dyDescent="0.25">
      <c r="A145" s="8" t="s">
        <v>1168</v>
      </c>
      <c r="B145" s="2">
        <v>7.1428571428571397E-2</v>
      </c>
      <c r="C145" s="2">
        <v>6.6666666666666693E-2</v>
      </c>
      <c r="D145" s="2">
        <v>-0.375</v>
      </c>
      <c r="E145" s="2">
        <v>0.2</v>
      </c>
      <c r="F145" s="2">
        <v>-0.75</v>
      </c>
      <c r="G145" s="2">
        <v>1</v>
      </c>
      <c r="H145" s="2">
        <v>-0.33333333333333298</v>
      </c>
      <c r="I145" s="2">
        <v>1.25</v>
      </c>
      <c r="J145" s="2">
        <v>0</v>
      </c>
      <c r="K145" s="3">
        <v>2</v>
      </c>
      <c r="L145" s="3">
        <v>-0.35714285714285698</v>
      </c>
    </row>
    <row r="146" spans="1:12" x14ac:dyDescent="0.25">
      <c r="A146" s="8" t="s">
        <v>1077</v>
      </c>
      <c r="B146" s="2">
        <v>0.5</v>
      </c>
      <c r="C146" s="2" t="s">
        <v>2216</v>
      </c>
      <c r="D146" s="2" t="s">
        <v>2216</v>
      </c>
      <c r="E146" s="2" t="s">
        <v>2216</v>
      </c>
      <c r="F146" s="2" t="s">
        <v>2216</v>
      </c>
      <c r="G146" s="2" t="s">
        <v>2216</v>
      </c>
      <c r="H146" s="2" t="s">
        <v>2216</v>
      </c>
      <c r="I146" s="2" t="s">
        <v>2216</v>
      </c>
      <c r="J146" s="2" t="s">
        <v>2216</v>
      </c>
      <c r="K146" s="3">
        <v>0</v>
      </c>
      <c r="L146" s="3">
        <v>-1</v>
      </c>
    </row>
    <row r="147" spans="1:12" x14ac:dyDescent="0.25">
      <c r="A147" s="8" t="s">
        <v>1169</v>
      </c>
      <c r="B147" s="2" t="s">
        <v>2216</v>
      </c>
      <c r="C147" s="2" t="s">
        <v>2216</v>
      </c>
      <c r="D147" s="2" t="s">
        <v>2216</v>
      </c>
      <c r="E147" s="2" t="s">
        <v>2216</v>
      </c>
      <c r="F147" s="2" t="s">
        <v>2216</v>
      </c>
      <c r="G147" s="2" t="s">
        <v>2216</v>
      </c>
      <c r="H147" s="2" t="s">
        <v>2216</v>
      </c>
      <c r="I147" s="2" t="s">
        <v>2216</v>
      </c>
      <c r="J147" s="2" t="s">
        <v>2216</v>
      </c>
      <c r="K147" s="3">
        <v>-1</v>
      </c>
      <c r="L147" s="3">
        <v>0</v>
      </c>
    </row>
    <row r="148" spans="1:12" x14ac:dyDescent="0.25">
      <c r="A148" s="8" t="s">
        <v>1170</v>
      </c>
      <c r="B148" s="2" t="s">
        <v>2216</v>
      </c>
      <c r="C148" s="2" t="s">
        <v>2216</v>
      </c>
      <c r="D148" s="2" t="s">
        <v>2216</v>
      </c>
      <c r="E148" s="2" t="s">
        <v>2216</v>
      </c>
      <c r="F148" s="2" t="s">
        <v>2216</v>
      </c>
      <c r="G148" s="2" t="s">
        <v>2216</v>
      </c>
      <c r="H148" s="2" t="s">
        <v>2216</v>
      </c>
      <c r="I148" s="2" t="s">
        <v>2216</v>
      </c>
      <c r="J148" s="2" t="s">
        <v>2216</v>
      </c>
      <c r="K148" s="3">
        <v>0</v>
      </c>
      <c r="L148" s="3">
        <v>0</v>
      </c>
    </row>
    <row r="149" spans="1:12" x14ac:dyDescent="0.25">
      <c r="A149" s="8" t="s">
        <v>1084</v>
      </c>
      <c r="B149" s="2">
        <v>3.7499999999999999E-2</v>
      </c>
      <c r="C149" s="2">
        <v>-9.6385542168674704E-2</v>
      </c>
      <c r="D149" s="2">
        <v>-0.04</v>
      </c>
      <c r="E149" s="2">
        <v>-0.23611111111111099</v>
      </c>
      <c r="F149" s="2">
        <v>-0.109090909090909</v>
      </c>
      <c r="G149" s="2">
        <v>-0.32653061224489799</v>
      </c>
      <c r="H149" s="2">
        <v>-9.0909090909090898E-2</v>
      </c>
      <c r="I149" s="2">
        <v>-0.266666666666667</v>
      </c>
      <c r="J149" s="2">
        <v>-0.13636363636363599</v>
      </c>
      <c r="K149" s="3">
        <v>-0.61224489795918402</v>
      </c>
      <c r="L149" s="3">
        <v>-0.76249999999999996</v>
      </c>
    </row>
    <row r="150" spans="1:12" x14ac:dyDescent="0.25">
      <c r="A150" s="8" t="s">
        <v>1171</v>
      </c>
      <c r="B150" s="2">
        <v>0.69117647058823495</v>
      </c>
      <c r="C150" s="2">
        <v>-0.22608695652173899</v>
      </c>
      <c r="D150" s="2">
        <v>0.46067415730337102</v>
      </c>
      <c r="E150" s="2">
        <v>-0.2</v>
      </c>
      <c r="F150" s="2">
        <v>-0.230769230769231</v>
      </c>
      <c r="G150" s="2">
        <v>-2.5000000000000001E-2</v>
      </c>
      <c r="H150" s="2">
        <v>-8.9743589743589702E-2</v>
      </c>
      <c r="I150" s="2">
        <v>-0.309859154929577</v>
      </c>
      <c r="J150" s="2">
        <v>0.44897959183673503</v>
      </c>
      <c r="K150" s="3">
        <v>-0.1125</v>
      </c>
      <c r="L150" s="3">
        <v>4.4117647058823498E-2</v>
      </c>
    </row>
    <row r="151" spans="1:12" x14ac:dyDescent="0.25">
      <c r="A151" s="8" t="s">
        <v>1172</v>
      </c>
      <c r="B151" s="2">
        <v>0.194444444444444</v>
      </c>
      <c r="C151" s="2">
        <v>-0.418604651162791</v>
      </c>
      <c r="D151" s="2">
        <v>0.16</v>
      </c>
      <c r="E151" s="2">
        <v>-0.41379310344827602</v>
      </c>
      <c r="F151" s="2">
        <v>0.23529411764705899</v>
      </c>
      <c r="G151" s="2">
        <v>-0.19047619047618999</v>
      </c>
      <c r="H151" s="2">
        <v>0.17647058823529399</v>
      </c>
      <c r="I151" s="2">
        <v>-0.4</v>
      </c>
      <c r="J151" s="2">
        <v>0.5</v>
      </c>
      <c r="K151" s="3">
        <v>-0.14285714285714299</v>
      </c>
      <c r="L151" s="3">
        <v>-0.5</v>
      </c>
    </row>
    <row r="152" spans="1:12" x14ac:dyDescent="0.25">
      <c r="A152" s="11" t="s">
        <v>14</v>
      </c>
      <c r="B152" s="3">
        <v>0.22832980972515901</v>
      </c>
      <c r="C152" s="3">
        <v>-9.4664371772805497E-2</v>
      </c>
      <c r="D152" s="3">
        <v>5.5133079847908703E-2</v>
      </c>
      <c r="E152" s="3">
        <v>-0.124324324324324</v>
      </c>
      <c r="F152" s="3">
        <v>-0.24485596707818899</v>
      </c>
      <c r="G152" s="3">
        <v>-0.163487738419619</v>
      </c>
      <c r="H152" s="3">
        <v>-8.1433224755700306E-2</v>
      </c>
      <c r="I152" s="3">
        <v>-0.290780141843972</v>
      </c>
      <c r="J152" s="3">
        <v>0.44</v>
      </c>
      <c r="K152" s="3">
        <v>-0.21525885558583099</v>
      </c>
      <c r="L152" s="3">
        <v>-0.39112050739957699</v>
      </c>
    </row>
    <row r="153" spans="1:12" x14ac:dyDescent="0.25">
      <c r="A153" s="15"/>
    </row>
    <row r="154" spans="1:12" x14ac:dyDescent="0.25">
      <c r="A154" s="13" t="s">
        <v>35</v>
      </c>
    </row>
    <row r="155" spans="1:12" x14ac:dyDescent="0.25">
      <c r="A155" s="14" t="s">
        <v>36</v>
      </c>
    </row>
    <row r="156" spans="1:12" x14ac:dyDescent="0.25">
      <c r="A156" s="14" t="s">
        <v>37</v>
      </c>
    </row>
    <row r="157" spans="1:12" x14ac:dyDescent="0.25">
      <c r="A157" s="14" t="s">
        <v>1094</v>
      </c>
    </row>
    <row r="158" spans="1:12" x14ac:dyDescent="0.25">
      <c r="A158" s="14" t="s">
        <v>868</v>
      </c>
    </row>
    <row r="159" spans="1:12" x14ac:dyDescent="0.25">
      <c r="A159" s="14" t="s">
        <v>1096</v>
      </c>
    </row>
    <row r="160" spans="1:12" x14ac:dyDescent="0.25">
      <c r="A160" s="14" t="s">
        <v>1106</v>
      </c>
    </row>
    <row r="161" spans="1:1" x14ac:dyDescent="0.25">
      <c r="A161" s="14" t="s">
        <v>872</v>
      </c>
    </row>
    <row r="162" spans="1:1" x14ac:dyDescent="0.25">
      <c r="A162" s="14" t="s">
        <v>873</v>
      </c>
    </row>
    <row r="163" spans="1:1" x14ac:dyDescent="0.25">
      <c r="A163" s="14" t="s">
        <v>39</v>
      </c>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sheetData>
  <mergeCells count="3">
    <mergeCell ref="B6:K6"/>
    <mergeCell ref="B56:K56"/>
    <mergeCell ref="B105:J105"/>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1182</v>
      </c>
    </row>
    <row r="2" spans="1:8" ht="15" x14ac:dyDescent="0.25">
      <c r="A2" s="12" t="s">
        <v>1183</v>
      </c>
    </row>
    <row r="3" spans="1:8" ht="15" x14ac:dyDescent="0.25">
      <c r="A3" s="12" t="s">
        <v>757</v>
      </c>
    </row>
    <row r="4" spans="1:8" x14ac:dyDescent="0.25">
      <c r="A4" s="15"/>
    </row>
    <row r="5" spans="1:8" x14ac:dyDescent="0.25">
      <c r="A5" s="19" t="str">
        <f>HYPERLINK("#'Table of contents'!A63",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1177</v>
      </c>
      <c r="B9" s="1">
        <v>84128</v>
      </c>
      <c r="C9" s="1">
        <v>17823</v>
      </c>
      <c r="D9" s="2">
        <v>0.211855743628756</v>
      </c>
      <c r="E9" s="1">
        <v>4936</v>
      </c>
      <c r="F9" s="2">
        <v>0.27694551983392202</v>
      </c>
      <c r="G9" s="1">
        <v>824</v>
      </c>
      <c r="H9" s="2">
        <v>0.16693679092382499</v>
      </c>
    </row>
    <row r="10" spans="1:8" x14ac:dyDescent="0.25">
      <c r="A10" s="16" t="s">
        <v>1178</v>
      </c>
      <c r="B10" s="1">
        <v>109978</v>
      </c>
      <c r="C10" s="1">
        <v>16173</v>
      </c>
      <c r="D10" s="2">
        <v>0.14705668406408601</v>
      </c>
      <c r="E10" s="1">
        <v>4756</v>
      </c>
      <c r="F10" s="2">
        <v>0.29407036418722599</v>
      </c>
      <c r="G10" s="1">
        <v>773</v>
      </c>
      <c r="H10" s="2">
        <v>0.16253153910849499</v>
      </c>
    </row>
    <row r="11" spans="1:8" x14ac:dyDescent="0.25">
      <c r="A11" s="16" t="s">
        <v>1179</v>
      </c>
      <c r="B11" s="1">
        <v>1864</v>
      </c>
      <c r="C11" s="1">
        <v>337</v>
      </c>
      <c r="D11" s="2">
        <v>0.180793991416309</v>
      </c>
      <c r="E11" s="1">
        <v>108</v>
      </c>
      <c r="F11" s="2">
        <v>0.32047477744807101</v>
      </c>
      <c r="G11" s="1">
        <v>30</v>
      </c>
      <c r="H11" s="2">
        <v>0.27777777777777801</v>
      </c>
    </row>
    <row r="12" spans="1:8" x14ac:dyDescent="0.25">
      <c r="A12" s="16" t="s">
        <v>1180</v>
      </c>
      <c r="B12" s="1">
        <v>101875</v>
      </c>
      <c r="C12" s="1">
        <v>6223</v>
      </c>
      <c r="D12" s="2">
        <v>6.1084662576687099E-2</v>
      </c>
      <c r="E12" s="1">
        <v>3110</v>
      </c>
      <c r="F12" s="2">
        <v>0.49975895870159098</v>
      </c>
      <c r="G12" s="1">
        <v>953</v>
      </c>
      <c r="H12" s="2">
        <v>0.306430868167203</v>
      </c>
    </row>
    <row r="13" spans="1:8" x14ac:dyDescent="0.25">
      <c r="A13" s="16" t="s">
        <v>1181</v>
      </c>
      <c r="B13" s="1">
        <v>74723</v>
      </c>
      <c r="C13" s="1">
        <v>4215</v>
      </c>
      <c r="D13" s="2">
        <v>5.6408334783132397E-2</v>
      </c>
      <c r="E13" s="1">
        <v>1653</v>
      </c>
      <c r="F13" s="2">
        <v>0.39217081850533803</v>
      </c>
      <c r="G13" s="1">
        <v>484</v>
      </c>
      <c r="H13" s="2">
        <v>0.29280096793708399</v>
      </c>
    </row>
    <row r="14" spans="1:8" x14ac:dyDescent="0.25">
      <c r="A14" s="10" t="s">
        <v>14</v>
      </c>
      <c r="B14" s="4">
        <v>372568</v>
      </c>
      <c r="C14" s="4">
        <v>44771</v>
      </c>
      <c r="D14" s="3">
        <v>0.12016866719632401</v>
      </c>
      <c r="E14" s="4">
        <v>14563</v>
      </c>
      <c r="F14" s="3">
        <v>0.32527752339684202</v>
      </c>
      <c r="G14" s="4">
        <v>3064</v>
      </c>
      <c r="H14" s="3">
        <v>0.21039620957220401</v>
      </c>
    </row>
    <row r="15" spans="1:8" x14ac:dyDescent="0.25">
      <c r="A15" s="15"/>
    </row>
    <row r="16" spans="1:8" x14ac:dyDescent="0.25">
      <c r="A16" s="13" t="s">
        <v>35</v>
      </c>
    </row>
    <row r="17" spans="1:1" x14ac:dyDescent="0.25">
      <c r="A17" s="14" t="s">
        <v>36</v>
      </c>
    </row>
    <row r="18" spans="1:1" x14ac:dyDescent="0.25">
      <c r="A18" s="14" t="s">
        <v>37</v>
      </c>
    </row>
    <row r="19" spans="1:1" x14ac:dyDescent="0.25">
      <c r="A19" s="14" t="s">
        <v>69</v>
      </c>
    </row>
    <row r="20" spans="1:1" x14ac:dyDescent="0.25">
      <c r="A20" s="14" t="s">
        <v>1096</v>
      </c>
    </row>
    <row r="21" spans="1:1" x14ac:dyDescent="0.25">
      <c r="A21" s="14" t="s">
        <v>1106</v>
      </c>
    </row>
    <row r="22" spans="1:1" x14ac:dyDescent="0.25">
      <c r="A22" s="14" t="s">
        <v>39</v>
      </c>
    </row>
    <row r="23" spans="1:1" x14ac:dyDescent="0.25">
      <c r="A23" s="15"/>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1202</v>
      </c>
    </row>
    <row r="2" spans="1:8" ht="15" x14ac:dyDescent="0.25">
      <c r="A2" s="12" t="s">
        <v>1183</v>
      </c>
    </row>
    <row r="3" spans="1:8" ht="15" x14ac:dyDescent="0.25">
      <c r="A3" s="12" t="s">
        <v>867</v>
      </c>
    </row>
    <row r="4" spans="1:8" x14ac:dyDescent="0.25">
      <c r="A4" s="15"/>
    </row>
    <row r="5" spans="1:8" x14ac:dyDescent="0.25">
      <c r="A5" s="19" t="str">
        <f>HYPERLINK("#'Table of contents'!A64",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1177</v>
      </c>
      <c r="B9" s="1">
        <v>84128</v>
      </c>
      <c r="C9" s="1">
        <v>17823</v>
      </c>
      <c r="D9" s="2">
        <v>0.211855743628756</v>
      </c>
      <c r="E9" s="1">
        <v>4936</v>
      </c>
      <c r="F9" s="2">
        <v>0.27694551983392202</v>
      </c>
      <c r="G9" s="1">
        <v>824</v>
      </c>
      <c r="H9" s="2">
        <v>0.16693679092382499</v>
      </c>
    </row>
    <row r="10" spans="1:8" x14ac:dyDescent="0.25">
      <c r="A10" s="16" t="s">
        <v>1188</v>
      </c>
      <c r="B10" s="1">
        <v>28462</v>
      </c>
      <c r="C10" s="1">
        <v>3921</v>
      </c>
      <c r="D10" s="2">
        <v>0.13776263087625601</v>
      </c>
      <c r="E10" s="1">
        <v>953</v>
      </c>
      <c r="F10" s="2">
        <v>0.243050242285131</v>
      </c>
      <c r="G10" s="1">
        <v>138</v>
      </c>
      <c r="H10" s="2">
        <v>0.14480587618048299</v>
      </c>
    </row>
    <row r="11" spans="1:8" x14ac:dyDescent="0.25">
      <c r="A11" s="16" t="s">
        <v>1189</v>
      </c>
      <c r="B11" s="1">
        <v>14722</v>
      </c>
      <c r="C11" s="1">
        <v>1135</v>
      </c>
      <c r="D11" s="2">
        <v>7.7095503328352105E-2</v>
      </c>
      <c r="E11" s="1">
        <v>400</v>
      </c>
      <c r="F11" s="2">
        <v>0.35242290748898703</v>
      </c>
      <c r="G11" s="1">
        <v>98</v>
      </c>
      <c r="H11" s="2">
        <v>0.245</v>
      </c>
    </row>
    <row r="12" spans="1:8" x14ac:dyDescent="0.25">
      <c r="A12" s="16" t="s">
        <v>1190</v>
      </c>
      <c r="B12" s="1">
        <v>3176</v>
      </c>
      <c r="C12" s="1">
        <v>397</v>
      </c>
      <c r="D12" s="2">
        <v>0.125</v>
      </c>
      <c r="E12" s="1">
        <v>111</v>
      </c>
      <c r="F12" s="2">
        <v>0.27959697732997502</v>
      </c>
      <c r="G12" s="1">
        <v>23</v>
      </c>
      <c r="H12" s="2">
        <v>0.20720720720720701</v>
      </c>
    </row>
    <row r="13" spans="1:8" x14ac:dyDescent="0.25">
      <c r="A13" s="16" t="s">
        <v>1191</v>
      </c>
      <c r="B13" s="1">
        <v>6012</v>
      </c>
      <c r="C13" s="1">
        <v>1206</v>
      </c>
      <c r="D13" s="2">
        <v>0.20059880239521</v>
      </c>
      <c r="E13" s="1">
        <v>513</v>
      </c>
      <c r="F13" s="2">
        <v>0.42537313432835799</v>
      </c>
      <c r="G13" s="1">
        <v>62</v>
      </c>
      <c r="H13" s="2">
        <v>0.120857699805068</v>
      </c>
    </row>
    <row r="14" spans="1:8" x14ac:dyDescent="0.25">
      <c r="A14" s="16" t="s">
        <v>1192</v>
      </c>
      <c r="B14" s="1">
        <v>852</v>
      </c>
      <c r="C14" s="1">
        <v>238</v>
      </c>
      <c r="D14" s="2">
        <v>0.27934272300469498</v>
      </c>
      <c r="E14" s="1">
        <v>48</v>
      </c>
      <c r="F14" s="2">
        <v>0.20168067226890801</v>
      </c>
      <c r="G14" s="1">
        <v>9</v>
      </c>
      <c r="H14" s="2">
        <v>0.1875</v>
      </c>
    </row>
    <row r="15" spans="1:8" x14ac:dyDescent="0.25">
      <c r="A15" s="16" t="s">
        <v>1193</v>
      </c>
      <c r="B15" s="1">
        <v>3519</v>
      </c>
      <c r="C15" s="1">
        <v>460</v>
      </c>
      <c r="D15" s="2">
        <v>0.13071895424836599</v>
      </c>
      <c r="E15" s="1">
        <v>160</v>
      </c>
      <c r="F15" s="2">
        <v>0.34782608695652201</v>
      </c>
      <c r="G15" s="1">
        <v>21</v>
      </c>
      <c r="H15" s="2">
        <v>0.13125000000000001</v>
      </c>
    </row>
    <row r="16" spans="1:8" x14ac:dyDescent="0.25">
      <c r="A16" s="16" t="s">
        <v>1194</v>
      </c>
      <c r="B16" s="1">
        <v>8513</v>
      </c>
      <c r="C16" s="1">
        <v>964</v>
      </c>
      <c r="D16" s="2">
        <v>0.113238576295078</v>
      </c>
      <c r="E16" s="1">
        <v>314</v>
      </c>
      <c r="F16" s="2">
        <v>0.32572614107883802</v>
      </c>
      <c r="G16" s="1">
        <v>42</v>
      </c>
      <c r="H16" s="2">
        <v>0.13375796178343899</v>
      </c>
    </row>
    <row r="17" spans="1:8" x14ac:dyDescent="0.25">
      <c r="A17" s="16" t="s">
        <v>1195</v>
      </c>
      <c r="B17" s="1">
        <v>4291</v>
      </c>
      <c r="C17" s="1">
        <v>269</v>
      </c>
      <c r="D17" s="2">
        <v>6.2689349801911001E-2</v>
      </c>
      <c r="E17" s="1">
        <v>83</v>
      </c>
      <c r="F17" s="2">
        <v>0.308550185873606</v>
      </c>
      <c r="G17" s="1">
        <v>23</v>
      </c>
      <c r="H17" s="2">
        <v>0.27710843373493999</v>
      </c>
    </row>
    <row r="18" spans="1:8" x14ac:dyDescent="0.25">
      <c r="A18" s="16" t="s">
        <v>1196</v>
      </c>
      <c r="B18" s="1">
        <v>11529</v>
      </c>
      <c r="C18" s="1">
        <v>2950</v>
      </c>
      <c r="D18" s="2">
        <v>0.255876485384682</v>
      </c>
      <c r="E18" s="1">
        <v>586</v>
      </c>
      <c r="F18" s="2">
        <v>0.19864406779661001</v>
      </c>
      <c r="G18" s="1">
        <v>107</v>
      </c>
      <c r="H18" s="2">
        <v>0.18259385665528999</v>
      </c>
    </row>
    <row r="19" spans="1:8" x14ac:dyDescent="0.25">
      <c r="A19" s="16" t="s">
        <v>1197</v>
      </c>
      <c r="B19" s="1">
        <v>1635</v>
      </c>
      <c r="C19" s="1">
        <v>111</v>
      </c>
      <c r="D19" s="2">
        <v>6.7889908256880696E-2</v>
      </c>
      <c r="E19" s="1">
        <v>29</v>
      </c>
      <c r="F19" s="2">
        <v>0.26126126126126098</v>
      </c>
      <c r="G19" s="1" t="s">
        <v>2216</v>
      </c>
      <c r="H19" s="2" t="s">
        <v>2216</v>
      </c>
    </row>
    <row r="20" spans="1:8" x14ac:dyDescent="0.25">
      <c r="A20" s="16" t="s">
        <v>1198</v>
      </c>
      <c r="B20" s="1">
        <v>8475</v>
      </c>
      <c r="C20" s="1">
        <v>718</v>
      </c>
      <c r="D20" s="2">
        <v>8.4719764011799398E-2</v>
      </c>
      <c r="E20" s="1">
        <v>245</v>
      </c>
      <c r="F20" s="2">
        <v>0.34122562674094697</v>
      </c>
      <c r="G20" s="1">
        <v>50</v>
      </c>
      <c r="H20" s="2">
        <v>0.20408163265306101</v>
      </c>
    </row>
    <row r="21" spans="1:8" x14ac:dyDescent="0.25">
      <c r="A21" s="16" t="s">
        <v>1199</v>
      </c>
      <c r="B21" s="1">
        <v>20400</v>
      </c>
      <c r="C21" s="1">
        <v>4105</v>
      </c>
      <c r="D21" s="2">
        <v>0.20122549019607799</v>
      </c>
      <c r="E21" s="1">
        <v>1408</v>
      </c>
      <c r="F21" s="2">
        <v>0.34299634591960998</v>
      </c>
      <c r="G21" s="1">
        <v>218</v>
      </c>
      <c r="H21" s="2">
        <v>0.154829545454545</v>
      </c>
    </row>
    <row r="22" spans="1:8" x14ac:dyDescent="0.25">
      <c r="A22" s="16" t="s">
        <v>1200</v>
      </c>
      <c r="B22" s="1">
        <v>256</v>
      </c>
      <c r="C22" s="1">
        <v>36</v>
      </c>
      <c r="D22" s="2">
        <v>0.140625</v>
      </c>
      <c r="E22" s="1">
        <v>14</v>
      </c>
      <c r="F22" s="2">
        <v>0.38888888888888901</v>
      </c>
      <c r="G22" s="1" t="s">
        <v>2216</v>
      </c>
      <c r="H22" s="2" t="s">
        <v>2216</v>
      </c>
    </row>
    <row r="23" spans="1:8" x14ac:dyDescent="0.25">
      <c r="A23" s="16" t="s">
        <v>1201</v>
      </c>
      <c r="B23" s="1">
        <v>176598</v>
      </c>
      <c r="C23" s="1">
        <v>10438</v>
      </c>
      <c r="D23" s="2">
        <v>5.9105992140341297E-2</v>
      </c>
      <c r="E23" s="1">
        <v>4763</v>
      </c>
      <c r="F23" s="2">
        <v>0.45631347001341299</v>
      </c>
      <c r="G23" s="1">
        <v>1437</v>
      </c>
      <c r="H23" s="2">
        <v>0.30170060885996203</v>
      </c>
    </row>
    <row r="24" spans="1:8" x14ac:dyDescent="0.25">
      <c r="A24" s="10" t="s">
        <v>14</v>
      </c>
      <c r="B24" s="4">
        <v>372568</v>
      </c>
      <c r="C24" s="4">
        <v>44771</v>
      </c>
      <c r="D24" s="3">
        <v>0.12016866719632401</v>
      </c>
      <c r="E24" s="4">
        <v>14563</v>
      </c>
      <c r="F24" s="3">
        <v>0.32527752339684202</v>
      </c>
      <c r="G24" s="4">
        <v>3064</v>
      </c>
      <c r="H24" s="3">
        <v>0.21039620957220401</v>
      </c>
    </row>
    <row r="25" spans="1:8" x14ac:dyDescent="0.25">
      <c r="A25" s="15"/>
    </row>
    <row r="26" spans="1:8" x14ac:dyDescent="0.25">
      <c r="A26" s="13" t="s">
        <v>35</v>
      </c>
    </row>
    <row r="27" spans="1:8" x14ac:dyDescent="0.25">
      <c r="A27" s="14" t="s">
        <v>36</v>
      </c>
    </row>
    <row r="28" spans="1:8" x14ac:dyDescent="0.25">
      <c r="A28" s="14" t="s">
        <v>37</v>
      </c>
    </row>
    <row r="29" spans="1:8" x14ac:dyDescent="0.25">
      <c r="A29" s="14" t="s">
        <v>69</v>
      </c>
    </row>
    <row r="30" spans="1:8" x14ac:dyDescent="0.25">
      <c r="A30" s="14" t="s">
        <v>1096</v>
      </c>
    </row>
    <row r="31" spans="1:8" x14ac:dyDescent="0.25">
      <c r="A31" s="14" t="s">
        <v>1106</v>
      </c>
    </row>
    <row r="32" spans="1:8" x14ac:dyDescent="0.25">
      <c r="A32" s="14" t="s">
        <v>868</v>
      </c>
    </row>
    <row r="33" spans="1:1" x14ac:dyDescent="0.25">
      <c r="A33" s="14" t="s">
        <v>39</v>
      </c>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1206</v>
      </c>
    </row>
    <row r="2" spans="1:8" ht="15" x14ac:dyDescent="0.25">
      <c r="A2" s="12" t="s">
        <v>1183</v>
      </c>
    </row>
    <row r="3" spans="1:8" ht="15" x14ac:dyDescent="0.25">
      <c r="A3" s="12" t="s">
        <v>781</v>
      </c>
    </row>
    <row r="4" spans="1:8" x14ac:dyDescent="0.25">
      <c r="A4" s="15"/>
    </row>
    <row r="5" spans="1:8" x14ac:dyDescent="0.25">
      <c r="A5" s="19" t="str">
        <f>HYPERLINK("#'Table of contents'!A65",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1203</v>
      </c>
      <c r="B9" s="1">
        <v>52502</v>
      </c>
      <c r="C9" s="1">
        <v>2496</v>
      </c>
      <c r="D9" s="2">
        <v>4.7541046055388399E-2</v>
      </c>
      <c r="E9" s="1">
        <v>933</v>
      </c>
      <c r="F9" s="2">
        <v>0.37379807692307698</v>
      </c>
      <c r="G9" s="1">
        <v>291</v>
      </c>
      <c r="H9" s="2">
        <v>0.31189710610932497</v>
      </c>
    </row>
    <row r="10" spans="1:8" x14ac:dyDescent="0.25">
      <c r="A10" s="16" t="s">
        <v>1204</v>
      </c>
      <c r="B10" s="1">
        <v>209910</v>
      </c>
      <c r="C10" s="1">
        <v>23097</v>
      </c>
      <c r="D10" s="2">
        <v>0.110032871230527</v>
      </c>
      <c r="E10" s="1">
        <v>7269</v>
      </c>
      <c r="F10" s="2">
        <v>0.31471619690868902</v>
      </c>
      <c r="G10" s="1">
        <v>1649</v>
      </c>
      <c r="H10" s="2">
        <v>0.226853762553309</v>
      </c>
    </row>
    <row r="11" spans="1:8" x14ac:dyDescent="0.25">
      <c r="A11" s="16" t="s">
        <v>1205</v>
      </c>
      <c r="B11" s="1">
        <v>110156</v>
      </c>
      <c r="C11" s="1">
        <v>19178</v>
      </c>
      <c r="D11" s="2">
        <v>0.17409855114564801</v>
      </c>
      <c r="E11" s="1">
        <v>6361</v>
      </c>
      <c r="F11" s="2">
        <v>0.33168213578058198</v>
      </c>
      <c r="G11" s="1">
        <v>1124</v>
      </c>
      <c r="H11" s="2">
        <v>0.17670177645024401</v>
      </c>
    </row>
    <row r="12" spans="1:8" x14ac:dyDescent="0.25">
      <c r="A12" s="10" t="s">
        <v>14</v>
      </c>
      <c r="B12" s="4">
        <v>372568</v>
      </c>
      <c r="C12" s="4">
        <v>44771</v>
      </c>
      <c r="D12" s="3">
        <v>0.12016866719632401</v>
      </c>
      <c r="E12" s="4">
        <v>14563</v>
      </c>
      <c r="F12" s="3">
        <v>0.32527752339684202</v>
      </c>
      <c r="G12" s="4">
        <v>3064</v>
      </c>
      <c r="H12" s="3">
        <v>0.21039620957220401</v>
      </c>
    </row>
    <row r="13" spans="1:8" x14ac:dyDescent="0.25">
      <c r="A13" s="15"/>
    </row>
    <row r="14" spans="1:8" x14ac:dyDescent="0.25">
      <c r="A14" s="13" t="s">
        <v>35</v>
      </c>
    </row>
    <row r="15" spans="1:8" x14ac:dyDescent="0.25">
      <c r="A15" s="14" t="s">
        <v>36</v>
      </c>
    </row>
    <row r="16" spans="1:8" x14ac:dyDescent="0.25">
      <c r="A16" s="14" t="s">
        <v>37</v>
      </c>
    </row>
    <row r="17" spans="1:1" x14ac:dyDescent="0.25">
      <c r="A17" s="14" t="s">
        <v>69</v>
      </c>
    </row>
    <row r="18" spans="1:1" x14ac:dyDescent="0.25">
      <c r="A18" s="14" t="s">
        <v>1096</v>
      </c>
    </row>
    <row r="19" spans="1:1" x14ac:dyDescent="0.25">
      <c r="A19" s="14" t="s">
        <v>1106</v>
      </c>
    </row>
    <row r="20" spans="1:1" x14ac:dyDescent="0.25">
      <c r="A20" s="14" t="s">
        <v>39</v>
      </c>
    </row>
    <row r="21" spans="1:1" x14ac:dyDescent="0.25">
      <c r="A21" s="15"/>
    </row>
    <row r="22" spans="1:1" x14ac:dyDescent="0.25">
      <c r="A22" s="15"/>
    </row>
    <row r="23" spans="1:1" x14ac:dyDescent="0.25">
      <c r="A23" s="15"/>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1209</v>
      </c>
    </row>
    <row r="2" spans="1:8" ht="15" x14ac:dyDescent="0.25">
      <c r="A2" s="12" t="s">
        <v>1183</v>
      </c>
    </row>
    <row r="3" spans="1:8" ht="15" x14ac:dyDescent="0.25">
      <c r="A3" s="12" t="s">
        <v>767</v>
      </c>
    </row>
    <row r="4" spans="1:8" x14ac:dyDescent="0.25">
      <c r="A4" s="15"/>
    </row>
    <row r="5" spans="1:8" x14ac:dyDescent="0.25">
      <c r="A5" s="19" t="str">
        <f>HYPERLINK("#'Table of contents'!A66",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1207</v>
      </c>
      <c r="B9" s="1">
        <v>171411</v>
      </c>
      <c r="C9" s="1">
        <v>14355</v>
      </c>
      <c r="D9" s="2">
        <v>8.3746083973607305E-2</v>
      </c>
      <c r="E9" s="1">
        <v>3592</v>
      </c>
      <c r="F9" s="2">
        <v>0.25022640195054002</v>
      </c>
      <c r="G9" s="1">
        <v>670</v>
      </c>
      <c r="H9" s="2">
        <v>0.18652561247216001</v>
      </c>
    </row>
    <row r="10" spans="1:8" x14ac:dyDescent="0.25">
      <c r="A10" s="16" t="s">
        <v>1208</v>
      </c>
      <c r="B10" s="1">
        <v>201157</v>
      </c>
      <c r="C10" s="1">
        <v>30416</v>
      </c>
      <c r="D10" s="2">
        <v>0.151205277469837</v>
      </c>
      <c r="E10" s="1">
        <v>10971</v>
      </c>
      <c r="F10" s="2">
        <v>0.36069831667543401</v>
      </c>
      <c r="G10" s="1">
        <v>2394</v>
      </c>
      <c r="H10" s="2">
        <v>0.218211648892535</v>
      </c>
    </row>
    <row r="11" spans="1:8" x14ac:dyDescent="0.25">
      <c r="A11" s="10" t="s">
        <v>14</v>
      </c>
      <c r="B11" s="4">
        <v>372568</v>
      </c>
      <c r="C11" s="4">
        <v>44771</v>
      </c>
      <c r="D11" s="3">
        <v>0.12016866719632401</v>
      </c>
      <c r="E11" s="4">
        <v>14563</v>
      </c>
      <c r="F11" s="3">
        <v>0.32527752339684202</v>
      </c>
      <c r="G11" s="4">
        <v>3064</v>
      </c>
      <c r="H11" s="3">
        <v>0.21039620957220401</v>
      </c>
    </row>
    <row r="12" spans="1:8" x14ac:dyDescent="0.25">
      <c r="A12" s="15"/>
    </row>
    <row r="13" spans="1:8" x14ac:dyDescent="0.25">
      <c r="A13" s="13" t="s">
        <v>35</v>
      </c>
    </row>
    <row r="14" spans="1:8" x14ac:dyDescent="0.25">
      <c r="A14" s="14" t="s">
        <v>36</v>
      </c>
    </row>
    <row r="15" spans="1:8" x14ac:dyDescent="0.25">
      <c r="A15" s="14" t="s">
        <v>37</v>
      </c>
    </row>
    <row r="16" spans="1:8" x14ac:dyDescent="0.25">
      <c r="A16" s="14" t="s">
        <v>69</v>
      </c>
    </row>
    <row r="17" spans="1:1" x14ac:dyDescent="0.25">
      <c r="A17" s="14" t="s">
        <v>1096</v>
      </c>
    </row>
    <row r="18" spans="1:1" x14ac:dyDescent="0.25">
      <c r="A18" s="14" t="s">
        <v>1106</v>
      </c>
    </row>
    <row r="19" spans="1:1" x14ac:dyDescent="0.25">
      <c r="A19" s="14" t="s">
        <v>39</v>
      </c>
    </row>
    <row r="20" spans="1:1" x14ac:dyDescent="0.25">
      <c r="A20" s="15"/>
    </row>
    <row r="21" spans="1:1" x14ac:dyDescent="0.25">
      <c r="A21" s="15"/>
    </row>
    <row r="22" spans="1:1" x14ac:dyDescent="0.25">
      <c r="A22" s="15"/>
    </row>
    <row r="23" spans="1:1" x14ac:dyDescent="0.25">
      <c r="A23" s="15"/>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1213</v>
      </c>
    </row>
    <row r="2" spans="1:8" ht="15" x14ac:dyDescent="0.25">
      <c r="A2" s="12" t="s">
        <v>1183</v>
      </c>
    </row>
    <row r="3" spans="1:8" ht="15" x14ac:dyDescent="0.25">
      <c r="A3" s="12" t="s">
        <v>795</v>
      </c>
    </row>
    <row r="4" spans="1:8" x14ac:dyDescent="0.25">
      <c r="A4" s="15"/>
    </row>
    <row r="5" spans="1:8" x14ac:dyDescent="0.25">
      <c r="A5" s="19" t="str">
        <f>HYPERLINK("#'Table of contents'!A67",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1210</v>
      </c>
      <c r="B9" s="1">
        <v>219251</v>
      </c>
      <c r="C9" s="1">
        <v>28282</v>
      </c>
      <c r="D9" s="2">
        <v>0.12899371040497001</v>
      </c>
      <c r="E9" s="1">
        <v>7676</v>
      </c>
      <c r="F9" s="2">
        <v>0.271409376988898</v>
      </c>
      <c r="G9" s="1">
        <v>1485</v>
      </c>
      <c r="H9" s="2">
        <v>0.19346013548723301</v>
      </c>
    </row>
    <row r="10" spans="1:8" x14ac:dyDescent="0.25">
      <c r="A10" s="16" t="s">
        <v>1211</v>
      </c>
      <c r="B10" s="1">
        <v>43881</v>
      </c>
      <c r="C10" s="1">
        <v>3904</v>
      </c>
      <c r="D10" s="2">
        <v>8.8967890430938196E-2</v>
      </c>
      <c r="E10" s="1">
        <v>1617</v>
      </c>
      <c r="F10" s="2">
        <v>0.41419057377049201</v>
      </c>
      <c r="G10" s="1">
        <v>438</v>
      </c>
      <c r="H10" s="2">
        <v>0.270871985157699</v>
      </c>
    </row>
    <row r="11" spans="1:8" x14ac:dyDescent="0.25">
      <c r="A11" s="16" t="s">
        <v>1212</v>
      </c>
      <c r="B11" s="1">
        <v>109436</v>
      </c>
      <c r="C11" s="1">
        <v>12585</v>
      </c>
      <c r="D11" s="2">
        <v>0.114998720713476</v>
      </c>
      <c r="E11" s="1">
        <v>5270</v>
      </c>
      <c r="F11" s="2">
        <v>0.418752483114819</v>
      </c>
      <c r="G11" s="1">
        <v>1141</v>
      </c>
      <c r="H11" s="2">
        <v>0.216508538899431</v>
      </c>
    </row>
    <row r="12" spans="1:8" x14ac:dyDescent="0.25">
      <c r="A12" s="10" t="s">
        <v>14</v>
      </c>
      <c r="B12" s="4">
        <v>372568</v>
      </c>
      <c r="C12" s="4">
        <v>44771</v>
      </c>
      <c r="D12" s="3">
        <v>0.12016866719632401</v>
      </c>
      <c r="E12" s="4">
        <v>14563</v>
      </c>
      <c r="F12" s="3">
        <v>0.32527752339684202</v>
      </c>
      <c r="G12" s="4">
        <v>3064</v>
      </c>
      <c r="H12" s="3">
        <v>0.21039620957220401</v>
      </c>
    </row>
    <row r="13" spans="1:8" x14ac:dyDescent="0.25">
      <c r="A13" s="15"/>
    </row>
    <row r="14" spans="1:8" x14ac:dyDescent="0.25">
      <c r="A14" s="13" t="s">
        <v>35</v>
      </c>
    </row>
    <row r="15" spans="1:8" x14ac:dyDescent="0.25">
      <c r="A15" s="14" t="s">
        <v>36</v>
      </c>
    </row>
    <row r="16" spans="1:8" x14ac:dyDescent="0.25">
      <c r="A16" s="14" t="s">
        <v>37</v>
      </c>
    </row>
    <row r="17" spans="1:1" x14ac:dyDescent="0.25">
      <c r="A17" s="14" t="s">
        <v>69</v>
      </c>
    </row>
    <row r="18" spans="1:1" x14ac:dyDescent="0.25">
      <c r="A18" s="14" t="s">
        <v>1096</v>
      </c>
    </row>
    <row r="19" spans="1:1" x14ac:dyDescent="0.25">
      <c r="A19" s="14" t="s">
        <v>1106</v>
      </c>
    </row>
    <row r="20" spans="1:1" x14ac:dyDescent="0.25">
      <c r="A20" s="14" t="s">
        <v>39</v>
      </c>
    </row>
    <row r="21" spans="1:1" x14ac:dyDescent="0.25">
      <c r="A21" s="15"/>
    </row>
    <row r="22" spans="1:1" x14ac:dyDescent="0.25">
      <c r="A22" s="15"/>
    </row>
    <row r="23" spans="1:1" x14ac:dyDescent="0.25">
      <c r="A23" s="15"/>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1217</v>
      </c>
    </row>
    <row r="2" spans="1:8" ht="15" x14ac:dyDescent="0.25">
      <c r="A2" s="12" t="s">
        <v>1183</v>
      </c>
    </row>
    <row r="3" spans="1:8" ht="15" x14ac:dyDescent="0.25">
      <c r="A3" s="12" t="s">
        <v>809</v>
      </c>
    </row>
    <row r="4" spans="1:8" x14ac:dyDescent="0.25">
      <c r="A4" s="15"/>
    </row>
    <row r="5" spans="1:8" x14ac:dyDescent="0.25">
      <c r="A5" s="19" t="str">
        <f>HYPERLINK("#'Table of contents'!A68",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1214</v>
      </c>
      <c r="B9" s="1">
        <v>146328</v>
      </c>
      <c r="C9" s="1">
        <v>16513</v>
      </c>
      <c r="D9" s="2">
        <v>0.112849215461156</v>
      </c>
      <c r="E9" s="1">
        <v>6357</v>
      </c>
      <c r="F9" s="2">
        <v>0.38496941803427598</v>
      </c>
      <c r="G9" s="1">
        <v>1420</v>
      </c>
      <c r="H9" s="2">
        <v>0.22337580619789199</v>
      </c>
    </row>
    <row r="10" spans="1:8" x14ac:dyDescent="0.25">
      <c r="A10" s="16" t="s">
        <v>1215</v>
      </c>
      <c r="B10" s="1">
        <v>194403</v>
      </c>
      <c r="C10" s="1">
        <v>23555</v>
      </c>
      <c r="D10" s="2">
        <v>0.121165825630263</v>
      </c>
      <c r="E10" s="1">
        <v>6468</v>
      </c>
      <c r="F10" s="2">
        <v>0.27459138187221399</v>
      </c>
      <c r="G10" s="1">
        <v>1253</v>
      </c>
      <c r="H10" s="2">
        <v>0.19372294372294399</v>
      </c>
    </row>
    <row r="11" spans="1:8" x14ac:dyDescent="0.25">
      <c r="A11" s="16" t="s">
        <v>1216</v>
      </c>
      <c r="B11" s="1">
        <v>31837</v>
      </c>
      <c r="C11" s="1">
        <v>4703</v>
      </c>
      <c r="D11" s="2">
        <v>0.14772120488739501</v>
      </c>
      <c r="E11" s="1">
        <v>1738</v>
      </c>
      <c r="F11" s="2">
        <v>0.36955135020199897</v>
      </c>
      <c r="G11" s="1">
        <v>391</v>
      </c>
      <c r="H11" s="2">
        <v>0.22497123130034499</v>
      </c>
    </row>
    <row r="12" spans="1:8" x14ac:dyDescent="0.25">
      <c r="A12" s="10" t="s">
        <v>14</v>
      </c>
      <c r="B12" s="4">
        <v>372568</v>
      </c>
      <c r="C12" s="4">
        <v>44771</v>
      </c>
      <c r="D12" s="3">
        <v>0.12016866719632401</v>
      </c>
      <c r="E12" s="4">
        <v>14563</v>
      </c>
      <c r="F12" s="3">
        <v>0.32527752339684202</v>
      </c>
      <c r="G12" s="4">
        <v>3064</v>
      </c>
      <c r="H12" s="3">
        <v>0.21039620957220401</v>
      </c>
    </row>
    <row r="13" spans="1:8" x14ac:dyDescent="0.25">
      <c r="A13" s="15"/>
    </row>
    <row r="14" spans="1:8" x14ac:dyDescent="0.25">
      <c r="A14" s="13" t="s">
        <v>35</v>
      </c>
    </row>
    <row r="15" spans="1:8" x14ac:dyDescent="0.25">
      <c r="A15" s="14" t="s">
        <v>36</v>
      </c>
    </row>
    <row r="16" spans="1:8" x14ac:dyDescent="0.25">
      <c r="A16" s="14" t="s">
        <v>37</v>
      </c>
    </row>
    <row r="17" spans="1:1" x14ac:dyDescent="0.25">
      <c r="A17" s="14" t="s">
        <v>69</v>
      </c>
    </row>
    <row r="18" spans="1:1" x14ac:dyDescent="0.25">
      <c r="A18" s="14" t="s">
        <v>1096</v>
      </c>
    </row>
    <row r="19" spans="1:1" x14ac:dyDescent="0.25">
      <c r="A19" s="14" t="s">
        <v>1106</v>
      </c>
    </row>
    <row r="20" spans="1:1" x14ac:dyDescent="0.25">
      <c r="A20" s="14" t="s">
        <v>39</v>
      </c>
    </row>
    <row r="21" spans="1:1" x14ac:dyDescent="0.25">
      <c r="A21" s="15"/>
    </row>
    <row r="22" spans="1:1" x14ac:dyDescent="0.25">
      <c r="A22" s="15"/>
    </row>
    <row r="23" spans="1:1" x14ac:dyDescent="0.25">
      <c r="A23" s="15"/>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1232</v>
      </c>
    </row>
    <row r="2" spans="1:8" ht="15" x14ac:dyDescent="0.25">
      <c r="A2" s="12" t="s">
        <v>1183</v>
      </c>
    </row>
    <row r="3" spans="1:8" ht="15" x14ac:dyDescent="0.25">
      <c r="A3" s="12" t="s">
        <v>757</v>
      </c>
    </row>
    <row r="4" spans="1:8" ht="15" x14ac:dyDescent="0.25">
      <c r="A4" s="12" t="s">
        <v>781</v>
      </c>
    </row>
    <row r="5" spans="1:8" x14ac:dyDescent="0.25">
      <c r="A5" s="19" t="str">
        <f>HYPERLINK("#'Table of contents'!A69",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1218</v>
      </c>
      <c r="B9" s="1">
        <v>615</v>
      </c>
      <c r="C9" s="1">
        <v>117</v>
      </c>
      <c r="D9" s="2">
        <v>0.190243902439024</v>
      </c>
      <c r="E9" s="1">
        <v>25</v>
      </c>
      <c r="F9" s="2">
        <v>0.213675213675214</v>
      </c>
      <c r="G9" s="1" t="s">
        <v>2216</v>
      </c>
      <c r="H9" s="2" t="s">
        <v>2216</v>
      </c>
    </row>
    <row r="10" spans="1:8" x14ac:dyDescent="0.25">
      <c r="A10" s="16" t="s">
        <v>1219</v>
      </c>
      <c r="B10" s="1">
        <v>46872</v>
      </c>
      <c r="C10" s="1">
        <v>9228</v>
      </c>
      <c r="D10" s="2">
        <v>0.19687660010240701</v>
      </c>
      <c r="E10" s="1">
        <v>2219</v>
      </c>
      <c r="F10" s="2">
        <v>0.24046380580840901</v>
      </c>
      <c r="G10" s="1">
        <v>383</v>
      </c>
      <c r="H10" s="2">
        <v>0.17260027039206799</v>
      </c>
    </row>
    <row r="11" spans="1:8" x14ac:dyDescent="0.25">
      <c r="A11" s="16" t="s">
        <v>1220</v>
      </c>
      <c r="B11" s="1">
        <v>36641</v>
      </c>
      <c r="C11" s="1">
        <v>8478</v>
      </c>
      <c r="D11" s="2">
        <v>0.23138014792172701</v>
      </c>
      <c r="E11" s="1">
        <v>2692</v>
      </c>
      <c r="F11" s="2">
        <v>0.31752771880160402</v>
      </c>
      <c r="G11" s="1">
        <v>439</v>
      </c>
      <c r="H11" s="2">
        <v>0.16307578008915299</v>
      </c>
    </row>
    <row r="12" spans="1:8" x14ac:dyDescent="0.25">
      <c r="A12" s="16" t="s">
        <v>1221</v>
      </c>
      <c r="B12" s="1">
        <v>10</v>
      </c>
      <c r="C12" s="1" t="s">
        <v>2216</v>
      </c>
      <c r="D12" s="2">
        <v>0</v>
      </c>
      <c r="E12" s="1" t="s">
        <v>2216</v>
      </c>
      <c r="F12" s="2">
        <v>0</v>
      </c>
      <c r="G12" s="1" t="s">
        <v>2216</v>
      </c>
      <c r="H12" s="2">
        <v>0</v>
      </c>
    </row>
    <row r="13" spans="1:8" x14ac:dyDescent="0.25">
      <c r="A13" s="16" t="s">
        <v>1222</v>
      </c>
      <c r="B13" s="1">
        <v>58347</v>
      </c>
      <c r="C13" s="1">
        <v>7743</v>
      </c>
      <c r="D13" s="2">
        <v>0.132706051725024</v>
      </c>
      <c r="E13" s="1">
        <v>2166</v>
      </c>
      <c r="F13" s="2">
        <v>0.27973653622626898</v>
      </c>
      <c r="G13" s="1">
        <v>375</v>
      </c>
      <c r="H13" s="2">
        <v>0.17313019390581699</v>
      </c>
    </row>
    <row r="14" spans="1:8" x14ac:dyDescent="0.25">
      <c r="A14" s="16" t="s">
        <v>1223</v>
      </c>
      <c r="B14" s="1">
        <v>51621</v>
      </c>
      <c r="C14" s="1">
        <v>8430</v>
      </c>
      <c r="D14" s="2">
        <v>0.16330563142907001</v>
      </c>
      <c r="E14" s="1">
        <v>2590</v>
      </c>
      <c r="F14" s="2">
        <v>0.30723606168445999</v>
      </c>
      <c r="G14" s="1">
        <v>398</v>
      </c>
      <c r="H14" s="2">
        <v>0.15366795366795399</v>
      </c>
    </row>
    <row r="15" spans="1:8" x14ac:dyDescent="0.25">
      <c r="A15" s="16" t="s">
        <v>1224</v>
      </c>
      <c r="B15" s="1">
        <v>585</v>
      </c>
      <c r="C15" s="1">
        <v>96</v>
      </c>
      <c r="D15" s="2">
        <v>0.16410256410256399</v>
      </c>
      <c r="E15" s="1">
        <v>36</v>
      </c>
      <c r="F15" s="2">
        <v>0.375</v>
      </c>
      <c r="G15" s="1">
        <v>13</v>
      </c>
      <c r="H15" s="2">
        <v>0.36111111111111099</v>
      </c>
    </row>
    <row r="16" spans="1:8" x14ac:dyDescent="0.25">
      <c r="A16" s="16" t="s">
        <v>1225</v>
      </c>
      <c r="B16" s="1">
        <v>1279</v>
      </c>
      <c r="C16" s="1">
        <v>241</v>
      </c>
      <c r="D16" s="2">
        <v>0.188428459734167</v>
      </c>
      <c r="E16" s="1">
        <v>72</v>
      </c>
      <c r="F16" s="2">
        <v>0.29875518672199203</v>
      </c>
      <c r="G16" s="1">
        <v>17</v>
      </c>
      <c r="H16" s="2">
        <v>0.23611111111111099</v>
      </c>
    </row>
    <row r="17" spans="1:8" x14ac:dyDescent="0.25">
      <c r="A17" s="16" t="s">
        <v>1226</v>
      </c>
      <c r="B17" s="1">
        <v>21038</v>
      </c>
      <c r="C17" s="1">
        <v>721</v>
      </c>
      <c r="D17" s="2">
        <v>3.42713185664036E-2</v>
      </c>
      <c r="E17" s="1">
        <v>300</v>
      </c>
      <c r="F17" s="2">
        <v>0.41608876560332902</v>
      </c>
      <c r="G17" s="1">
        <v>103</v>
      </c>
      <c r="H17" s="2">
        <v>0.34333333333333299</v>
      </c>
    </row>
    <row r="18" spans="1:8" x14ac:dyDescent="0.25">
      <c r="A18" s="16" t="s">
        <v>1227</v>
      </c>
      <c r="B18" s="1">
        <v>60666</v>
      </c>
      <c r="C18" s="1">
        <v>3512</v>
      </c>
      <c r="D18" s="2">
        <v>5.7890746052154399E-2</v>
      </c>
      <c r="E18" s="1">
        <v>1823</v>
      </c>
      <c r="F18" s="2">
        <v>0.519077448747153</v>
      </c>
      <c r="G18" s="1">
        <v>586</v>
      </c>
      <c r="H18" s="2">
        <v>0.32144816236972001</v>
      </c>
    </row>
    <row r="19" spans="1:8" x14ac:dyDescent="0.25">
      <c r="A19" s="16" t="s">
        <v>1228</v>
      </c>
      <c r="B19" s="1">
        <v>20171</v>
      </c>
      <c r="C19" s="1">
        <v>1990</v>
      </c>
      <c r="D19" s="2">
        <v>9.8656487035843496E-2</v>
      </c>
      <c r="E19" s="1">
        <v>987</v>
      </c>
      <c r="F19" s="2">
        <v>0.495979899497487</v>
      </c>
      <c r="G19" s="1">
        <v>264</v>
      </c>
      <c r="H19" s="2">
        <v>0.26747720364741601</v>
      </c>
    </row>
    <row r="20" spans="1:8" x14ac:dyDescent="0.25">
      <c r="A20" s="16" t="s">
        <v>1229</v>
      </c>
      <c r="B20" s="1">
        <v>30839</v>
      </c>
      <c r="C20" s="1">
        <v>1658</v>
      </c>
      <c r="D20" s="2">
        <v>5.3763092188462702E-2</v>
      </c>
      <c r="E20" s="1">
        <v>608</v>
      </c>
      <c r="F20" s="2">
        <v>0.36670687575392003</v>
      </c>
      <c r="G20" s="1">
        <v>186</v>
      </c>
      <c r="H20" s="2">
        <v>0.30592105263157898</v>
      </c>
    </row>
    <row r="21" spans="1:8" x14ac:dyDescent="0.25">
      <c r="A21" s="16" t="s">
        <v>1230</v>
      </c>
      <c r="B21" s="1">
        <v>43440</v>
      </c>
      <c r="C21" s="1">
        <v>2518</v>
      </c>
      <c r="D21" s="2">
        <v>5.7965009208103102E-2</v>
      </c>
      <c r="E21" s="1">
        <v>1025</v>
      </c>
      <c r="F21" s="2">
        <v>0.40706910246227201</v>
      </c>
      <c r="G21" s="1">
        <v>292</v>
      </c>
      <c r="H21" s="2">
        <v>0.284878048780488</v>
      </c>
    </row>
    <row r="22" spans="1:8" x14ac:dyDescent="0.25">
      <c r="A22" s="16" t="s">
        <v>1231</v>
      </c>
      <c r="B22" s="1">
        <v>444</v>
      </c>
      <c r="C22" s="1">
        <v>39</v>
      </c>
      <c r="D22" s="2">
        <v>8.7837837837837801E-2</v>
      </c>
      <c r="E22" s="1">
        <v>20</v>
      </c>
      <c r="F22" s="2">
        <v>0.512820512820513</v>
      </c>
      <c r="G22" s="1" t="s">
        <v>2216</v>
      </c>
      <c r="H22" s="2" t="s">
        <v>2216</v>
      </c>
    </row>
    <row r="23" spans="1:8" x14ac:dyDescent="0.25">
      <c r="A23" s="10" t="s">
        <v>14</v>
      </c>
      <c r="B23" s="4">
        <v>372568</v>
      </c>
      <c r="C23" s="4">
        <v>44771</v>
      </c>
      <c r="D23" s="3">
        <v>0.12016866719632401</v>
      </c>
      <c r="E23" s="4">
        <v>14563</v>
      </c>
      <c r="F23" s="3">
        <v>0.32527752339684202</v>
      </c>
      <c r="G23" s="4">
        <v>3064</v>
      </c>
      <c r="H23" s="3">
        <v>0.21039620957220401</v>
      </c>
    </row>
    <row r="24" spans="1:8" x14ac:dyDescent="0.25">
      <c r="A24" s="15"/>
    </row>
    <row r="25" spans="1:8" x14ac:dyDescent="0.25">
      <c r="A25" s="13" t="s">
        <v>35</v>
      </c>
    </row>
    <row r="26" spans="1:8" x14ac:dyDescent="0.25">
      <c r="A26" s="14" t="s">
        <v>36</v>
      </c>
    </row>
    <row r="27" spans="1:8" x14ac:dyDescent="0.25">
      <c r="A27" s="14" t="s">
        <v>37</v>
      </c>
    </row>
    <row r="28" spans="1:8" x14ac:dyDescent="0.25">
      <c r="A28" s="14" t="s">
        <v>69</v>
      </c>
    </row>
    <row r="29" spans="1:8" x14ac:dyDescent="0.25">
      <c r="A29" s="14" t="s">
        <v>1096</v>
      </c>
    </row>
    <row r="30" spans="1:8" x14ac:dyDescent="0.25">
      <c r="A30" s="14" t="s">
        <v>1106</v>
      </c>
    </row>
    <row r="31" spans="1:8" x14ac:dyDescent="0.25">
      <c r="A31" s="14" t="s">
        <v>39</v>
      </c>
    </row>
    <row r="32" spans="1:8"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M9000"/>
  <sheetViews>
    <sheetView showGridLines="0" workbookViewId="0"/>
  </sheetViews>
  <sheetFormatPr defaultColWidth="11.5546875" defaultRowHeight="13.2" x14ac:dyDescent="0.25"/>
  <cols>
    <col min="1" max="1" width="40.6640625" customWidth="1"/>
    <col min="2" max="14" width="10.5546875" customWidth="1"/>
  </cols>
  <sheetData>
    <row r="1" spans="1:13" ht="15" x14ac:dyDescent="0.25">
      <c r="A1" s="12" t="s">
        <v>147</v>
      </c>
    </row>
    <row r="2" spans="1:13" ht="15" x14ac:dyDescent="0.25">
      <c r="A2" s="12" t="s">
        <v>64</v>
      </c>
    </row>
    <row r="3" spans="1:13" ht="15" x14ac:dyDescent="0.25">
      <c r="A3" s="12" t="s">
        <v>65</v>
      </c>
    </row>
    <row r="4" spans="1:13" ht="15" x14ac:dyDescent="0.25">
      <c r="A4" s="12" t="s">
        <v>148</v>
      </c>
    </row>
    <row r="5" spans="1:13" x14ac:dyDescent="0.25">
      <c r="A5" s="19" t="str">
        <f>HYPERLINK("#'Table of contents'!A7", "Back to contents")</f>
        <v>Back to contents</v>
      </c>
    </row>
    <row r="6" spans="1:13" x14ac:dyDescent="0.25">
      <c r="A6" s="15"/>
      <c r="B6" s="23" t="s">
        <v>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103</v>
      </c>
      <c r="B8" s="1">
        <v>0</v>
      </c>
      <c r="C8" s="1">
        <v>0</v>
      </c>
      <c r="D8" s="1">
        <v>0</v>
      </c>
      <c r="E8" s="1">
        <v>0</v>
      </c>
      <c r="F8" s="1">
        <v>14</v>
      </c>
      <c r="G8" s="1">
        <v>155</v>
      </c>
      <c r="H8" s="1">
        <v>239</v>
      </c>
      <c r="I8" s="1">
        <v>187</v>
      </c>
      <c r="J8" s="1">
        <v>213</v>
      </c>
      <c r="K8" s="1">
        <v>175</v>
      </c>
      <c r="L8" s="4">
        <v>969</v>
      </c>
      <c r="M8" s="4">
        <v>983</v>
      </c>
    </row>
    <row r="9" spans="1:13" x14ac:dyDescent="0.25">
      <c r="A9" s="16" t="s">
        <v>104</v>
      </c>
      <c r="B9" s="1">
        <v>0</v>
      </c>
      <c r="C9" s="1">
        <v>0</v>
      </c>
      <c r="D9" s="1">
        <v>0</v>
      </c>
      <c r="E9" s="1">
        <v>0</v>
      </c>
      <c r="F9" s="1">
        <v>1</v>
      </c>
      <c r="G9" s="1">
        <v>11</v>
      </c>
      <c r="H9" s="1">
        <v>7</v>
      </c>
      <c r="I9" s="1">
        <v>2</v>
      </c>
      <c r="J9" s="1">
        <v>5</v>
      </c>
      <c r="K9" s="1">
        <v>6</v>
      </c>
      <c r="L9" s="4">
        <v>31</v>
      </c>
      <c r="M9" s="4">
        <v>32</v>
      </c>
    </row>
    <row r="10" spans="1:13" x14ac:dyDescent="0.25">
      <c r="A10" s="16" t="s">
        <v>105</v>
      </c>
      <c r="B10" s="1">
        <v>0</v>
      </c>
      <c r="C10" s="1">
        <v>0</v>
      </c>
      <c r="D10" s="1">
        <v>0</v>
      </c>
      <c r="E10" s="1">
        <v>3</v>
      </c>
      <c r="F10" s="1">
        <v>23</v>
      </c>
      <c r="G10" s="1">
        <v>145</v>
      </c>
      <c r="H10" s="1">
        <v>128</v>
      </c>
      <c r="I10" s="1">
        <v>144</v>
      </c>
      <c r="J10" s="1">
        <v>148</v>
      </c>
      <c r="K10" s="1">
        <v>155</v>
      </c>
      <c r="L10" s="4">
        <v>720</v>
      </c>
      <c r="M10" s="4">
        <v>746</v>
      </c>
    </row>
    <row r="11" spans="1:13" x14ac:dyDescent="0.25">
      <c r="A11" s="16" t="s">
        <v>106</v>
      </c>
      <c r="B11" s="1">
        <v>0</v>
      </c>
      <c r="C11" s="1">
        <v>0</v>
      </c>
      <c r="D11" s="1">
        <v>0</v>
      </c>
      <c r="E11" s="1">
        <v>0</v>
      </c>
      <c r="F11" s="1">
        <v>0</v>
      </c>
      <c r="G11" s="1">
        <v>0</v>
      </c>
      <c r="H11" s="1">
        <v>0</v>
      </c>
      <c r="I11" s="1">
        <v>0</v>
      </c>
      <c r="J11" s="1">
        <v>0</v>
      </c>
      <c r="K11" s="1">
        <v>0</v>
      </c>
      <c r="L11" s="4">
        <v>0</v>
      </c>
      <c r="M11" s="4">
        <v>0</v>
      </c>
    </row>
    <row r="12" spans="1:13" x14ac:dyDescent="0.25">
      <c r="A12" s="16" t="s">
        <v>107</v>
      </c>
      <c r="B12" s="1">
        <v>0</v>
      </c>
      <c r="C12" s="1">
        <v>0</v>
      </c>
      <c r="D12" s="1">
        <v>0</v>
      </c>
      <c r="E12" s="1">
        <v>3</v>
      </c>
      <c r="F12" s="1">
        <v>47</v>
      </c>
      <c r="G12" s="1">
        <v>210</v>
      </c>
      <c r="H12" s="1">
        <v>218</v>
      </c>
      <c r="I12" s="1">
        <v>252</v>
      </c>
      <c r="J12" s="1">
        <v>185</v>
      </c>
      <c r="K12" s="1">
        <v>208</v>
      </c>
      <c r="L12" s="4">
        <v>1073</v>
      </c>
      <c r="M12" s="4">
        <v>1123</v>
      </c>
    </row>
    <row r="13" spans="1:13" x14ac:dyDescent="0.25">
      <c r="A13" s="16" t="s">
        <v>108</v>
      </c>
      <c r="B13" s="1">
        <v>0</v>
      </c>
      <c r="C13" s="1">
        <v>0</v>
      </c>
      <c r="D13" s="1">
        <v>0</v>
      </c>
      <c r="E13" s="1">
        <v>0</v>
      </c>
      <c r="F13" s="1">
        <v>0</v>
      </c>
      <c r="G13" s="1">
        <v>1</v>
      </c>
      <c r="H13" s="1">
        <v>3</v>
      </c>
      <c r="I13" s="1">
        <v>8</v>
      </c>
      <c r="J13" s="1">
        <v>13</v>
      </c>
      <c r="K13" s="1">
        <v>13</v>
      </c>
      <c r="L13" s="4">
        <v>38</v>
      </c>
      <c r="M13" s="4">
        <v>38</v>
      </c>
    </row>
    <row r="14" spans="1:13" x14ac:dyDescent="0.25">
      <c r="A14" s="16" t="s">
        <v>109</v>
      </c>
      <c r="B14" s="1">
        <v>0</v>
      </c>
      <c r="C14" s="1">
        <v>0</v>
      </c>
      <c r="D14" s="1">
        <v>3</v>
      </c>
      <c r="E14" s="1">
        <v>8</v>
      </c>
      <c r="F14" s="1">
        <v>107</v>
      </c>
      <c r="G14" s="1">
        <v>195</v>
      </c>
      <c r="H14" s="1">
        <v>158</v>
      </c>
      <c r="I14" s="1">
        <v>241</v>
      </c>
      <c r="J14" s="1">
        <v>257</v>
      </c>
      <c r="K14" s="1">
        <v>205</v>
      </c>
      <c r="L14" s="4">
        <v>1056</v>
      </c>
      <c r="M14" s="4">
        <v>1174</v>
      </c>
    </row>
    <row r="15" spans="1:13" x14ac:dyDescent="0.25">
      <c r="A15" s="16" t="s">
        <v>110</v>
      </c>
      <c r="B15" s="1">
        <v>0</v>
      </c>
      <c r="C15" s="1">
        <v>0</v>
      </c>
      <c r="D15" s="1">
        <v>0</v>
      </c>
      <c r="E15" s="1">
        <v>0</v>
      </c>
      <c r="F15" s="1">
        <v>0</v>
      </c>
      <c r="G15" s="1">
        <v>0</v>
      </c>
      <c r="H15" s="1">
        <v>0</v>
      </c>
      <c r="I15" s="1">
        <v>0</v>
      </c>
      <c r="J15" s="1">
        <v>0</v>
      </c>
      <c r="K15" s="1">
        <v>0</v>
      </c>
      <c r="L15" s="4">
        <v>0</v>
      </c>
      <c r="M15" s="4">
        <v>0</v>
      </c>
    </row>
    <row r="16" spans="1:13" x14ac:dyDescent="0.25">
      <c r="A16" s="16" t="s">
        <v>111</v>
      </c>
      <c r="B16" s="1">
        <v>0</v>
      </c>
      <c r="C16" s="1">
        <v>0</v>
      </c>
      <c r="D16" s="1">
        <v>2</v>
      </c>
      <c r="E16" s="1">
        <v>2</v>
      </c>
      <c r="F16" s="1">
        <v>16</v>
      </c>
      <c r="G16" s="1">
        <v>165</v>
      </c>
      <c r="H16" s="1">
        <v>174</v>
      </c>
      <c r="I16" s="1">
        <v>188</v>
      </c>
      <c r="J16" s="1">
        <v>94</v>
      </c>
      <c r="K16" s="1">
        <v>112</v>
      </c>
      <c r="L16" s="4">
        <v>733</v>
      </c>
      <c r="M16" s="4">
        <v>753</v>
      </c>
    </row>
    <row r="17" spans="1:13" x14ac:dyDescent="0.25">
      <c r="A17" s="16" t="s">
        <v>112</v>
      </c>
      <c r="B17" s="1">
        <v>0</v>
      </c>
      <c r="C17" s="1">
        <v>0</v>
      </c>
      <c r="D17" s="1">
        <v>0</v>
      </c>
      <c r="E17" s="1">
        <v>0</v>
      </c>
      <c r="F17" s="1">
        <v>1</v>
      </c>
      <c r="G17" s="1">
        <v>47</v>
      </c>
      <c r="H17" s="1">
        <v>36</v>
      </c>
      <c r="I17" s="1">
        <v>35</v>
      </c>
      <c r="J17" s="1">
        <v>36</v>
      </c>
      <c r="K17" s="1">
        <v>64</v>
      </c>
      <c r="L17" s="4">
        <v>218</v>
      </c>
      <c r="M17" s="4">
        <v>219</v>
      </c>
    </row>
    <row r="18" spans="1:13" x14ac:dyDescent="0.25">
      <c r="A18" s="16" t="s">
        <v>113</v>
      </c>
      <c r="B18" s="1">
        <v>0</v>
      </c>
      <c r="C18" s="1">
        <v>1</v>
      </c>
      <c r="D18" s="1">
        <v>2</v>
      </c>
      <c r="E18" s="1">
        <v>1</v>
      </c>
      <c r="F18" s="1">
        <v>85</v>
      </c>
      <c r="G18" s="1">
        <v>529</v>
      </c>
      <c r="H18" s="1">
        <v>697</v>
      </c>
      <c r="I18" s="1">
        <v>660</v>
      </c>
      <c r="J18" s="1">
        <v>857</v>
      </c>
      <c r="K18" s="1">
        <v>1070</v>
      </c>
      <c r="L18" s="4">
        <v>3813</v>
      </c>
      <c r="M18" s="4">
        <v>3902</v>
      </c>
    </row>
    <row r="19" spans="1:13" x14ac:dyDescent="0.25">
      <c r="A19" s="16" t="s">
        <v>114</v>
      </c>
      <c r="B19" s="1">
        <v>0</v>
      </c>
      <c r="C19" s="1">
        <v>0</v>
      </c>
      <c r="D19" s="1">
        <v>0</v>
      </c>
      <c r="E19" s="1">
        <v>0</v>
      </c>
      <c r="F19" s="1">
        <v>0</v>
      </c>
      <c r="G19" s="1">
        <v>0</v>
      </c>
      <c r="H19" s="1">
        <v>0</v>
      </c>
      <c r="I19" s="1">
        <v>1</v>
      </c>
      <c r="J19" s="1">
        <v>0</v>
      </c>
      <c r="K19" s="1">
        <v>0</v>
      </c>
      <c r="L19" s="4">
        <v>1</v>
      </c>
      <c r="M19" s="4">
        <v>1</v>
      </c>
    </row>
    <row r="20" spans="1:13" x14ac:dyDescent="0.25">
      <c r="A20" s="16" t="s">
        <v>115</v>
      </c>
      <c r="B20" s="1">
        <v>0</v>
      </c>
      <c r="C20" s="1">
        <v>0</v>
      </c>
      <c r="D20" s="1">
        <v>0</v>
      </c>
      <c r="E20" s="1">
        <v>1</v>
      </c>
      <c r="F20" s="1">
        <v>13</v>
      </c>
      <c r="G20" s="1">
        <v>114</v>
      </c>
      <c r="H20" s="1">
        <v>141</v>
      </c>
      <c r="I20" s="1">
        <v>154</v>
      </c>
      <c r="J20" s="1">
        <v>106</v>
      </c>
      <c r="K20" s="1">
        <v>102</v>
      </c>
      <c r="L20" s="4">
        <v>617</v>
      </c>
      <c r="M20" s="4">
        <v>631</v>
      </c>
    </row>
    <row r="21" spans="1:13" x14ac:dyDescent="0.25">
      <c r="A21" s="16" t="s">
        <v>116</v>
      </c>
      <c r="B21" s="1">
        <v>0</v>
      </c>
      <c r="C21" s="1">
        <v>0</v>
      </c>
      <c r="D21" s="1">
        <v>0</v>
      </c>
      <c r="E21" s="1">
        <v>0</v>
      </c>
      <c r="F21" s="1">
        <v>4</v>
      </c>
      <c r="G21" s="1">
        <v>43</v>
      </c>
      <c r="H21" s="1">
        <v>47</v>
      </c>
      <c r="I21" s="1">
        <v>28</v>
      </c>
      <c r="J21" s="1">
        <v>41</v>
      </c>
      <c r="K21" s="1">
        <v>25</v>
      </c>
      <c r="L21" s="4">
        <v>184</v>
      </c>
      <c r="M21" s="4">
        <v>188</v>
      </c>
    </row>
    <row r="22" spans="1:13" x14ac:dyDescent="0.25">
      <c r="A22" s="16" t="s">
        <v>117</v>
      </c>
      <c r="B22" s="1">
        <v>0</v>
      </c>
      <c r="C22" s="1">
        <v>0</v>
      </c>
      <c r="D22" s="1">
        <v>0</v>
      </c>
      <c r="E22" s="1">
        <v>1</v>
      </c>
      <c r="F22" s="1">
        <v>37</v>
      </c>
      <c r="G22" s="1">
        <v>316</v>
      </c>
      <c r="H22" s="1">
        <v>286</v>
      </c>
      <c r="I22" s="1">
        <v>319</v>
      </c>
      <c r="J22" s="1">
        <v>294</v>
      </c>
      <c r="K22" s="1">
        <v>382</v>
      </c>
      <c r="L22" s="4">
        <v>1597</v>
      </c>
      <c r="M22" s="4">
        <v>1635</v>
      </c>
    </row>
    <row r="23" spans="1:13" x14ac:dyDescent="0.25">
      <c r="A23" s="16" t="s">
        <v>118</v>
      </c>
      <c r="B23" s="1">
        <v>0</v>
      </c>
      <c r="C23" s="1">
        <v>0</v>
      </c>
      <c r="D23" s="1">
        <v>0</v>
      </c>
      <c r="E23" s="1">
        <v>0</v>
      </c>
      <c r="F23" s="1">
        <v>0</v>
      </c>
      <c r="G23" s="1">
        <v>0</v>
      </c>
      <c r="H23" s="1">
        <v>0</v>
      </c>
      <c r="I23" s="1">
        <v>0</v>
      </c>
      <c r="J23" s="1">
        <v>0</v>
      </c>
      <c r="K23" s="1">
        <v>0</v>
      </c>
      <c r="L23" s="4">
        <v>0</v>
      </c>
      <c r="M23" s="4">
        <v>0</v>
      </c>
    </row>
    <row r="24" spans="1:13" x14ac:dyDescent="0.25">
      <c r="A24" s="16" t="s">
        <v>119</v>
      </c>
      <c r="B24" s="1">
        <v>0</v>
      </c>
      <c r="C24" s="1">
        <v>0</v>
      </c>
      <c r="D24" s="1">
        <v>0</v>
      </c>
      <c r="E24" s="1">
        <v>0</v>
      </c>
      <c r="F24" s="1">
        <v>9</v>
      </c>
      <c r="G24" s="1">
        <v>54</v>
      </c>
      <c r="H24" s="1">
        <v>63</v>
      </c>
      <c r="I24" s="1">
        <v>59</v>
      </c>
      <c r="J24" s="1">
        <v>33</v>
      </c>
      <c r="K24" s="1">
        <v>35</v>
      </c>
      <c r="L24" s="4">
        <v>244</v>
      </c>
      <c r="M24" s="4">
        <v>253</v>
      </c>
    </row>
    <row r="25" spans="1:13" x14ac:dyDescent="0.25">
      <c r="A25" s="16" t="s">
        <v>120</v>
      </c>
      <c r="B25" s="1">
        <v>0</v>
      </c>
      <c r="C25" s="1">
        <v>0</v>
      </c>
      <c r="D25" s="1">
        <v>0</v>
      </c>
      <c r="E25" s="1">
        <v>0</v>
      </c>
      <c r="F25" s="1">
        <v>0</v>
      </c>
      <c r="G25" s="1">
        <v>12</v>
      </c>
      <c r="H25" s="1">
        <v>6</v>
      </c>
      <c r="I25" s="1">
        <v>6</v>
      </c>
      <c r="J25" s="1">
        <v>7</v>
      </c>
      <c r="K25" s="1">
        <v>6</v>
      </c>
      <c r="L25" s="4">
        <v>37</v>
      </c>
      <c r="M25" s="4">
        <v>37</v>
      </c>
    </row>
    <row r="26" spans="1:13" x14ac:dyDescent="0.25">
      <c r="A26" s="16" t="s">
        <v>121</v>
      </c>
      <c r="B26" s="1">
        <v>0</v>
      </c>
      <c r="C26" s="1">
        <v>1</v>
      </c>
      <c r="D26" s="1">
        <v>0</v>
      </c>
      <c r="E26" s="1">
        <v>2</v>
      </c>
      <c r="F26" s="1">
        <v>55</v>
      </c>
      <c r="G26" s="1">
        <v>185</v>
      </c>
      <c r="H26" s="1">
        <v>214</v>
      </c>
      <c r="I26" s="1">
        <v>192</v>
      </c>
      <c r="J26" s="1">
        <v>216</v>
      </c>
      <c r="K26" s="1">
        <v>252</v>
      </c>
      <c r="L26" s="4">
        <v>1059</v>
      </c>
      <c r="M26" s="4">
        <v>1117</v>
      </c>
    </row>
    <row r="27" spans="1:13" x14ac:dyDescent="0.25">
      <c r="A27" s="16" t="s">
        <v>122</v>
      </c>
      <c r="B27" s="1">
        <v>0</v>
      </c>
      <c r="C27" s="1">
        <v>0</v>
      </c>
      <c r="D27" s="1">
        <v>0</v>
      </c>
      <c r="E27" s="1">
        <v>0</v>
      </c>
      <c r="F27" s="1">
        <v>0</v>
      </c>
      <c r="G27" s="1">
        <v>0</v>
      </c>
      <c r="H27" s="1">
        <v>0</v>
      </c>
      <c r="I27" s="1">
        <v>0</v>
      </c>
      <c r="J27" s="1">
        <v>0</v>
      </c>
      <c r="K27" s="1">
        <v>0</v>
      </c>
      <c r="L27" s="4">
        <v>0</v>
      </c>
      <c r="M27" s="4">
        <v>0</v>
      </c>
    </row>
    <row r="28" spans="1:13" x14ac:dyDescent="0.25">
      <c r="A28" s="16" t="s">
        <v>123</v>
      </c>
      <c r="B28" s="1">
        <v>0</v>
      </c>
      <c r="C28" s="1">
        <v>0</v>
      </c>
      <c r="D28" s="1">
        <v>0</v>
      </c>
      <c r="E28" s="1">
        <v>0</v>
      </c>
      <c r="F28" s="1">
        <v>29</v>
      </c>
      <c r="G28" s="1">
        <v>171</v>
      </c>
      <c r="H28" s="1">
        <v>142</v>
      </c>
      <c r="I28" s="1">
        <v>117</v>
      </c>
      <c r="J28" s="1">
        <v>53</v>
      </c>
      <c r="K28" s="1">
        <v>46</v>
      </c>
      <c r="L28" s="4">
        <v>529</v>
      </c>
      <c r="M28" s="4">
        <v>558</v>
      </c>
    </row>
    <row r="29" spans="1:13" x14ac:dyDescent="0.25">
      <c r="A29" s="16" t="s">
        <v>124</v>
      </c>
      <c r="B29" s="1">
        <v>0</v>
      </c>
      <c r="C29" s="1">
        <v>0</v>
      </c>
      <c r="D29" s="1">
        <v>0</v>
      </c>
      <c r="E29" s="1">
        <v>0</v>
      </c>
      <c r="F29" s="1">
        <v>12</v>
      </c>
      <c r="G29" s="1">
        <v>63</v>
      </c>
      <c r="H29" s="1">
        <v>27</v>
      </c>
      <c r="I29" s="1">
        <v>23</v>
      </c>
      <c r="J29" s="1">
        <v>22</v>
      </c>
      <c r="K29" s="1">
        <v>18</v>
      </c>
      <c r="L29" s="4">
        <v>153</v>
      </c>
      <c r="M29" s="4">
        <v>165</v>
      </c>
    </row>
    <row r="30" spans="1:13" x14ac:dyDescent="0.25">
      <c r="A30" s="16" t="s">
        <v>125</v>
      </c>
      <c r="B30" s="1">
        <v>0</v>
      </c>
      <c r="C30" s="1">
        <v>3</v>
      </c>
      <c r="D30" s="1">
        <v>3</v>
      </c>
      <c r="E30" s="1">
        <v>9</v>
      </c>
      <c r="F30" s="1">
        <v>221</v>
      </c>
      <c r="G30" s="1">
        <v>1619</v>
      </c>
      <c r="H30" s="1">
        <v>1415</v>
      </c>
      <c r="I30" s="1">
        <v>1401</v>
      </c>
      <c r="J30" s="1">
        <v>1177</v>
      </c>
      <c r="K30" s="1">
        <v>1349</v>
      </c>
      <c r="L30" s="4">
        <v>6961</v>
      </c>
      <c r="M30" s="4">
        <v>7197</v>
      </c>
    </row>
    <row r="31" spans="1:13" x14ac:dyDescent="0.25">
      <c r="A31" s="16" t="s">
        <v>126</v>
      </c>
      <c r="B31" s="1">
        <v>0</v>
      </c>
      <c r="C31" s="1">
        <v>0</v>
      </c>
      <c r="D31" s="1">
        <v>0</v>
      </c>
      <c r="E31" s="1">
        <v>0</v>
      </c>
      <c r="F31" s="1">
        <v>0</v>
      </c>
      <c r="G31" s="1">
        <v>0</v>
      </c>
      <c r="H31" s="1">
        <v>0</v>
      </c>
      <c r="I31" s="1">
        <v>0</v>
      </c>
      <c r="J31" s="1">
        <v>1</v>
      </c>
      <c r="K31" s="1">
        <v>0</v>
      </c>
      <c r="L31" s="4">
        <v>1</v>
      </c>
      <c r="M31" s="4">
        <v>1</v>
      </c>
    </row>
    <row r="32" spans="1:13" x14ac:dyDescent="0.25">
      <c r="A32" s="16" t="s">
        <v>127</v>
      </c>
      <c r="B32" s="1">
        <v>0</v>
      </c>
      <c r="C32" s="1">
        <v>0</v>
      </c>
      <c r="D32" s="1">
        <v>0</v>
      </c>
      <c r="E32" s="1">
        <v>0</v>
      </c>
      <c r="F32" s="1">
        <v>5</v>
      </c>
      <c r="G32" s="1">
        <v>103</v>
      </c>
      <c r="H32" s="1">
        <v>84</v>
      </c>
      <c r="I32" s="1">
        <v>91</v>
      </c>
      <c r="J32" s="1">
        <v>51</v>
      </c>
      <c r="K32" s="1">
        <v>33</v>
      </c>
      <c r="L32" s="4">
        <v>362</v>
      </c>
      <c r="M32" s="4">
        <v>367</v>
      </c>
    </row>
    <row r="33" spans="1:13" x14ac:dyDescent="0.25">
      <c r="A33" s="16" t="s">
        <v>128</v>
      </c>
      <c r="B33" s="1">
        <v>0</v>
      </c>
      <c r="C33" s="1">
        <v>0</v>
      </c>
      <c r="D33" s="1">
        <v>0</v>
      </c>
      <c r="E33" s="1">
        <v>0</v>
      </c>
      <c r="F33" s="1">
        <v>11</v>
      </c>
      <c r="G33" s="1">
        <v>91</v>
      </c>
      <c r="H33" s="1">
        <v>77</v>
      </c>
      <c r="I33" s="1">
        <v>58</v>
      </c>
      <c r="J33" s="1">
        <v>35</v>
      </c>
      <c r="K33" s="1">
        <v>34</v>
      </c>
      <c r="L33" s="4">
        <v>295</v>
      </c>
      <c r="M33" s="4">
        <v>306</v>
      </c>
    </row>
    <row r="34" spans="1:13" x14ac:dyDescent="0.25">
      <c r="A34" s="16" t="s">
        <v>129</v>
      </c>
      <c r="B34" s="1">
        <v>0</v>
      </c>
      <c r="C34" s="1">
        <v>0</v>
      </c>
      <c r="D34" s="1">
        <v>0</v>
      </c>
      <c r="E34" s="1">
        <v>0</v>
      </c>
      <c r="F34" s="1">
        <v>97</v>
      </c>
      <c r="G34" s="1">
        <v>590</v>
      </c>
      <c r="H34" s="1">
        <v>624</v>
      </c>
      <c r="I34" s="1">
        <v>628</v>
      </c>
      <c r="J34" s="1">
        <v>571</v>
      </c>
      <c r="K34" s="1">
        <v>742</v>
      </c>
      <c r="L34" s="4">
        <v>3155</v>
      </c>
      <c r="M34" s="4">
        <v>3252</v>
      </c>
    </row>
    <row r="35" spans="1:13" x14ac:dyDescent="0.25">
      <c r="A35" s="16" t="s">
        <v>130</v>
      </c>
      <c r="B35" s="1">
        <v>0</v>
      </c>
      <c r="C35" s="1">
        <v>0</v>
      </c>
      <c r="D35" s="1">
        <v>0</v>
      </c>
      <c r="E35" s="1">
        <v>0</v>
      </c>
      <c r="F35" s="1">
        <v>0</v>
      </c>
      <c r="G35" s="1">
        <v>0</v>
      </c>
      <c r="H35" s="1">
        <v>0</v>
      </c>
      <c r="I35" s="1">
        <v>0</v>
      </c>
      <c r="J35" s="1">
        <v>0</v>
      </c>
      <c r="K35" s="1">
        <v>1</v>
      </c>
      <c r="L35" s="4">
        <v>1</v>
      </c>
      <c r="M35" s="4">
        <v>1</v>
      </c>
    </row>
    <row r="36" spans="1:13" x14ac:dyDescent="0.25">
      <c r="A36" s="16" t="s">
        <v>131</v>
      </c>
      <c r="B36" s="1">
        <v>0</v>
      </c>
      <c r="C36" s="1">
        <v>0</v>
      </c>
      <c r="D36" s="1">
        <v>0</v>
      </c>
      <c r="E36" s="1">
        <v>1</v>
      </c>
      <c r="F36" s="1">
        <v>9</v>
      </c>
      <c r="G36" s="1">
        <v>32</v>
      </c>
      <c r="H36" s="1">
        <v>38</v>
      </c>
      <c r="I36" s="1">
        <v>31</v>
      </c>
      <c r="J36" s="1">
        <v>12</v>
      </c>
      <c r="K36" s="1">
        <v>16</v>
      </c>
      <c r="L36" s="4">
        <v>129</v>
      </c>
      <c r="M36" s="4">
        <v>139</v>
      </c>
    </row>
    <row r="37" spans="1:13" x14ac:dyDescent="0.25">
      <c r="A37" s="16" t="s">
        <v>132</v>
      </c>
      <c r="B37" s="1">
        <v>0</v>
      </c>
      <c r="C37" s="1">
        <v>0</v>
      </c>
      <c r="D37" s="1">
        <v>0</v>
      </c>
      <c r="E37" s="1">
        <v>0</v>
      </c>
      <c r="F37" s="1">
        <v>9</v>
      </c>
      <c r="G37" s="1">
        <v>61</v>
      </c>
      <c r="H37" s="1">
        <v>71</v>
      </c>
      <c r="I37" s="1">
        <v>65</v>
      </c>
      <c r="J37" s="1">
        <v>43</v>
      </c>
      <c r="K37" s="1">
        <v>46</v>
      </c>
      <c r="L37" s="4">
        <v>286</v>
      </c>
      <c r="M37" s="4">
        <v>295</v>
      </c>
    </row>
    <row r="38" spans="1:13" x14ac:dyDescent="0.25">
      <c r="A38" s="16" t="s">
        <v>133</v>
      </c>
      <c r="B38" s="1">
        <v>0</v>
      </c>
      <c r="C38" s="1">
        <v>0</v>
      </c>
      <c r="D38" s="1">
        <v>0</v>
      </c>
      <c r="E38" s="1">
        <v>1</v>
      </c>
      <c r="F38" s="1">
        <v>52</v>
      </c>
      <c r="G38" s="1">
        <v>462</v>
      </c>
      <c r="H38" s="1">
        <v>427</v>
      </c>
      <c r="I38" s="1">
        <v>430</v>
      </c>
      <c r="J38" s="1">
        <v>404</v>
      </c>
      <c r="K38" s="1">
        <v>466</v>
      </c>
      <c r="L38" s="4">
        <v>2189</v>
      </c>
      <c r="M38" s="4">
        <v>2242</v>
      </c>
    </row>
    <row r="39" spans="1:13" x14ac:dyDescent="0.25">
      <c r="A39" s="16" t="s">
        <v>134</v>
      </c>
      <c r="B39" s="1">
        <v>0</v>
      </c>
      <c r="C39" s="1">
        <v>0</v>
      </c>
      <c r="D39" s="1">
        <v>0</v>
      </c>
      <c r="E39" s="1">
        <v>0</v>
      </c>
      <c r="F39" s="1">
        <v>0</v>
      </c>
      <c r="G39" s="1">
        <v>0</v>
      </c>
      <c r="H39" s="1">
        <v>0</v>
      </c>
      <c r="I39" s="1">
        <v>0</v>
      </c>
      <c r="J39" s="1">
        <v>0</v>
      </c>
      <c r="K39" s="1">
        <v>2</v>
      </c>
      <c r="L39" s="4">
        <v>2</v>
      </c>
      <c r="M39" s="4">
        <v>2</v>
      </c>
    </row>
    <row r="40" spans="1:13" x14ac:dyDescent="0.25">
      <c r="A40" s="16" t="s">
        <v>135</v>
      </c>
      <c r="B40" s="1">
        <v>0</v>
      </c>
      <c r="C40" s="1">
        <v>0</v>
      </c>
      <c r="D40" s="1">
        <v>1</v>
      </c>
      <c r="E40" s="1">
        <v>0</v>
      </c>
      <c r="F40" s="1">
        <v>31</v>
      </c>
      <c r="G40" s="1">
        <v>292</v>
      </c>
      <c r="H40" s="1">
        <v>259</v>
      </c>
      <c r="I40" s="1">
        <v>241</v>
      </c>
      <c r="J40" s="1">
        <v>158</v>
      </c>
      <c r="K40" s="1">
        <v>117</v>
      </c>
      <c r="L40" s="4">
        <v>1067</v>
      </c>
      <c r="M40" s="4">
        <v>1099</v>
      </c>
    </row>
    <row r="41" spans="1:13" x14ac:dyDescent="0.25">
      <c r="A41" s="16" t="s">
        <v>136</v>
      </c>
      <c r="B41" s="1">
        <v>0</v>
      </c>
      <c r="C41" s="1">
        <v>0</v>
      </c>
      <c r="D41" s="1">
        <v>0</v>
      </c>
      <c r="E41" s="1">
        <v>0</v>
      </c>
      <c r="F41" s="1">
        <v>16</v>
      </c>
      <c r="G41" s="1">
        <v>112</v>
      </c>
      <c r="H41" s="1">
        <v>89</v>
      </c>
      <c r="I41" s="1">
        <v>83</v>
      </c>
      <c r="J41" s="1">
        <v>76</v>
      </c>
      <c r="K41" s="1">
        <v>33</v>
      </c>
      <c r="L41" s="4">
        <v>393</v>
      </c>
      <c r="M41" s="4">
        <v>409</v>
      </c>
    </row>
    <row r="42" spans="1:13" x14ac:dyDescent="0.25">
      <c r="A42" s="16" t="s">
        <v>137</v>
      </c>
      <c r="B42" s="1">
        <v>0</v>
      </c>
      <c r="C42" s="1">
        <v>0</v>
      </c>
      <c r="D42" s="1">
        <v>4</v>
      </c>
      <c r="E42" s="1">
        <v>3</v>
      </c>
      <c r="F42" s="1">
        <v>141</v>
      </c>
      <c r="G42" s="1">
        <v>774</v>
      </c>
      <c r="H42" s="1">
        <v>801</v>
      </c>
      <c r="I42" s="1">
        <v>737</v>
      </c>
      <c r="J42" s="1">
        <v>764</v>
      </c>
      <c r="K42" s="1">
        <v>851</v>
      </c>
      <c r="L42" s="4">
        <v>3927</v>
      </c>
      <c r="M42" s="4">
        <v>4075</v>
      </c>
    </row>
    <row r="43" spans="1:13" x14ac:dyDescent="0.25">
      <c r="A43" s="16" t="s">
        <v>138</v>
      </c>
      <c r="B43" s="1">
        <v>0</v>
      </c>
      <c r="C43" s="1">
        <v>0</v>
      </c>
      <c r="D43" s="1">
        <v>0</v>
      </c>
      <c r="E43" s="1">
        <v>0</v>
      </c>
      <c r="F43" s="1">
        <v>0</v>
      </c>
      <c r="G43" s="1">
        <v>0</v>
      </c>
      <c r="H43" s="1">
        <v>0</v>
      </c>
      <c r="I43" s="1">
        <v>0</v>
      </c>
      <c r="J43" s="1">
        <v>0</v>
      </c>
      <c r="K43" s="1">
        <v>3</v>
      </c>
      <c r="L43" s="4">
        <v>3</v>
      </c>
      <c r="M43" s="4">
        <v>3</v>
      </c>
    </row>
    <row r="44" spans="1:13" x14ac:dyDescent="0.25">
      <c r="A44" s="16" t="s">
        <v>139</v>
      </c>
      <c r="B44" s="1">
        <v>0</v>
      </c>
      <c r="C44" s="1">
        <v>0</v>
      </c>
      <c r="D44" s="1">
        <v>0</v>
      </c>
      <c r="E44" s="1">
        <v>0</v>
      </c>
      <c r="F44" s="1">
        <v>21</v>
      </c>
      <c r="G44" s="1">
        <v>136</v>
      </c>
      <c r="H44" s="1">
        <v>137</v>
      </c>
      <c r="I44" s="1">
        <v>166</v>
      </c>
      <c r="J44" s="1">
        <v>141</v>
      </c>
      <c r="K44" s="1">
        <v>98</v>
      </c>
      <c r="L44" s="4">
        <v>678</v>
      </c>
      <c r="M44" s="4">
        <v>699</v>
      </c>
    </row>
    <row r="45" spans="1:13" x14ac:dyDescent="0.25">
      <c r="A45" s="16" t="s">
        <v>140</v>
      </c>
      <c r="B45" s="1">
        <v>0</v>
      </c>
      <c r="C45" s="1">
        <v>0</v>
      </c>
      <c r="D45" s="1">
        <v>0</v>
      </c>
      <c r="E45" s="1">
        <v>0</v>
      </c>
      <c r="F45" s="1">
        <v>2</v>
      </c>
      <c r="G45" s="1">
        <v>39</v>
      </c>
      <c r="H45" s="1">
        <v>39</v>
      </c>
      <c r="I45" s="1">
        <v>35</v>
      </c>
      <c r="J45" s="1">
        <v>27</v>
      </c>
      <c r="K45" s="1">
        <v>23</v>
      </c>
      <c r="L45" s="4">
        <v>163</v>
      </c>
      <c r="M45" s="4">
        <v>165</v>
      </c>
    </row>
    <row r="46" spans="1:13" x14ac:dyDescent="0.25">
      <c r="A46" s="16" t="s">
        <v>141</v>
      </c>
      <c r="B46" s="1">
        <v>0</v>
      </c>
      <c r="C46" s="1">
        <v>0</v>
      </c>
      <c r="D46" s="1">
        <v>0</v>
      </c>
      <c r="E46" s="1">
        <v>1</v>
      </c>
      <c r="F46" s="1">
        <v>44</v>
      </c>
      <c r="G46" s="1">
        <v>257</v>
      </c>
      <c r="H46" s="1">
        <v>303</v>
      </c>
      <c r="I46" s="1">
        <v>306</v>
      </c>
      <c r="J46" s="1">
        <v>320</v>
      </c>
      <c r="K46" s="1">
        <v>454</v>
      </c>
      <c r="L46" s="4">
        <v>1640</v>
      </c>
      <c r="M46" s="4">
        <v>1685</v>
      </c>
    </row>
    <row r="47" spans="1:13" x14ac:dyDescent="0.25">
      <c r="A47" s="16" t="s">
        <v>142</v>
      </c>
      <c r="B47" s="1">
        <v>0</v>
      </c>
      <c r="C47" s="1">
        <v>0</v>
      </c>
      <c r="D47" s="1">
        <v>0</v>
      </c>
      <c r="E47" s="1">
        <v>0</v>
      </c>
      <c r="F47" s="1">
        <v>0</v>
      </c>
      <c r="G47" s="1">
        <v>0</v>
      </c>
      <c r="H47" s="1">
        <v>0</v>
      </c>
      <c r="I47" s="1">
        <v>0</v>
      </c>
      <c r="J47" s="1">
        <v>1</v>
      </c>
      <c r="K47" s="1">
        <v>1</v>
      </c>
      <c r="L47" s="4">
        <v>2</v>
      </c>
      <c r="M47" s="4">
        <v>2</v>
      </c>
    </row>
    <row r="48" spans="1:13" x14ac:dyDescent="0.25">
      <c r="A48" s="16" t="s">
        <v>143</v>
      </c>
      <c r="B48" s="1">
        <v>2697</v>
      </c>
      <c r="C48" s="1">
        <v>2998</v>
      </c>
      <c r="D48" s="1">
        <v>2727</v>
      </c>
      <c r="E48" s="1">
        <v>2244</v>
      </c>
      <c r="F48" s="1">
        <v>1272</v>
      </c>
      <c r="G48" s="1">
        <v>4</v>
      </c>
      <c r="H48" s="1">
        <v>2</v>
      </c>
      <c r="I48" s="1">
        <v>0</v>
      </c>
      <c r="J48" s="1">
        <v>0</v>
      </c>
      <c r="K48" s="1">
        <v>1</v>
      </c>
      <c r="L48" s="4">
        <v>7</v>
      </c>
      <c r="M48" s="4">
        <v>11945</v>
      </c>
    </row>
    <row r="49" spans="1:13" x14ac:dyDescent="0.25">
      <c r="A49" s="16" t="s">
        <v>144</v>
      </c>
      <c r="B49" s="1">
        <v>1352</v>
      </c>
      <c r="C49" s="1">
        <v>972</v>
      </c>
      <c r="D49" s="1">
        <v>582</v>
      </c>
      <c r="E49" s="1">
        <v>561</v>
      </c>
      <c r="F49" s="1">
        <v>440</v>
      </c>
      <c r="G49" s="1">
        <v>0</v>
      </c>
      <c r="H49" s="1">
        <v>2</v>
      </c>
      <c r="I49" s="1">
        <v>2</v>
      </c>
      <c r="J49" s="1">
        <v>1</v>
      </c>
      <c r="K49" s="1">
        <v>0</v>
      </c>
      <c r="L49" s="4">
        <v>5</v>
      </c>
      <c r="M49" s="4">
        <v>3912</v>
      </c>
    </row>
    <row r="50" spans="1:13" x14ac:dyDescent="0.25">
      <c r="A50" s="16" t="s">
        <v>145</v>
      </c>
      <c r="B50" s="1">
        <v>4715</v>
      </c>
      <c r="C50" s="1">
        <v>5189</v>
      </c>
      <c r="D50" s="1">
        <v>5593</v>
      </c>
      <c r="E50" s="1">
        <v>5487</v>
      </c>
      <c r="F50" s="1">
        <v>5533</v>
      </c>
      <c r="G50" s="1">
        <v>580</v>
      </c>
      <c r="H50" s="1">
        <v>450</v>
      </c>
      <c r="I50" s="1">
        <v>574</v>
      </c>
      <c r="J50" s="1">
        <v>698</v>
      </c>
      <c r="K50" s="1">
        <v>524</v>
      </c>
      <c r="L50" s="4">
        <v>2826</v>
      </c>
      <c r="M50" s="4">
        <v>29343</v>
      </c>
    </row>
    <row r="51" spans="1:13" x14ac:dyDescent="0.25">
      <c r="A51" s="16" t="s">
        <v>146</v>
      </c>
      <c r="B51" s="1">
        <v>0</v>
      </c>
      <c r="C51" s="1">
        <v>0</v>
      </c>
      <c r="D51" s="1">
        <v>0</v>
      </c>
      <c r="E51" s="1">
        <v>0</v>
      </c>
      <c r="F51" s="1">
        <v>0</v>
      </c>
      <c r="G51" s="1">
        <v>1</v>
      </c>
      <c r="H51" s="1">
        <v>1</v>
      </c>
      <c r="I51" s="1">
        <v>5</v>
      </c>
      <c r="J51" s="1">
        <v>6</v>
      </c>
      <c r="K51" s="1">
        <v>29</v>
      </c>
      <c r="L51" s="4">
        <v>42</v>
      </c>
      <c r="M51" s="4">
        <v>42</v>
      </c>
    </row>
    <row r="52" spans="1:13" x14ac:dyDescent="0.25">
      <c r="A52" s="10" t="s">
        <v>14</v>
      </c>
      <c r="B52" s="4">
        <v>8764</v>
      </c>
      <c r="C52" s="4">
        <v>9164</v>
      </c>
      <c r="D52" s="4">
        <v>8917</v>
      </c>
      <c r="E52" s="4">
        <v>8328</v>
      </c>
      <c r="F52" s="4">
        <v>8357</v>
      </c>
      <c r="G52" s="4">
        <v>7569</v>
      </c>
      <c r="H52" s="4">
        <v>7405</v>
      </c>
      <c r="I52" s="4">
        <v>7469</v>
      </c>
      <c r="J52" s="4">
        <v>7066</v>
      </c>
      <c r="K52" s="4">
        <v>7697</v>
      </c>
      <c r="L52" s="4">
        <v>37206</v>
      </c>
      <c r="M52" s="4">
        <v>80736</v>
      </c>
    </row>
    <row r="53" spans="1:13" x14ac:dyDescent="0.25">
      <c r="A53" s="15"/>
    </row>
    <row r="54" spans="1:13" x14ac:dyDescent="0.25">
      <c r="A54" s="15"/>
    </row>
    <row r="55" spans="1:13" x14ac:dyDescent="0.25">
      <c r="A55" s="15"/>
      <c r="B55" s="23" t="s">
        <v>67</v>
      </c>
      <c r="C55" s="24"/>
      <c r="D55" s="24"/>
      <c r="E55" s="24"/>
      <c r="F55" s="24"/>
      <c r="G55" s="24"/>
      <c r="H55" s="24"/>
      <c r="I55" s="24"/>
      <c r="J55" s="24"/>
      <c r="K55" s="24"/>
      <c r="L55" s="6" t="s">
        <v>10</v>
      </c>
      <c r="M55" s="6" t="s">
        <v>11</v>
      </c>
    </row>
    <row r="56" spans="1:13" x14ac:dyDescent="0.25">
      <c r="A56" s="9" t="s">
        <v>34</v>
      </c>
      <c r="B56" s="5" t="s">
        <v>0</v>
      </c>
      <c r="C56" s="5" t="s">
        <v>1</v>
      </c>
      <c r="D56" s="5" t="s">
        <v>2</v>
      </c>
      <c r="E56" s="5" t="s">
        <v>3</v>
      </c>
      <c r="F56" s="5" t="s">
        <v>4</v>
      </c>
      <c r="G56" s="5" t="s">
        <v>5</v>
      </c>
      <c r="H56" s="5" t="s">
        <v>6</v>
      </c>
      <c r="I56" s="5" t="s">
        <v>7</v>
      </c>
      <c r="J56" s="5" t="s">
        <v>8</v>
      </c>
      <c r="K56" s="5" t="s">
        <v>9</v>
      </c>
      <c r="L56" s="5" t="s">
        <v>32</v>
      </c>
      <c r="M56" s="5" t="s">
        <v>33</v>
      </c>
    </row>
    <row r="57" spans="1:13" x14ac:dyDescent="0.25">
      <c r="A57" s="8" t="s">
        <v>103</v>
      </c>
      <c r="B57" s="2">
        <v>0</v>
      </c>
      <c r="C57" s="2">
        <v>0</v>
      </c>
      <c r="D57" s="2">
        <v>0</v>
      </c>
      <c r="E57" s="2">
        <v>0</v>
      </c>
      <c r="F57" s="2">
        <v>0.36842105263157898</v>
      </c>
      <c r="G57" s="2">
        <v>0.49839228295819898</v>
      </c>
      <c r="H57" s="2">
        <v>0.63903743315507999</v>
      </c>
      <c r="I57" s="2">
        <v>0.56156156156156201</v>
      </c>
      <c r="J57" s="2">
        <v>0.58196721311475397</v>
      </c>
      <c r="K57" s="2">
        <v>0.52083333333333304</v>
      </c>
      <c r="L57" s="3">
        <v>0.56337209302325597</v>
      </c>
      <c r="M57" s="3">
        <v>0.55820556501987495</v>
      </c>
    </row>
    <row r="58" spans="1:13" x14ac:dyDescent="0.25">
      <c r="A58" s="8" t="s">
        <v>104</v>
      </c>
      <c r="B58" s="2">
        <v>0</v>
      </c>
      <c r="C58" s="2">
        <v>0</v>
      </c>
      <c r="D58" s="2">
        <v>0</v>
      </c>
      <c r="E58" s="2">
        <v>0</v>
      </c>
      <c r="F58" s="2">
        <v>2.6315789473684199E-2</v>
      </c>
      <c r="G58" s="2">
        <v>3.53697749196141E-2</v>
      </c>
      <c r="H58" s="2">
        <v>1.8716577540106999E-2</v>
      </c>
      <c r="I58" s="2">
        <v>6.0060060060060103E-3</v>
      </c>
      <c r="J58" s="2">
        <v>1.3661202185792301E-2</v>
      </c>
      <c r="K58" s="2">
        <v>1.7857142857142901E-2</v>
      </c>
      <c r="L58" s="3">
        <v>1.80232558139535E-2</v>
      </c>
      <c r="M58" s="3">
        <v>1.81714934696195E-2</v>
      </c>
    </row>
    <row r="59" spans="1:13" x14ac:dyDescent="0.25">
      <c r="A59" s="8" t="s">
        <v>105</v>
      </c>
      <c r="B59" s="2">
        <v>0</v>
      </c>
      <c r="C59" s="2">
        <v>0</v>
      </c>
      <c r="D59" s="2">
        <v>0</v>
      </c>
      <c r="E59" s="2">
        <v>1</v>
      </c>
      <c r="F59" s="2">
        <v>0.60526315789473695</v>
      </c>
      <c r="G59" s="2">
        <v>0.466237942122186</v>
      </c>
      <c r="H59" s="2">
        <v>0.34224598930481298</v>
      </c>
      <c r="I59" s="2">
        <v>0.43243243243243201</v>
      </c>
      <c r="J59" s="2">
        <v>0.404371584699454</v>
      </c>
      <c r="K59" s="2">
        <v>0.461309523809524</v>
      </c>
      <c r="L59" s="3">
        <v>0.418604651162791</v>
      </c>
      <c r="M59" s="3">
        <v>0.423622941510505</v>
      </c>
    </row>
    <row r="60" spans="1:13" x14ac:dyDescent="0.25">
      <c r="A60" s="8" t="s">
        <v>106</v>
      </c>
      <c r="B60" s="2">
        <v>0</v>
      </c>
      <c r="C60" s="2">
        <v>0</v>
      </c>
      <c r="D60" s="2">
        <v>0</v>
      </c>
      <c r="E60" s="2">
        <v>0</v>
      </c>
      <c r="F60" s="2">
        <v>0</v>
      </c>
      <c r="G60" s="2">
        <v>0</v>
      </c>
      <c r="H60" s="2">
        <v>0</v>
      </c>
      <c r="I60" s="2">
        <v>0</v>
      </c>
      <c r="J60" s="2">
        <v>0</v>
      </c>
      <c r="K60" s="2">
        <v>0</v>
      </c>
      <c r="L60" s="3">
        <v>0</v>
      </c>
      <c r="M60" s="3">
        <v>0</v>
      </c>
    </row>
    <row r="61" spans="1:13" x14ac:dyDescent="0.25">
      <c r="A61" s="8" t="s">
        <v>107</v>
      </c>
      <c r="B61" s="2">
        <v>0</v>
      </c>
      <c r="C61" s="2">
        <v>0</v>
      </c>
      <c r="D61" s="2">
        <v>0</v>
      </c>
      <c r="E61" s="2">
        <v>0.27272727272727298</v>
      </c>
      <c r="F61" s="2">
        <v>0.30519480519480502</v>
      </c>
      <c r="G61" s="2">
        <v>0.51724137931034497</v>
      </c>
      <c r="H61" s="2">
        <v>0.57519788918205805</v>
      </c>
      <c r="I61" s="2">
        <v>0.50299401197604798</v>
      </c>
      <c r="J61" s="2">
        <v>0.40659340659340698</v>
      </c>
      <c r="K61" s="2">
        <v>0.48826291079812201</v>
      </c>
      <c r="L61" s="3">
        <v>0.49515459160129199</v>
      </c>
      <c r="M61" s="3">
        <v>0.480942184154176</v>
      </c>
    </row>
    <row r="62" spans="1:13" x14ac:dyDescent="0.25">
      <c r="A62" s="8" t="s">
        <v>108</v>
      </c>
      <c r="B62" s="2">
        <v>0</v>
      </c>
      <c r="C62" s="2">
        <v>0</v>
      </c>
      <c r="D62" s="2">
        <v>0</v>
      </c>
      <c r="E62" s="2">
        <v>0</v>
      </c>
      <c r="F62" s="2">
        <v>0</v>
      </c>
      <c r="G62" s="2">
        <v>2.46305418719212E-3</v>
      </c>
      <c r="H62" s="2">
        <v>7.9155672823219003E-3</v>
      </c>
      <c r="I62" s="2">
        <v>1.5968063872255502E-2</v>
      </c>
      <c r="J62" s="2">
        <v>2.8571428571428598E-2</v>
      </c>
      <c r="K62" s="2">
        <v>3.0516431924882601E-2</v>
      </c>
      <c r="L62" s="3">
        <v>1.7535763728657099E-2</v>
      </c>
      <c r="M62" s="3">
        <v>1.62740899357602E-2</v>
      </c>
    </row>
    <row r="63" spans="1:13" x14ac:dyDescent="0.25">
      <c r="A63" s="8" t="s">
        <v>109</v>
      </c>
      <c r="B63" s="2">
        <v>0</v>
      </c>
      <c r="C63" s="2">
        <v>0</v>
      </c>
      <c r="D63" s="2">
        <v>1</v>
      </c>
      <c r="E63" s="2">
        <v>0.72727272727272696</v>
      </c>
      <c r="F63" s="2">
        <v>0.69480519480519498</v>
      </c>
      <c r="G63" s="2">
        <v>0.48029556650246302</v>
      </c>
      <c r="H63" s="2">
        <v>0.41688654353561999</v>
      </c>
      <c r="I63" s="2">
        <v>0.48103792415169699</v>
      </c>
      <c r="J63" s="2">
        <v>0.56483516483516505</v>
      </c>
      <c r="K63" s="2">
        <v>0.48122065727699498</v>
      </c>
      <c r="L63" s="3">
        <v>0.487309644670051</v>
      </c>
      <c r="M63" s="3">
        <v>0.50278372591006404</v>
      </c>
    </row>
    <row r="64" spans="1:13" x14ac:dyDescent="0.25">
      <c r="A64" s="8" t="s">
        <v>110</v>
      </c>
      <c r="B64" s="2">
        <v>0</v>
      </c>
      <c r="C64" s="2">
        <v>0</v>
      </c>
      <c r="D64" s="2">
        <v>0</v>
      </c>
      <c r="E64" s="2">
        <v>0</v>
      </c>
      <c r="F64" s="2">
        <v>0</v>
      </c>
      <c r="G64" s="2">
        <v>0</v>
      </c>
      <c r="H64" s="2">
        <v>0</v>
      </c>
      <c r="I64" s="2">
        <v>0</v>
      </c>
      <c r="J64" s="2">
        <v>0</v>
      </c>
      <c r="K64" s="2">
        <v>0</v>
      </c>
      <c r="L64" s="3">
        <v>0</v>
      </c>
      <c r="M64" s="3">
        <v>0</v>
      </c>
    </row>
    <row r="65" spans="1:13" x14ac:dyDescent="0.25">
      <c r="A65" s="8" t="s">
        <v>111</v>
      </c>
      <c r="B65" s="2">
        <v>0</v>
      </c>
      <c r="C65" s="2">
        <v>0</v>
      </c>
      <c r="D65" s="2">
        <v>0.5</v>
      </c>
      <c r="E65" s="2">
        <v>0.66666666666666696</v>
      </c>
      <c r="F65" s="2">
        <v>0.15686274509803899</v>
      </c>
      <c r="G65" s="2">
        <v>0.22267206477732801</v>
      </c>
      <c r="H65" s="2">
        <v>0.19184123484013199</v>
      </c>
      <c r="I65" s="2">
        <v>0.21266968325791899</v>
      </c>
      <c r="J65" s="2">
        <v>9.5238095238095205E-2</v>
      </c>
      <c r="K65" s="2">
        <v>8.98876404494382E-2</v>
      </c>
      <c r="L65" s="3">
        <v>0.15383001049317899</v>
      </c>
      <c r="M65" s="3">
        <v>0.15446153846153801</v>
      </c>
    </row>
    <row r="66" spans="1:13" x14ac:dyDescent="0.25">
      <c r="A66" s="8" t="s">
        <v>112</v>
      </c>
      <c r="B66" s="2">
        <v>0</v>
      </c>
      <c r="C66" s="2">
        <v>0</v>
      </c>
      <c r="D66" s="2">
        <v>0</v>
      </c>
      <c r="E66" s="2">
        <v>0</v>
      </c>
      <c r="F66" s="2">
        <v>9.8039215686274508E-3</v>
      </c>
      <c r="G66" s="2">
        <v>6.3427800269905493E-2</v>
      </c>
      <c r="H66" s="2">
        <v>3.96912899669239E-2</v>
      </c>
      <c r="I66" s="2">
        <v>3.9592760180995501E-2</v>
      </c>
      <c r="J66" s="2">
        <v>3.64741641337386E-2</v>
      </c>
      <c r="K66" s="2">
        <v>5.1364365971107502E-2</v>
      </c>
      <c r="L66" s="3">
        <v>4.57502623294858E-2</v>
      </c>
      <c r="M66" s="3">
        <v>4.4923076923076899E-2</v>
      </c>
    </row>
    <row r="67" spans="1:13" x14ac:dyDescent="0.25">
      <c r="A67" s="8" t="s">
        <v>113</v>
      </c>
      <c r="B67" s="2">
        <v>0</v>
      </c>
      <c r="C67" s="2">
        <v>1</v>
      </c>
      <c r="D67" s="2">
        <v>0.5</v>
      </c>
      <c r="E67" s="2">
        <v>0.33333333333333298</v>
      </c>
      <c r="F67" s="2">
        <v>0.83333333333333304</v>
      </c>
      <c r="G67" s="2">
        <v>0.71390013495276605</v>
      </c>
      <c r="H67" s="2">
        <v>0.76846747519294401</v>
      </c>
      <c r="I67" s="2">
        <v>0.74660633484162897</v>
      </c>
      <c r="J67" s="2">
        <v>0.86828774062816605</v>
      </c>
      <c r="K67" s="2">
        <v>0.85874799357945397</v>
      </c>
      <c r="L67" s="3">
        <v>0.80020986358866697</v>
      </c>
      <c r="M67" s="3">
        <v>0.80041025641025598</v>
      </c>
    </row>
    <row r="68" spans="1:13" x14ac:dyDescent="0.25">
      <c r="A68" s="8" t="s">
        <v>114</v>
      </c>
      <c r="B68" s="2">
        <v>0</v>
      </c>
      <c r="C68" s="2">
        <v>0</v>
      </c>
      <c r="D68" s="2">
        <v>0</v>
      </c>
      <c r="E68" s="2">
        <v>0</v>
      </c>
      <c r="F68" s="2">
        <v>0</v>
      </c>
      <c r="G68" s="2">
        <v>0</v>
      </c>
      <c r="H68" s="2">
        <v>0</v>
      </c>
      <c r="I68" s="2">
        <v>1.13122171945701E-3</v>
      </c>
      <c r="J68" s="2">
        <v>0</v>
      </c>
      <c r="K68" s="2">
        <v>0</v>
      </c>
      <c r="L68" s="3">
        <v>2.0986358866736601E-4</v>
      </c>
      <c r="M68" s="3">
        <v>2.0512820512820501E-4</v>
      </c>
    </row>
    <row r="69" spans="1:13" x14ac:dyDescent="0.25">
      <c r="A69" s="8" t="s">
        <v>115</v>
      </c>
      <c r="B69" s="2">
        <v>0</v>
      </c>
      <c r="C69" s="2">
        <v>0</v>
      </c>
      <c r="D69" s="2">
        <v>0</v>
      </c>
      <c r="E69" s="2">
        <v>0.5</v>
      </c>
      <c r="F69" s="2">
        <v>0.240740740740741</v>
      </c>
      <c r="G69" s="2">
        <v>0.24101479915433399</v>
      </c>
      <c r="H69" s="2">
        <v>0.29746835443038</v>
      </c>
      <c r="I69" s="2">
        <v>0.30738522954091801</v>
      </c>
      <c r="J69" s="2">
        <v>0.240362811791383</v>
      </c>
      <c r="K69" s="2">
        <v>0.20039292730844799</v>
      </c>
      <c r="L69" s="3">
        <v>0.25729774812343598</v>
      </c>
      <c r="M69" s="3">
        <v>0.25713121434392799</v>
      </c>
    </row>
    <row r="70" spans="1:13" x14ac:dyDescent="0.25">
      <c r="A70" s="8" t="s">
        <v>116</v>
      </c>
      <c r="B70" s="2">
        <v>0</v>
      </c>
      <c r="C70" s="2">
        <v>0</v>
      </c>
      <c r="D70" s="2">
        <v>0</v>
      </c>
      <c r="E70" s="2">
        <v>0</v>
      </c>
      <c r="F70" s="2">
        <v>7.4074074074074098E-2</v>
      </c>
      <c r="G70" s="2">
        <v>9.0909090909090898E-2</v>
      </c>
      <c r="H70" s="2">
        <v>9.9156118143459898E-2</v>
      </c>
      <c r="I70" s="2">
        <v>5.5888223552894203E-2</v>
      </c>
      <c r="J70" s="2">
        <v>9.2970521541950096E-2</v>
      </c>
      <c r="K70" s="2">
        <v>4.9115913555992097E-2</v>
      </c>
      <c r="L70" s="3">
        <v>7.6730608840700598E-2</v>
      </c>
      <c r="M70" s="3">
        <v>7.6609616951915205E-2</v>
      </c>
    </row>
    <row r="71" spans="1:13" x14ac:dyDescent="0.25">
      <c r="A71" s="8" t="s">
        <v>117</v>
      </c>
      <c r="B71" s="2">
        <v>0</v>
      </c>
      <c r="C71" s="2">
        <v>0</v>
      </c>
      <c r="D71" s="2">
        <v>0</v>
      </c>
      <c r="E71" s="2">
        <v>0.5</v>
      </c>
      <c r="F71" s="2">
        <v>0.68518518518518501</v>
      </c>
      <c r="G71" s="2">
        <v>0.66807610993657496</v>
      </c>
      <c r="H71" s="2">
        <v>0.60337552742615996</v>
      </c>
      <c r="I71" s="2">
        <v>0.63672654690618802</v>
      </c>
      <c r="J71" s="2">
        <v>0.66666666666666696</v>
      </c>
      <c r="K71" s="2">
        <v>0.75049115913555997</v>
      </c>
      <c r="L71" s="3">
        <v>0.66597164303586298</v>
      </c>
      <c r="M71" s="3">
        <v>0.66625916870415602</v>
      </c>
    </row>
    <row r="72" spans="1:13" x14ac:dyDescent="0.25">
      <c r="A72" s="8" t="s">
        <v>118</v>
      </c>
      <c r="B72" s="2">
        <v>0</v>
      </c>
      <c r="C72" s="2">
        <v>0</v>
      </c>
      <c r="D72" s="2">
        <v>0</v>
      </c>
      <c r="E72" s="2">
        <v>0</v>
      </c>
      <c r="F72" s="2">
        <v>0</v>
      </c>
      <c r="G72" s="2">
        <v>0</v>
      </c>
      <c r="H72" s="2">
        <v>0</v>
      </c>
      <c r="I72" s="2">
        <v>0</v>
      </c>
      <c r="J72" s="2">
        <v>0</v>
      </c>
      <c r="K72" s="2">
        <v>0</v>
      </c>
      <c r="L72" s="3">
        <v>0</v>
      </c>
      <c r="M72" s="3">
        <v>0</v>
      </c>
    </row>
    <row r="73" spans="1:13" x14ac:dyDescent="0.25">
      <c r="A73" s="8" t="s">
        <v>119</v>
      </c>
      <c r="B73" s="2">
        <v>0</v>
      </c>
      <c r="C73" s="2">
        <v>0</v>
      </c>
      <c r="D73" s="2">
        <v>0</v>
      </c>
      <c r="E73" s="2">
        <v>0</v>
      </c>
      <c r="F73" s="2">
        <v>0.140625</v>
      </c>
      <c r="G73" s="2">
        <v>0.21513944223107601</v>
      </c>
      <c r="H73" s="2">
        <v>0.22261484098939899</v>
      </c>
      <c r="I73" s="2">
        <v>0.22957198443579799</v>
      </c>
      <c r="J73" s="2">
        <v>0.12890625</v>
      </c>
      <c r="K73" s="2">
        <v>0.119453924914676</v>
      </c>
      <c r="L73" s="3">
        <v>0.18208955223880599</v>
      </c>
      <c r="M73" s="3">
        <v>0.17981520966595599</v>
      </c>
    </row>
    <row r="74" spans="1:13" x14ac:dyDescent="0.25">
      <c r="A74" s="8" t="s">
        <v>120</v>
      </c>
      <c r="B74" s="2">
        <v>0</v>
      </c>
      <c r="C74" s="2">
        <v>0</v>
      </c>
      <c r="D74" s="2">
        <v>0</v>
      </c>
      <c r="E74" s="2">
        <v>0</v>
      </c>
      <c r="F74" s="2">
        <v>0</v>
      </c>
      <c r="G74" s="2">
        <v>4.7808764940239001E-2</v>
      </c>
      <c r="H74" s="2">
        <v>2.1201413427561801E-2</v>
      </c>
      <c r="I74" s="2">
        <v>2.3346303501945501E-2</v>
      </c>
      <c r="J74" s="2">
        <v>2.734375E-2</v>
      </c>
      <c r="K74" s="2">
        <v>2.0477815699658699E-2</v>
      </c>
      <c r="L74" s="3">
        <v>2.7611940298507501E-2</v>
      </c>
      <c r="M74" s="3">
        <v>2.6297085998578499E-2</v>
      </c>
    </row>
    <row r="75" spans="1:13" x14ac:dyDescent="0.25">
      <c r="A75" s="8" t="s">
        <v>121</v>
      </c>
      <c r="B75" s="2">
        <v>0</v>
      </c>
      <c r="C75" s="2">
        <v>1</v>
      </c>
      <c r="D75" s="2">
        <v>0</v>
      </c>
      <c r="E75" s="2">
        <v>1</v>
      </c>
      <c r="F75" s="2">
        <v>0.859375</v>
      </c>
      <c r="G75" s="2">
        <v>0.73705179282868505</v>
      </c>
      <c r="H75" s="2">
        <v>0.75618374558303902</v>
      </c>
      <c r="I75" s="2">
        <v>0.74708171206225704</v>
      </c>
      <c r="J75" s="2">
        <v>0.84375</v>
      </c>
      <c r="K75" s="2">
        <v>0.860068259385666</v>
      </c>
      <c r="L75" s="3">
        <v>0.79029850746268704</v>
      </c>
      <c r="M75" s="3">
        <v>0.79388770433546596</v>
      </c>
    </row>
    <row r="76" spans="1:13" x14ac:dyDescent="0.25">
      <c r="A76" s="8" t="s">
        <v>122</v>
      </c>
      <c r="B76" s="2">
        <v>0</v>
      </c>
      <c r="C76" s="2">
        <v>0</v>
      </c>
      <c r="D76" s="2">
        <v>0</v>
      </c>
      <c r="E76" s="2">
        <v>0</v>
      </c>
      <c r="F76" s="2">
        <v>0</v>
      </c>
      <c r="G76" s="2">
        <v>0</v>
      </c>
      <c r="H76" s="2">
        <v>0</v>
      </c>
      <c r="I76" s="2">
        <v>0</v>
      </c>
      <c r="J76" s="2">
        <v>0</v>
      </c>
      <c r="K76" s="2">
        <v>0</v>
      </c>
      <c r="L76" s="3">
        <v>0</v>
      </c>
      <c r="M76" s="3">
        <v>0</v>
      </c>
    </row>
    <row r="77" spans="1:13" x14ac:dyDescent="0.25">
      <c r="A77" s="8" t="s">
        <v>123</v>
      </c>
      <c r="B77" s="2">
        <v>0</v>
      </c>
      <c r="C77" s="2">
        <v>0</v>
      </c>
      <c r="D77" s="2">
        <v>0</v>
      </c>
      <c r="E77" s="2">
        <v>0</v>
      </c>
      <c r="F77" s="2">
        <v>0.110687022900763</v>
      </c>
      <c r="G77" s="2">
        <v>9.2282784673502399E-2</v>
      </c>
      <c r="H77" s="2">
        <v>8.9646464646464599E-2</v>
      </c>
      <c r="I77" s="2">
        <v>7.5924724205061606E-2</v>
      </c>
      <c r="J77" s="2">
        <v>4.2298483639265798E-2</v>
      </c>
      <c r="K77" s="2">
        <v>3.2554847841472001E-2</v>
      </c>
      <c r="L77" s="3">
        <v>6.9204604918890605E-2</v>
      </c>
      <c r="M77" s="3">
        <v>7.0445650801666496E-2</v>
      </c>
    </row>
    <row r="78" spans="1:13" x14ac:dyDescent="0.25">
      <c r="A78" s="8" t="s">
        <v>124</v>
      </c>
      <c r="B78" s="2">
        <v>0</v>
      </c>
      <c r="C78" s="2">
        <v>0</v>
      </c>
      <c r="D78" s="2">
        <v>0</v>
      </c>
      <c r="E78" s="2">
        <v>0</v>
      </c>
      <c r="F78" s="2">
        <v>4.58015267175573E-2</v>
      </c>
      <c r="G78" s="2">
        <v>3.3998920669185098E-2</v>
      </c>
      <c r="H78" s="2">
        <v>1.7045454545454499E-2</v>
      </c>
      <c r="I78" s="2">
        <v>1.49253731343284E-2</v>
      </c>
      <c r="J78" s="2">
        <v>1.75578611332801E-2</v>
      </c>
      <c r="K78" s="2">
        <v>1.27388535031847E-2</v>
      </c>
      <c r="L78" s="3">
        <v>2.0015698587127199E-2</v>
      </c>
      <c r="M78" s="3">
        <v>2.0830703194041199E-2</v>
      </c>
    </row>
    <row r="79" spans="1:13" x14ac:dyDescent="0.25">
      <c r="A79" s="8" t="s">
        <v>125</v>
      </c>
      <c r="B79" s="2">
        <v>0</v>
      </c>
      <c r="C79" s="2">
        <v>1</v>
      </c>
      <c r="D79" s="2">
        <v>1</v>
      </c>
      <c r="E79" s="2">
        <v>1</v>
      </c>
      <c r="F79" s="2">
        <v>0.84351145038167896</v>
      </c>
      <c r="G79" s="2">
        <v>0.87371829465731199</v>
      </c>
      <c r="H79" s="2">
        <v>0.893308080808081</v>
      </c>
      <c r="I79" s="2">
        <v>0.90914990266061002</v>
      </c>
      <c r="J79" s="2">
        <v>0.93934557063048696</v>
      </c>
      <c r="K79" s="2">
        <v>0.95470629865534296</v>
      </c>
      <c r="L79" s="3">
        <v>0.91064887493458901</v>
      </c>
      <c r="M79" s="3">
        <v>0.908597399318268</v>
      </c>
    </row>
    <row r="80" spans="1:13" x14ac:dyDescent="0.25">
      <c r="A80" s="8" t="s">
        <v>126</v>
      </c>
      <c r="B80" s="2">
        <v>0</v>
      </c>
      <c r="C80" s="2">
        <v>0</v>
      </c>
      <c r="D80" s="2">
        <v>0</v>
      </c>
      <c r="E80" s="2">
        <v>0</v>
      </c>
      <c r="F80" s="2">
        <v>0</v>
      </c>
      <c r="G80" s="2">
        <v>0</v>
      </c>
      <c r="H80" s="2">
        <v>0</v>
      </c>
      <c r="I80" s="2">
        <v>0</v>
      </c>
      <c r="J80" s="2">
        <v>7.9808459696727901E-4</v>
      </c>
      <c r="K80" s="2">
        <v>0</v>
      </c>
      <c r="L80" s="3">
        <v>1.30821559392988E-4</v>
      </c>
      <c r="M80" s="3">
        <v>1.2624668602449201E-4</v>
      </c>
    </row>
    <row r="81" spans="1:13" x14ac:dyDescent="0.25">
      <c r="A81" s="8" t="s">
        <v>127</v>
      </c>
      <c r="B81" s="2">
        <v>0</v>
      </c>
      <c r="C81" s="2">
        <v>0</v>
      </c>
      <c r="D81" s="2">
        <v>0</v>
      </c>
      <c r="E81" s="2">
        <v>0</v>
      </c>
      <c r="F81" s="2">
        <v>4.4247787610619503E-2</v>
      </c>
      <c r="G81" s="2">
        <v>0.13137755102040799</v>
      </c>
      <c r="H81" s="2">
        <v>0.107006369426752</v>
      </c>
      <c r="I81" s="2">
        <v>0.117117117117117</v>
      </c>
      <c r="J81" s="2">
        <v>7.7625570776255703E-2</v>
      </c>
      <c r="K81" s="2">
        <v>4.0740740740740702E-2</v>
      </c>
      <c r="L81" s="3">
        <v>9.4938368738526097E-2</v>
      </c>
      <c r="M81" s="3">
        <v>9.3479368313805405E-2</v>
      </c>
    </row>
    <row r="82" spans="1:13" x14ac:dyDescent="0.25">
      <c r="A82" s="8" t="s">
        <v>128</v>
      </c>
      <c r="B82" s="2">
        <v>0</v>
      </c>
      <c r="C82" s="2">
        <v>0</v>
      </c>
      <c r="D82" s="2">
        <v>0</v>
      </c>
      <c r="E82" s="2">
        <v>0</v>
      </c>
      <c r="F82" s="2">
        <v>9.7345132743362803E-2</v>
      </c>
      <c r="G82" s="2">
        <v>0.11607142857142901</v>
      </c>
      <c r="H82" s="2">
        <v>9.8089171974522299E-2</v>
      </c>
      <c r="I82" s="2">
        <v>7.4646074646074603E-2</v>
      </c>
      <c r="J82" s="2">
        <v>5.3272450532724502E-2</v>
      </c>
      <c r="K82" s="2">
        <v>4.1975308641975302E-2</v>
      </c>
      <c r="L82" s="3">
        <v>7.7366902701285101E-2</v>
      </c>
      <c r="M82" s="3">
        <v>7.7941925624044797E-2</v>
      </c>
    </row>
    <row r="83" spans="1:13" x14ac:dyDescent="0.25">
      <c r="A83" s="8" t="s">
        <v>129</v>
      </c>
      <c r="B83" s="2">
        <v>0</v>
      </c>
      <c r="C83" s="2">
        <v>0</v>
      </c>
      <c r="D83" s="2">
        <v>0</v>
      </c>
      <c r="E83" s="2">
        <v>0</v>
      </c>
      <c r="F83" s="2">
        <v>0.85840707964601803</v>
      </c>
      <c r="G83" s="2">
        <v>0.75255102040816302</v>
      </c>
      <c r="H83" s="2">
        <v>0.79490445859872605</v>
      </c>
      <c r="I83" s="2">
        <v>0.80823680823680799</v>
      </c>
      <c r="J83" s="2">
        <v>0.86910197869102002</v>
      </c>
      <c r="K83" s="2">
        <v>0.91604938271604897</v>
      </c>
      <c r="L83" s="3">
        <v>0.82743246787306601</v>
      </c>
      <c r="M83" s="3">
        <v>0.82832399388690803</v>
      </c>
    </row>
    <row r="84" spans="1:13" x14ac:dyDescent="0.25">
      <c r="A84" s="8" t="s">
        <v>130</v>
      </c>
      <c r="B84" s="2">
        <v>0</v>
      </c>
      <c r="C84" s="2">
        <v>0</v>
      </c>
      <c r="D84" s="2">
        <v>0</v>
      </c>
      <c r="E84" s="2">
        <v>0</v>
      </c>
      <c r="F84" s="2">
        <v>0</v>
      </c>
      <c r="G84" s="2">
        <v>0</v>
      </c>
      <c r="H84" s="2">
        <v>0</v>
      </c>
      <c r="I84" s="2">
        <v>0</v>
      </c>
      <c r="J84" s="2">
        <v>0</v>
      </c>
      <c r="K84" s="2">
        <v>1.23456790123457E-3</v>
      </c>
      <c r="L84" s="3">
        <v>2.6226068712299999E-4</v>
      </c>
      <c r="M84" s="3">
        <v>2.54712175241977E-4</v>
      </c>
    </row>
    <row r="85" spans="1:13" x14ac:dyDescent="0.25">
      <c r="A85" s="8" t="s">
        <v>131</v>
      </c>
      <c r="B85" s="2">
        <v>0</v>
      </c>
      <c r="C85" s="2">
        <v>0</v>
      </c>
      <c r="D85" s="2">
        <v>0</v>
      </c>
      <c r="E85" s="2">
        <v>0.5</v>
      </c>
      <c r="F85" s="2">
        <v>0.128571428571429</v>
      </c>
      <c r="G85" s="2">
        <v>5.76576576576577E-2</v>
      </c>
      <c r="H85" s="2">
        <v>7.0895522388059698E-2</v>
      </c>
      <c r="I85" s="2">
        <v>5.8935361216730001E-2</v>
      </c>
      <c r="J85" s="2">
        <v>2.61437908496732E-2</v>
      </c>
      <c r="K85" s="2">
        <v>3.0188679245282998E-2</v>
      </c>
      <c r="L85" s="3">
        <v>4.9501151189562498E-2</v>
      </c>
      <c r="M85" s="3">
        <v>5.1904406273338297E-2</v>
      </c>
    </row>
    <row r="86" spans="1:13" x14ac:dyDescent="0.25">
      <c r="A86" s="8" t="s">
        <v>132</v>
      </c>
      <c r="B86" s="2">
        <v>0</v>
      </c>
      <c r="C86" s="2">
        <v>0</v>
      </c>
      <c r="D86" s="2">
        <v>0</v>
      </c>
      <c r="E86" s="2">
        <v>0</v>
      </c>
      <c r="F86" s="2">
        <v>0.128571428571429</v>
      </c>
      <c r="G86" s="2">
        <v>0.10990990990990999</v>
      </c>
      <c r="H86" s="2">
        <v>0.13246268656716401</v>
      </c>
      <c r="I86" s="2">
        <v>0.123574144486692</v>
      </c>
      <c r="J86" s="2">
        <v>9.3681917211328999E-2</v>
      </c>
      <c r="K86" s="2">
        <v>8.6792452830188702E-2</v>
      </c>
      <c r="L86" s="3">
        <v>0.109746738296239</v>
      </c>
      <c r="M86" s="3">
        <v>0.110156833457804</v>
      </c>
    </row>
    <row r="87" spans="1:13" x14ac:dyDescent="0.25">
      <c r="A87" s="8" t="s">
        <v>133</v>
      </c>
      <c r="B87" s="2">
        <v>0</v>
      </c>
      <c r="C87" s="2">
        <v>0</v>
      </c>
      <c r="D87" s="2">
        <v>0</v>
      </c>
      <c r="E87" s="2">
        <v>0.5</v>
      </c>
      <c r="F87" s="2">
        <v>0.74285714285714299</v>
      </c>
      <c r="G87" s="2">
        <v>0.83243243243243203</v>
      </c>
      <c r="H87" s="2">
        <v>0.79664179104477595</v>
      </c>
      <c r="I87" s="2">
        <v>0.81749049429657805</v>
      </c>
      <c r="J87" s="2">
        <v>0.88017429193899799</v>
      </c>
      <c r="K87" s="2">
        <v>0.87924528301886795</v>
      </c>
      <c r="L87" s="3">
        <v>0.83998465080583296</v>
      </c>
      <c r="M87" s="3">
        <v>0.83719193427931304</v>
      </c>
    </row>
    <row r="88" spans="1:13" x14ac:dyDescent="0.25">
      <c r="A88" s="8" t="s">
        <v>134</v>
      </c>
      <c r="B88" s="2">
        <v>0</v>
      </c>
      <c r="C88" s="2">
        <v>0</v>
      </c>
      <c r="D88" s="2">
        <v>0</v>
      </c>
      <c r="E88" s="2">
        <v>0</v>
      </c>
      <c r="F88" s="2">
        <v>0</v>
      </c>
      <c r="G88" s="2">
        <v>0</v>
      </c>
      <c r="H88" s="2">
        <v>0</v>
      </c>
      <c r="I88" s="2">
        <v>0</v>
      </c>
      <c r="J88" s="2">
        <v>0</v>
      </c>
      <c r="K88" s="2">
        <v>3.77358490566038E-3</v>
      </c>
      <c r="L88" s="3">
        <v>7.6745970836531103E-4</v>
      </c>
      <c r="M88" s="3">
        <v>7.4682598954443598E-4</v>
      </c>
    </row>
    <row r="89" spans="1:13" x14ac:dyDescent="0.25">
      <c r="A89" s="8" t="s">
        <v>135</v>
      </c>
      <c r="B89" s="2">
        <v>0</v>
      </c>
      <c r="C89" s="2">
        <v>0</v>
      </c>
      <c r="D89" s="2">
        <v>0.2</v>
      </c>
      <c r="E89" s="2">
        <v>0</v>
      </c>
      <c r="F89" s="2">
        <v>0.164893617021277</v>
      </c>
      <c r="G89" s="2">
        <v>0.24787775891341299</v>
      </c>
      <c r="H89" s="2">
        <v>0.22541340295909501</v>
      </c>
      <c r="I89" s="2">
        <v>0.22714420358152701</v>
      </c>
      <c r="J89" s="2">
        <v>0.158316633266533</v>
      </c>
      <c r="K89" s="2">
        <v>0.116533864541833</v>
      </c>
      <c r="L89" s="3">
        <v>0.19795918367346901</v>
      </c>
      <c r="M89" s="3">
        <v>0.196741854636591</v>
      </c>
    </row>
    <row r="90" spans="1:13" x14ac:dyDescent="0.25">
      <c r="A90" s="8" t="s">
        <v>136</v>
      </c>
      <c r="B90" s="2">
        <v>0</v>
      </c>
      <c r="C90" s="2">
        <v>0</v>
      </c>
      <c r="D90" s="2">
        <v>0</v>
      </c>
      <c r="E90" s="2">
        <v>0</v>
      </c>
      <c r="F90" s="2">
        <v>8.5106382978723402E-2</v>
      </c>
      <c r="G90" s="2">
        <v>9.5076400679117101E-2</v>
      </c>
      <c r="H90" s="2">
        <v>7.7458659704090493E-2</v>
      </c>
      <c r="I90" s="2">
        <v>7.8228086710650305E-2</v>
      </c>
      <c r="J90" s="2">
        <v>7.6152304609218402E-2</v>
      </c>
      <c r="K90" s="2">
        <v>3.28685258964143E-2</v>
      </c>
      <c r="L90" s="3">
        <v>7.29128014842301E-2</v>
      </c>
      <c r="M90" s="3">
        <v>7.3218761188686005E-2</v>
      </c>
    </row>
    <row r="91" spans="1:13" x14ac:dyDescent="0.25">
      <c r="A91" s="8" t="s">
        <v>137</v>
      </c>
      <c r="B91" s="2">
        <v>0</v>
      </c>
      <c r="C91" s="2">
        <v>0</v>
      </c>
      <c r="D91" s="2">
        <v>0.8</v>
      </c>
      <c r="E91" s="2">
        <v>1</v>
      </c>
      <c r="F91" s="2">
        <v>0.75</v>
      </c>
      <c r="G91" s="2">
        <v>0.65704584040747005</v>
      </c>
      <c r="H91" s="2">
        <v>0.697127937336815</v>
      </c>
      <c r="I91" s="2">
        <v>0.69462770970782295</v>
      </c>
      <c r="J91" s="2">
        <v>0.76553106212424804</v>
      </c>
      <c r="K91" s="2">
        <v>0.84760956175298796</v>
      </c>
      <c r="L91" s="3">
        <v>0.72857142857142898</v>
      </c>
      <c r="M91" s="3">
        <v>0.72950232724668795</v>
      </c>
    </row>
    <row r="92" spans="1:13" x14ac:dyDescent="0.25">
      <c r="A92" s="8" t="s">
        <v>138</v>
      </c>
      <c r="B92" s="2">
        <v>0</v>
      </c>
      <c r="C92" s="2">
        <v>0</v>
      </c>
      <c r="D92" s="2">
        <v>0</v>
      </c>
      <c r="E92" s="2">
        <v>0</v>
      </c>
      <c r="F92" s="2">
        <v>0</v>
      </c>
      <c r="G92" s="2">
        <v>0</v>
      </c>
      <c r="H92" s="2">
        <v>0</v>
      </c>
      <c r="I92" s="2">
        <v>0</v>
      </c>
      <c r="J92" s="2">
        <v>0</v>
      </c>
      <c r="K92" s="2">
        <v>2.9880478087649402E-3</v>
      </c>
      <c r="L92" s="3">
        <v>5.5658627087198497E-4</v>
      </c>
      <c r="M92" s="3">
        <v>5.3705692803437195E-4</v>
      </c>
    </row>
    <row r="93" spans="1:13" x14ac:dyDescent="0.25">
      <c r="A93" s="8" t="s">
        <v>139</v>
      </c>
      <c r="B93" s="2">
        <v>0</v>
      </c>
      <c r="C93" s="2">
        <v>0</v>
      </c>
      <c r="D93" s="2">
        <v>0</v>
      </c>
      <c r="E93" s="2">
        <v>0</v>
      </c>
      <c r="F93" s="2">
        <v>0.31343283582089598</v>
      </c>
      <c r="G93" s="2">
        <v>0.31481481481481499</v>
      </c>
      <c r="H93" s="2">
        <v>0.286012526096033</v>
      </c>
      <c r="I93" s="2">
        <v>0.32741617357002001</v>
      </c>
      <c r="J93" s="2">
        <v>0.28834355828220898</v>
      </c>
      <c r="K93" s="2">
        <v>0.17013888888888901</v>
      </c>
      <c r="L93" s="3">
        <v>0.27305678614579099</v>
      </c>
      <c r="M93" s="3">
        <v>0.27401019208153699</v>
      </c>
    </row>
    <row r="94" spans="1:13" x14ac:dyDescent="0.25">
      <c r="A94" s="8" t="s">
        <v>140</v>
      </c>
      <c r="B94" s="2">
        <v>0</v>
      </c>
      <c r="C94" s="2">
        <v>0</v>
      </c>
      <c r="D94" s="2">
        <v>0</v>
      </c>
      <c r="E94" s="2">
        <v>0</v>
      </c>
      <c r="F94" s="2">
        <v>2.9850746268656699E-2</v>
      </c>
      <c r="G94" s="2">
        <v>9.0277777777777804E-2</v>
      </c>
      <c r="H94" s="2">
        <v>8.1419624217118999E-2</v>
      </c>
      <c r="I94" s="2">
        <v>6.9033530571992102E-2</v>
      </c>
      <c r="J94" s="2">
        <v>5.5214723926380403E-2</v>
      </c>
      <c r="K94" s="2">
        <v>3.9930555555555601E-2</v>
      </c>
      <c r="L94" s="3">
        <v>6.5646395489327394E-2</v>
      </c>
      <c r="M94" s="3">
        <v>6.4680517444139607E-2</v>
      </c>
    </row>
    <row r="95" spans="1:13" x14ac:dyDescent="0.25">
      <c r="A95" s="8" t="s">
        <v>141</v>
      </c>
      <c r="B95" s="2">
        <v>0</v>
      </c>
      <c r="C95" s="2">
        <v>0</v>
      </c>
      <c r="D95" s="2">
        <v>0</v>
      </c>
      <c r="E95" s="2">
        <v>1</v>
      </c>
      <c r="F95" s="2">
        <v>0.65671641791044799</v>
      </c>
      <c r="G95" s="2">
        <v>0.594907407407407</v>
      </c>
      <c r="H95" s="2">
        <v>0.63256784968684798</v>
      </c>
      <c r="I95" s="2">
        <v>0.60355029585798803</v>
      </c>
      <c r="J95" s="2">
        <v>0.65439672801635995</v>
      </c>
      <c r="K95" s="2">
        <v>0.78819444444444398</v>
      </c>
      <c r="L95" s="3">
        <v>0.66049134111961305</v>
      </c>
      <c r="M95" s="3">
        <v>0.66052528420227397</v>
      </c>
    </row>
    <row r="96" spans="1:13" x14ac:dyDescent="0.25">
      <c r="A96" s="8" t="s">
        <v>142</v>
      </c>
      <c r="B96" s="2">
        <v>0</v>
      </c>
      <c r="C96" s="2">
        <v>0</v>
      </c>
      <c r="D96" s="2">
        <v>0</v>
      </c>
      <c r="E96" s="2">
        <v>0</v>
      </c>
      <c r="F96" s="2">
        <v>0</v>
      </c>
      <c r="G96" s="2">
        <v>0</v>
      </c>
      <c r="H96" s="2">
        <v>0</v>
      </c>
      <c r="I96" s="2">
        <v>0</v>
      </c>
      <c r="J96" s="2">
        <v>2.0449897750511202E-3</v>
      </c>
      <c r="K96" s="2">
        <v>1.7361111111111099E-3</v>
      </c>
      <c r="L96" s="3">
        <v>8.05477245267821E-4</v>
      </c>
      <c r="M96" s="3">
        <v>7.8400627205017597E-4</v>
      </c>
    </row>
    <row r="97" spans="1:13" x14ac:dyDescent="0.25">
      <c r="A97" s="8" t="s">
        <v>143</v>
      </c>
      <c r="B97" s="2">
        <v>0.30773619351894099</v>
      </c>
      <c r="C97" s="2">
        <v>0.32732831095097698</v>
      </c>
      <c r="D97" s="2">
        <v>0.30633565490900899</v>
      </c>
      <c r="E97" s="2">
        <v>0.27062228654124498</v>
      </c>
      <c r="F97" s="2">
        <v>0.175569358178054</v>
      </c>
      <c r="G97" s="2">
        <v>6.8376068376068402E-3</v>
      </c>
      <c r="H97" s="2">
        <v>4.3956043956043999E-3</v>
      </c>
      <c r="I97" s="2">
        <v>0</v>
      </c>
      <c r="J97" s="2">
        <v>0</v>
      </c>
      <c r="K97" s="2">
        <v>1.8050541516245501E-3</v>
      </c>
      <c r="L97" s="3">
        <v>2.4305555555555599E-3</v>
      </c>
      <c r="M97" s="3">
        <v>0.264024578931082</v>
      </c>
    </row>
    <row r="98" spans="1:13" x14ac:dyDescent="0.25">
      <c r="A98" s="8" t="s">
        <v>144</v>
      </c>
      <c r="B98" s="2">
        <v>0.15426745778183501</v>
      </c>
      <c r="C98" s="2">
        <v>0.106125122830003</v>
      </c>
      <c r="D98" s="2">
        <v>6.5378566614244002E-2</v>
      </c>
      <c r="E98" s="2">
        <v>6.7655571635311093E-2</v>
      </c>
      <c r="F98" s="2">
        <v>6.0731538992408601E-2</v>
      </c>
      <c r="G98" s="2">
        <v>0</v>
      </c>
      <c r="H98" s="2">
        <v>4.3956043956043999E-3</v>
      </c>
      <c r="I98" s="2">
        <v>3.44234079173838E-3</v>
      </c>
      <c r="J98" s="2">
        <v>1.4184397163120601E-3</v>
      </c>
      <c r="K98" s="2">
        <v>0</v>
      </c>
      <c r="L98" s="3">
        <v>1.7361111111111099E-3</v>
      </c>
      <c r="M98" s="3">
        <v>8.6468325891870396E-2</v>
      </c>
    </row>
    <row r="99" spans="1:13" x14ac:dyDescent="0.25">
      <c r="A99" s="8" t="s">
        <v>145</v>
      </c>
      <c r="B99" s="2">
        <v>0.53799634869922397</v>
      </c>
      <c r="C99" s="2">
        <v>0.56654656621902</v>
      </c>
      <c r="D99" s="2">
        <v>0.62828577847674705</v>
      </c>
      <c r="E99" s="2">
        <v>0.66172214182344402</v>
      </c>
      <c r="F99" s="2">
        <v>0.76369910282953801</v>
      </c>
      <c r="G99" s="2">
        <v>0.99145299145299104</v>
      </c>
      <c r="H99" s="2">
        <v>0.98901098901098905</v>
      </c>
      <c r="I99" s="2">
        <v>0.98795180722891596</v>
      </c>
      <c r="J99" s="2">
        <v>0.99007092198581603</v>
      </c>
      <c r="K99" s="2">
        <v>0.94584837545126399</v>
      </c>
      <c r="L99" s="3">
        <v>0.98124999999999996</v>
      </c>
      <c r="M99" s="3">
        <v>0.64857875425489597</v>
      </c>
    </row>
    <row r="100" spans="1:13" x14ac:dyDescent="0.25">
      <c r="A100" s="8" t="s">
        <v>146</v>
      </c>
      <c r="B100" s="2">
        <v>0</v>
      </c>
      <c r="C100" s="2">
        <v>0</v>
      </c>
      <c r="D100" s="2">
        <v>0</v>
      </c>
      <c r="E100" s="2">
        <v>0</v>
      </c>
      <c r="F100" s="2">
        <v>0</v>
      </c>
      <c r="G100" s="2">
        <v>1.7094017094017101E-3</v>
      </c>
      <c r="H100" s="2">
        <v>2.1978021978022E-3</v>
      </c>
      <c r="I100" s="2">
        <v>8.6058519793459493E-3</v>
      </c>
      <c r="J100" s="2">
        <v>8.5106382978723406E-3</v>
      </c>
      <c r="K100" s="2">
        <v>5.2346570397111901E-2</v>
      </c>
      <c r="L100" s="3">
        <v>1.4583333333333301E-2</v>
      </c>
      <c r="M100" s="3">
        <v>9.2834092215198297E-4</v>
      </c>
    </row>
    <row r="101" spans="1:13" x14ac:dyDescent="0.25">
      <c r="A101" s="15"/>
    </row>
    <row r="102" spans="1:13" x14ac:dyDescent="0.25">
      <c r="A102" s="15"/>
    </row>
    <row r="103" spans="1:13" x14ac:dyDescent="0.25">
      <c r="A103" s="15"/>
      <c r="B103" s="23" t="s">
        <v>31</v>
      </c>
      <c r="C103" s="23"/>
      <c r="D103" s="23"/>
      <c r="E103" s="23"/>
      <c r="F103" s="23"/>
      <c r="G103" s="23"/>
      <c r="H103" s="23"/>
      <c r="I103" s="23"/>
      <c r="J103" s="23"/>
      <c r="K103" s="6" t="s">
        <v>58</v>
      </c>
      <c r="L103" s="6" t="s">
        <v>11</v>
      </c>
    </row>
    <row r="104" spans="1:13" x14ac:dyDescent="0.25">
      <c r="A104" s="9" t="s">
        <v>34</v>
      </c>
      <c r="B104" s="5" t="s">
        <v>15</v>
      </c>
      <c r="C104" s="5" t="s">
        <v>16</v>
      </c>
      <c r="D104" s="5" t="s">
        <v>17</v>
      </c>
      <c r="E104" s="5" t="s">
        <v>18</v>
      </c>
      <c r="F104" s="5" t="s">
        <v>19</v>
      </c>
      <c r="G104" s="5" t="s">
        <v>20</v>
      </c>
      <c r="H104" s="5" t="s">
        <v>21</v>
      </c>
      <c r="I104" s="5" t="s">
        <v>22</v>
      </c>
      <c r="J104" s="5" t="s">
        <v>23</v>
      </c>
      <c r="K104" s="5" t="s">
        <v>24</v>
      </c>
      <c r="L104" s="5" t="s">
        <v>25</v>
      </c>
    </row>
    <row r="105" spans="1:13" x14ac:dyDescent="0.25">
      <c r="A105" s="8" t="s">
        <v>103</v>
      </c>
      <c r="B105" s="2">
        <v>0</v>
      </c>
      <c r="C105" s="2">
        <v>0</v>
      </c>
      <c r="D105" s="2">
        <v>0</v>
      </c>
      <c r="E105" s="2">
        <v>0</v>
      </c>
      <c r="F105" s="2">
        <v>10.0714285714286</v>
      </c>
      <c r="G105" s="2">
        <v>0.54193548387096802</v>
      </c>
      <c r="H105" s="2">
        <v>-0.21757322175732199</v>
      </c>
      <c r="I105" s="2">
        <v>0.13903743315507999</v>
      </c>
      <c r="J105" s="2">
        <v>-0.17840375586854501</v>
      </c>
      <c r="K105" s="3">
        <v>0.12903225806451599</v>
      </c>
      <c r="L105" s="3">
        <v>0</v>
      </c>
    </row>
    <row r="106" spans="1:13" x14ac:dyDescent="0.25">
      <c r="A106" s="8" t="s">
        <v>104</v>
      </c>
      <c r="B106" s="2">
        <v>0</v>
      </c>
      <c r="C106" s="2">
        <v>0</v>
      </c>
      <c r="D106" s="2">
        <v>0</v>
      </c>
      <c r="E106" s="2">
        <v>0</v>
      </c>
      <c r="F106" s="2">
        <v>10</v>
      </c>
      <c r="G106" s="2">
        <v>-0.36363636363636398</v>
      </c>
      <c r="H106" s="2">
        <v>-0.71428571428571397</v>
      </c>
      <c r="I106" s="2">
        <v>1.5</v>
      </c>
      <c r="J106" s="2">
        <v>0.2</v>
      </c>
      <c r="K106" s="3">
        <v>-0.45454545454545497</v>
      </c>
      <c r="L106" s="3">
        <v>0</v>
      </c>
    </row>
    <row r="107" spans="1:13" x14ac:dyDescent="0.25">
      <c r="A107" s="8" t="s">
        <v>105</v>
      </c>
      <c r="B107" s="2">
        <v>0</v>
      </c>
      <c r="C107" s="2">
        <v>0</v>
      </c>
      <c r="D107" s="2">
        <v>0</v>
      </c>
      <c r="E107" s="2">
        <v>6.6666666666666696</v>
      </c>
      <c r="F107" s="2">
        <v>5.3043478260869596</v>
      </c>
      <c r="G107" s="2">
        <v>-0.11724137931034501</v>
      </c>
      <c r="H107" s="2">
        <v>0.125</v>
      </c>
      <c r="I107" s="2">
        <v>2.7777777777777801E-2</v>
      </c>
      <c r="J107" s="2">
        <v>4.72972972972973E-2</v>
      </c>
      <c r="K107" s="3">
        <v>6.8965517241379296E-2</v>
      </c>
      <c r="L107" s="3">
        <v>0</v>
      </c>
    </row>
    <row r="108" spans="1:13" x14ac:dyDescent="0.25">
      <c r="A108" s="8" t="s">
        <v>106</v>
      </c>
      <c r="B108" s="2">
        <v>0</v>
      </c>
      <c r="C108" s="2">
        <v>0</v>
      </c>
      <c r="D108" s="2">
        <v>0</v>
      </c>
      <c r="E108" s="2">
        <v>0</v>
      </c>
      <c r="F108" s="2">
        <v>0</v>
      </c>
      <c r="G108" s="2">
        <v>0</v>
      </c>
      <c r="H108" s="2">
        <v>0</v>
      </c>
      <c r="I108" s="2">
        <v>0</v>
      </c>
      <c r="J108" s="2">
        <v>0</v>
      </c>
      <c r="K108" s="3">
        <v>0</v>
      </c>
      <c r="L108" s="3">
        <v>0</v>
      </c>
    </row>
    <row r="109" spans="1:13" x14ac:dyDescent="0.25">
      <c r="A109" s="8" t="s">
        <v>107</v>
      </c>
      <c r="B109" s="2">
        <v>0</v>
      </c>
      <c r="C109" s="2">
        <v>0</v>
      </c>
      <c r="D109" s="2">
        <v>0</v>
      </c>
      <c r="E109" s="2">
        <v>14.6666666666667</v>
      </c>
      <c r="F109" s="2">
        <v>3.4680851063829801</v>
      </c>
      <c r="G109" s="2">
        <v>3.8095238095238099E-2</v>
      </c>
      <c r="H109" s="2">
        <v>0.155963302752294</v>
      </c>
      <c r="I109" s="2">
        <v>-0.26587301587301598</v>
      </c>
      <c r="J109" s="2">
        <v>0.124324324324324</v>
      </c>
      <c r="K109" s="3">
        <v>-9.5238095238095195E-3</v>
      </c>
      <c r="L109" s="3">
        <v>0</v>
      </c>
    </row>
    <row r="110" spans="1:13" x14ac:dyDescent="0.25">
      <c r="A110" s="8" t="s">
        <v>108</v>
      </c>
      <c r="B110" s="2">
        <v>0</v>
      </c>
      <c r="C110" s="2">
        <v>0</v>
      </c>
      <c r="D110" s="2">
        <v>0</v>
      </c>
      <c r="E110" s="2">
        <v>0</v>
      </c>
      <c r="F110" s="2">
        <v>0</v>
      </c>
      <c r="G110" s="2">
        <v>2</v>
      </c>
      <c r="H110" s="2">
        <v>1.6666666666666701</v>
      </c>
      <c r="I110" s="2">
        <v>0.625</v>
      </c>
      <c r="J110" s="2">
        <v>0</v>
      </c>
      <c r="K110" s="3">
        <v>12</v>
      </c>
      <c r="L110" s="3">
        <v>0</v>
      </c>
    </row>
    <row r="111" spans="1:13" x14ac:dyDescent="0.25">
      <c r="A111" s="8" t="s">
        <v>109</v>
      </c>
      <c r="B111" s="2">
        <v>0</v>
      </c>
      <c r="C111" s="2">
        <v>0</v>
      </c>
      <c r="D111" s="2">
        <v>1.6666666666666701</v>
      </c>
      <c r="E111" s="2">
        <v>12.375</v>
      </c>
      <c r="F111" s="2">
        <v>0.82242990654205606</v>
      </c>
      <c r="G111" s="2">
        <v>-0.18974358974359001</v>
      </c>
      <c r="H111" s="2">
        <v>0.525316455696203</v>
      </c>
      <c r="I111" s="2">
        <v>6.6390041493775906E-2</v>
      </c>
      <c r="J111" s="2">
        <v>-0.202334630350195</v>
      </c>
      <c r="K111" s="3">
        <v>5.1282051282051301E-2</v>
      </c>
      <c r="L111" s="3">
        <v>0</v>
      </c>
    </row>
    <row r="112" spans="1:13" x14ac:dyDescent="0.25">
      <c r="A112" s="8" t="s">
        <v>110</v>
      </c>
      <c r="B112" s="2">
        <v>0</v>
      </c>
      <c r="C112" s="2">
        <v>0</v>
      </c>
      <c r="D112" s="2">
        <v>0</v>
      </c>
      <c r="E112" s="2">
        <v>0</v>
      </c>
      <c r="F112" s="2">
        <v>0</v>
      </c>
      <c r="G112" s="2">
        <v>0</v>
      </c>
      <c r="H112" s="2">
        <v>0</v>
      </c>
      <c r="I112" s="2">
        <v>0</v>
      </c>
      <c r="J112" s="2">
        <v>0</v>
      </c>
      <c r="K112" s="3">
        <v>0</v>
      </c>
      <c r="L112" s="3">
        <v>0</v>
      </c>
    </row>
    <row r="113" spans="1:12" x14ac:dyDescent="0.25">
      <c r="A113" s="8" t="s">
        <v>111</v>
      </c>
      <c r="B113" s="2">
        <v>0</v>
      </c>
      <c r="C113" s="2">
        <v>0</v>
      </c>
      <c r="D113" s="2">
        <v>0</v>
      </c>
      <c r="E113" s="2">
        <v>7</v>
      </c>
      <c r="F113" s="2">
        <v>9.3125</v>
      </c>
      <c r="G113" s="2">
        <v>5.4545454545454501E-2</v>
      </c>
      <c r="H113" s="2">
        <v>8.04597701149425E-2</v>
      </c>
      <c r="I113" s="2">
        <v>-0.5</v>
      </c>
      <c r="J113" s="2">
        <v>0.19148936170212799</v>
      </c>
      <c r="K113" s="3">
        <v>-0.321212121212121</v>
      </c>
      <c r="L113" s="3">
        <v>0</v>
      </c>
    </row>
    <row r="114" spans="1:12" x14ac:dyDescent="0.25">
      <c r="A114" s="8" t="s">
        <v>112</v>
      </c>
      <c r="B114" s="2">
        <v>0</v>
      </c>
      <c r="C114" s="2">
        <v>0</v>
      </c>
      <c r="D114" s="2">
        <v>0</v>
      </c>
      <c r="E114" s="2">
        <v>0</v>
      </c>
      <c r="F114" s="2">
        <v>46</v>
      </c>
      <c r="G114" s="2">
        <v>-0.23404255319148901</v>
      </c>
      <c r="H114" s="2">
        <v>-2.7777777777777801E-2</v>
      </c>
      <c r="I114" s="2">
        <v>2.8571428571428598E-2</v>
      </c>
      <c r="J114" s="2">
        <v>0.77777777777777801</v>
      </c>
      <c r="K114" s="3">
        <v>0.36170212765957399</v>
      </c>
      <c r="L114" s="3">
        <v>0</v>
      </c>
    </row>
    <row r="115" spans="1:12" x14ac:dyDescent="0.25">
      <c r="A115" s="8" t="s">
        <v>113</v>
      </c>
      <c r="B115" s="2">
        <v>0</v>
      </c>
      <c r="C115" s="2">
        <v>1</v>
      </c>
      <c r="D115" s="2">
        <v>-0.5</v>
      </c>
      <c r="E115" s="2">
        <v>84</v>
      </c>
      <c r="F115" s="2">
        <v>5.2235294117647104</v>
      </c>
      <c r="G115" s="2">
        <v>0.31758034026464999</v>
      </c>
      <c r="H115" s="2">
        <v>-5.3084648493543801E-2</v>
      </c>
      <c r="I115" s="2">
        <v>0.29848484848484802</v>
      </c>
      <c r="J115" s="2">
        <v>0.248541423570595</v>
      </c>
      <c r="K115" s="3">
        <v>1.0226843100189</v>
      </c>
      <c r="L115" s="3">
        <v>0</v>
      </c>
    </row>
    <row r="116" spans="1:12" x14ac:dyDescent="0.25">
      <c r="A116" s="8" t="s">
        <v>114</v>
      </c>
      <c r="B116" s="2">
        <v>0</v>
      </c>
      <c r="C116" s="2">
        <v>0</v>
      </c>
      <c r="D116" s="2">
        <v>0</v>
      </c>
      <c r="E116" s="2">
        <v>0</v>
      </c>
      <c r="F116" s="2">
        <v>0</v>
      </c>
      <c r="G116" s="2">
        <v>0</v>
      </c>
      <c r="H116" s="2">
        <v>0</v>
      </c>
      <c r="I116" s="2">
        <v>-1</v>
      </c>
      <c r="J116" s="2">
        <v>0</v>
      </c>
      <c r="K116" s="3">
        <v>0</v>
      </c>
      <c r="L116" s="3">
        <v>0</v>
      </c>
    </row>
    <row r="117" spans="1:12" x14ac:dyDescent="0.25">
      <c r="A117" s="8" t="s">
        <v>115</v>
      </c>
      <c r="B117" s="2">
        <v>0</v>
      </c>
      <c r="C117" s="2">
        <v>0</v>
      </c>
      <c r="D117" s="2">
        <v>0</v>
      </c>
      <c r="E117" s="2">
        <v>12</v>
      </c>
      <c r="F117" s="2">
        <v>7.7692307692307701</v>
      </c>
      <c r="G117" s="2">
        <v>0.23684210526315799</v>
      </c>
      <c r="H117" s="2">
        <v>9.2198581560283696E-2</v>
      </c>
      <c r="I117" s="2">
        <v>-0.31168831168831201</v>
      </c>
      <c r="J117" s="2">
        <v>-3.77358490566038E-2</v>
      </c>
      <c r="K117" s="3">
        <v>-0.105263157894737</v>
      </c>
      <c r="L117" s="3">
        <v>0</v>
      </c>
    </row>
    <row r="118" spans="1:12" x14ac:dyDescent="0.25">
      <c r="A118" s="8" t="s">
        <v>116</v>
      </c>
      <c r="B118" s="2">
        <v>0</v>
      </c>
      <c r="C118" s="2">
        <v>0</v>
      </c>
      <c r="D118" s="2">
        <v>0</v>
      </c>
      <c r="E118" s="2">
        <v>0</v>
      </c>
      <c r="F118" s="2">
        <v>9.75</v>
      </c>
      <c r="G118" s="2">
        <v>9.3023255813953501E-2</v>
      </c>
      <c r="H118" s="2">
        <v>-0.40425531914893598</v>
      </c>
      <c r="I118" s="2">
        <v>0.46428571428571402</v>
      </c>
      <c r="J118" s="2">
        <v>-0.39024390243902402</v>
      </c>
      <c r="K118" s="3">
        <v>-0.418604651162791</v>
      </c>
      <c r="L118" s="3">
        <v>0</v>
      </c>
    </row>
    <row r="119" spans="1:12" x14ac:dyDescent="0.25">
      <c r="A119" s="8" t="s">
        <v>117</v>
      </c>
      <c r="B119" s="2">
        <v>0</v>
      </c>
      <c r="C119" s="2">
        <v>0</v>
      </c>
      <c r="D119" s="2">
        <v>0</v>
      </c>
      <c r="E119" s="2">
        <v>36</v>
      </c>
      <c r="F119" s="2">
        <v>7.5405405405405403</v>
      </c>
      <c r="G119" s="2">
        <v>-9.49367088607595E-2</v>
      </c>
      <c r="H119" s="2">
        <v>0.115384615384615</v>
      </c>
      <c r="I119" s="2">
        <v>-7.8369905956112901E-2</v>
      </c>
      <c r="J119" s="2">
        <v>0.29931972789115602</v>
      </c>
      <c r="K119" s="3">
        <v>0.208860759493671</v>
      </c>
      <c r="L119" s="3">
        <v>0</v>
      </c>
    </row>
    <row r="120" spans="1:12" x14ac:dyDescent="0.25">
      <c r="A120" s="8" t="s">
        <v>118</v>
      </c>
      <c r="B120" s="2">
        <v>0</v>
      </c>
      <c r="C120" s="2">
        <v>0</v>
      </c>
      <c r="D120" s="2">
        <v>0</v>
      </c>
      <c r="E120" s="2">
        <v>0</v>
      </c>
      <c r="F120" s="2">
        <v>0</v>
      </c>
      <c r="G120" s="2">
        <v>0</v>
      </c>
      <c r="H120" s="2">
        <v>0</v>
      </c>
      <c r="I120" s="2">
        <v>0</v>
      </c>
      <c r="J120" s="2">
        <v>0</v>
      </c>
      <c r="K120" s="3">
        <v>0</v>
      </c>
      <c r="L120" s="3">
        <v>0</v>
      </c>
    </row>
    <row r="121" spans="1:12" x14ac:dyDescent="0.25">
      <c r="A121" s="8" t="s">
        <v>119</v>
      </c>
      <c r="B121" s="2">
        <v>0</v>
      </c>
      <c r="C121" s="2">
        <v>0</v>
      </c>
      <c r="D121" s="2">
        <v>0</v>
      </c>
      <c r="E121" s="2">
        <v>0</v>
      </c>
      <c r="F121" s="2">
        <v>5</v>
      </c>
      <c r="G121" s="2">
        <v>0.16666666666666699</v>
      </c>
      <c r="H121" s="2">
        <v>-6.3492063492063502E-2</v>
      </c>
      <c r="I121" s="2">
        <v>-0.44067796610169502</v>
      </c>
      <c r="J121" s="2">
        <v>6.0606060606060601E-2</v>
      </c>
      <c r="K121" s="3">
        <v>-0.35185185185185203</v>
      </c>
      <c r="L121" s="3">
        <v>0</v>
      </c>
    </row>
    <row r="122" spans="1:12" x14ac:dyDescent="0.25">
      <c r="A122" s="8" t="s">
        <v>120</v>
      </c>
      <c r="B122" s="2">
        <v>0</v>
      </c>
      <c r="C122" s="2">
        <v>0</v>
      </c>
      <c r="D122" s="2">
        <v>0</v>
      </c>
      <c r="E122" s="2">
        <v>0</v>
      </c>
      <c r="F122" s="2">
        <v>0</v>
      </c>
      <c r="G122" s="2">
        <v>-0.5</v>
      </c>
      <c r="H122" s="2">
        <v>0</v>
      </c>
      <c r="I122" s="2">
        <v>0.16666666666666699</v>
      </c>
      <c r="J122" s="2">
        <v>-0.14285714285714299</v>
      </c>
      <c r="K122" s="3">
        <v>-0.5</v>
      </c>
      <c r="L122" s="3">
        <v>0</v>
      </c>
    </row>
    <row r="123" spans="1:12" x14ac:dyDescent="0.25">
      <c r="A123" s="8" t="s">
        <v>121</v>
      </c>
      <c r="B123" s="2">
        <v>0</v>
      </c>
      <c r="C123" s="2">
        <v>-1</v>
      </c>
      <c r="D123" s="2">
        <v>0</v>
      </c>
      <c r="E123" s="2">
        <v>26.5</v>
      </c>
      <c r="F123" s="2">
        <v>2.3636363636363602</v>
      </c>
      <c r="G123" s="2">
        <v>0.15675675675675699</v>
      </c>
      <c r="H123" s="2">
        <v>-0.10280373831775701</v>
      </c>
      <c r="I123" s="2">
        <v>0.125</v>
      </c>
      <c r="J123" s="2">
        <v>0.16666666666666699</v>
      </c>
      <c r="K123" s="3">
        <v>0.36216216216216202</v>
      </c>
      <c r="L123" s="3">
        <v>0</v>
      </c>
    </row>
    <row r="124" spans="1:12" x14ac:dyDescent="0.25">
      <c r="A124" s="8" t="s">
        <v>122</v>
      </c>
      <c r="B124" s="2">
        <v>0</v>
      </c>
      <c r="C124" s="2">
        <v>0</v>
      </c>
      <c r="D124" s="2">
        <v>0</v>
      </c>
      <c r="E124" s="2">
        <v>0</v>
      </c>
      <c r="F124" s="2">
        <v>0</v>
      </c>
      <c r="G124" s="2">
        <v>0</v>
      </c>
      <c r="H124" s="2">
        <v>0</v>
      </c>
      <c r="I124" s="2">
        <v>0</v>
      </c>
      <c r="J124" s="2">
        <v>0</v>
      </c>
      <c r="K124" s="3">
        <v>0</v>
      </c>
      <c r="L124" s="3">
        <v>0</v>
      </c>
    </row>
    <row r="125" spans="1:12" x14ac:dyDescent="0.25">
      <c r="A125" s="8" t="s">
        <v>123</v>
      </c>
      <c r="B125" s="2">
        <v>0</v>
      </c>
      <c r="C125" s="2">
        <v>0</v>
      </c>
      <c r="D125" s="2">
        <v>0</v>
      </c>
      <c r="E125" s="2">
        <v>0</v>
      </c>
      <c r="F125" s="2">
        <v>4.8965517241379297</v>
      </c>
      <c r="G125" s="2">
        <v>-0.16959064327485401</v>
      </c>
      <c r="H125" s="2">
        <v>-0.176056338028169</v>
      </c>
      <c r="I125" s="2">
        <v>-0.54700854700854695</v>
      </c>
      <c r="J125" s="2">
        <v>-0.13207547169811301</v>
      </c>
      <c r="K125" s="3">
        <v>-0.73099415204678397</v>
      </c>
      <c r="L125" s="3">
        <v>0</v>
      </c>
    </row>
    <row r="126" spans="1:12" x14ac:dyDescent="0.25">
      <c r="A126" s="8" t="s">
        <v>124</v>
      </c>
      <c r="B126" s="2">
        <v>0</v>
      </c>
      <c r="C126" s="2">
        <v>0</v>
      </c>
      <c r="D126" s="2">
        <v>0</v>
      </c>
      <c r="E126" s="2">
        <v>0</v>
      </c>
      <c r="F126" s="2">
        <v>4.25</v>
      </c>
      <c r="G126" s="2">
        <v>-0.57142857142857095</v>
      </c>
      <c r="H126" s="2">
        <v>-0.148148148148148</v>
      </c>
      <c r="I126" s="2">
        <v>-4.3478260869565202E-2</v>
      </c>
      <c r="J126" s="2">
        <v>-0.18181818181818199</v>
      </c>
      <c r="K126" s="3">
        <v>-0.71428571428571397</v>
      </c>
      <c r="L126" s="3">
        <v>0</v>
      </c>
    </row>
    <row r="127" spans="1:12" x14ac:dyDescent="0.25">
      <c r="A127" s="8" t="s">
        <v>125</v>
      </c>
      <c r="B127" s="2">
        <v>0</v>
      </c>
      <c r="C127" s="2">
        <v>0</v>
      </c>
      <c r="D127" s="2">
        <v>2</v>
      </c>
      <c r="E127" s="2">
        <v>23.5555555555556</v>
      </c>
      <c r="F127" s="2">
        <v>6.3257918552036196</v>
      </c>
      <c r="G127" s="2">
        <v>-0.12600370599135299</v>
      </c>
      <c r="H127" s="2">
        <v>-9.8939929328621893E-3</v>
      </c>
      <c r="I127" s="2">
        <v>-0.15988579586009999</v>
      </c>
      <c r="J127" s="2">
        <v>0.146134239592184</v>
      </c>
      <c r="K127" s="3">
        <v>-0.166769610870908</v>
      </c>
      <c r="L127" s="3">
        <v>0</v>
      </c>
    </row>
    <row r="128" spans="1:12" x14ac:dyDescent="0.25">
      <c r="A128" s="8" t="s">
        <v>126</v>
      </c>
      <c r="B128" s="2">
        <v>0</v>
      </c>
      <c r="C128" s="2">
        <v>0</v>
      </c>
      <c r="D128" s="2">
        <v>0</v>
      </c>
      <c r="E128" s="2">
        <v>0</v>
      </c>
      <c r="F128" s="2">
        <v>0</v>
      </c>
      <c r="G128" s="2">
        <v>0</v>
      </c>
      <c r="H128" s="2">
        <v>0</v>
      </c>
      <c r="I128" s="2">
        <v>0</v>
      </c>
      <c r="J128" s="2">
        <v>-1</v>
      </c>
      <c r="K128" s="3">
        <v>0</v>
      </c>
      <c r="L128" s="3">
        <v>0</v>
      </c>
    </row>
    <row r="129" spans="1:12" x14ac:dyDescent="0.25">
      <c r="A129" s="8" t="s">
        <v>127</v>
      </c>
      <c r="B129" s="2">
        <v>0</v>
      </c>
      <c r="C129" s="2">
        <v>0</v>
      </c>
      <c r="D129" s="2">
        <v>0</v>
      </c>
      <c r="E129" s="2">
        <v>0</v>
      </c>
      <c r="F129" s="2">
        <v>19.600000000000001</v>
      </c>
      <c r="G129" s="2">
        <v>-0.18446601941747601</v>
      </c>
      <c r="H129" s="2">
        <v>8.3333333333333301E-2</v>
      </c>
      <c r="I129" s="2">
        <v>-0.43956043956044</v>
      </c>
      <c r="J129" s="2">
        <v>-0.35294117647058798</v>
      </c>
      <c r="K129" s="3">
        <v>-0.67961165048543704</v>
      </c>
      <c r="L129" s="3">
        <v>0</v>
      </c>
    </row>
    <row r="130" spans="1:12" x14ac:dyDescent="0.25">
      <c r="A130" s="8" t="s">
        <v>128</v>
      </c>
      <c r="B130" s="2">
        <v>0</v>
      </c>
      <c r="C130" s="2">
        <v>0</v>
      </c>
      <c r="D130" s="2">
        <v>0</v>
      </c>
      <c r="E130" s="2">
        <v>0</v>
      </c>
      <c r="F130" s="2">
        <v>7.2727272727272698</v>
      </c>
      <c r="G130" s="2">
        <v>-0.15384615384615399</v>
      </c>
      <c r="H130" s="2">
        <v>-0.246753246753247</v>
      </c>
      <c r="I130" s="2">
        <v>-0.39655172413793099</v>
      </c>
      <c r="J130" s="2">
        <v>-2.8571428571428598E-2</v>
      </c>
      <c r="K130" s="3">
        <v>-0.62637362637362604</v>
      </c>
      <c r="L130" s="3">
        <v>0</v>
      </c>
    </row>
    <row r="131" spans="1:12" x14ac:dyDescent="0.25">
      <c r="A131" s="8" t="s">
        <v>129</v>
      </c>
      <c r="B131" s="2">
        <v>0</v>
      </c>
      <c r="C131" s="2">
        <v>0</v>
      </c>
      <c r="D131" s="2">
        <v>0</v>
      </c>
      <c r="E131" s="2">
        <v>0</v>
      </c>
      <c r="F131" s="2">
        <v>5.0824742268041199</v>
      </c>
      <c r="G131" s="2">
        <v>5.7627118644067797E-2</v>
      </c>
      <c r="H131" s="2">
        <v>6.41025641025641E-3</v>
      </c>
      <c r="I131" s="2">
        <v>-9.0764331210191104E-2</v>
      </c>
      <c r="J131" s="2">
        <v>0.29947460595446601</v>
      </c>
      <c r="K131" s="3">
        <v>0.25762711864406801</v>
      </c>
      <c r="L131" s="3">
        <v>0</v>
      </c>
    </row>
    <row r="132" spans="1:12" x14ac:dyDescent="0.25">
      <c r="A132" s="8" t="s">
        <v>130</v>
      </c>
      <c r="B132" s="2">
        <v>0</v>
      </c>
      <c r="C132" s="2">
        <v>0</v>
      </c>
      <c r="D132" s="2">
        <v>0</v>
      </c>
      <c r="E132" s="2">
        <v>0</v>
      </c>
      <c r="F132" s="2">
        <v>0</v>
      </c>
      <c r="G132" s="2">
        <v>0</v>
      </c>
      <c r="H132" s="2">
        <v>0</v>
      </c>
      <c r="I132" s="2">
        <v>0</v>
      </c>
      <c r="J132" s="2">
        <v>0</v>
      </c>
      <c r="K132" s="3">
        <v>0</v>
      </c>
      <c r="L132" s="3">
        <v>0</v>
      </c>
    </row>
    <row r="133" spans="1:12" x14ac:dyDescent="0.25">
      <c r="A133" s="8" t="s">
        <v>131</v>
      </c>
      <c r="B133" s="2">
        <v>0</v>
      </c>
      <c r="C133" s="2">
        <v>0</v>
      </c>
      <c r="D133" s="2">
        <v>0</v>
      </c>
      <c r="E133" s="2">
        <v>8</v>
      </c>
      <c r="F133" s="2">
        <v>2.5555555555555598</v>
      </c>
      <c r="G133" s="2">
        <v>0.1875</v>
      </c>
      <c r="H133" s="2">
        <v>-0.18421052631578899</v>
      </c>
      <c r="I133" s="2">
        <v>-0.61290322580645196</v>
      </c>
      <c r="J133" s="2">
        <v>0.33333333333333298</v>
      </c>
      <c r="K133" s="3">
        <v>-0.5</v>
      </c>
      <c r="L133" s="3">
        <v>0</v>
      </c>
    </row>
    <row r="134" spans="1:12" x14ac:dyDescent="0.25">
      <c r="A134" s="8" t="s">
        <v>132</v>
      </c>
      <c r="B134" s="2">
        <v>0</v>
      </c>
      <c r="C134" s="2">
        <v>0</v>
      </c>
      <c r="D134" s="2">
        <v>0</v>
      </c>
      <c r="E134" s="2">
        <v>0</v>
      </c>
      <c r="F134" s="2">
        <v>5.7777777777777803</v>
      </c>
      <c r="G134" s="2">
        <v>0.16393442622950799</v>
      </c>
      <c r="H134" s="2">
        <v>-8.4507042253521097E-2</v>
      </c>
      <c r="I134" s="2">
        <v>-0.33846153846153798</v>
      </c>
      <c r="J134" s="2">
        <v>6.9767441860465101E-2</v>
      </c>
      <c r="K134" s="3">
        <v>-0.24590163934426201</v>
      </c>
      <c r="L134" s="3">
        <v>0</v>
      </c>
    </row>
    <row r="135" spans="1:12" x14ac:dyDescent="0.25">
      <c r="A135" s="8" t="s">
        <v>133</v>
      </c>
      <c r="B135" s="2">
        <v>0</v>
      </c>
      <c r="C135" s="2">
        <v>0</v>
      </c>
      <c r="D135" s="2">
        <v>0</v>
      </c>
      <c r="E135" s="2">
        <v>51</v>
      </c>
      <c r="F135" s="2">
        <v>7.8846153846153904</v>
      </c>
      <c r="G135" s="2">
        <v>-7.5757575757575801E-2</v>
      </c>
      <c r="H135" s="2">
        <v>7.0257611241217799E-3</v>
      </c>
      <c r="I135" s="2">
        <v>-6.0465116279069801E-2</v>
      </c>
      <c r="J135" s="2">
        <v>0.15346534653465299</v>
      </c>
      <c r="K135" s="3">
        <v>8.6580086580086597E-3</v>
      </c>
      <c r="L135" s="3">
        <v>0</v>
      </c>
    </row>
    <row r="136" spans="1:12" x14ac:dyDescent="0.25">
      <c r="A136" s="8" t="s">
        <v>134</v>
      </c>
      <c r="B136" s="2">
        <v>0</v>
      </c>
      <c r="C136" s="2">
        <v>0</v>
      </c>
      <c r="D136" s="2">
        <v>0</v>
      </c>
      <c r="E136" s="2">
        <v>0</v>
      </c>
      <c r="F136" s="2">
        <v>0</v>
      </c>
      <c r="G136" s="2">
        <v>0</v>
      </c>
      <c r="H136" s="2">
        <v>0</v>
      </c>
      <c r="I136" s="2">
        <v>0</v>
      </c>
      <c r="J136" s="2">
        <v>0</v>
      </c>
      <c r="K136" s="3">
        <v>0</v>
      </c>
      <c r="L136" s="3">
        <v>0</v>
      </c>
    </row>
    <row r="137" spans="1:12" x14ac:dyDescent="0.25">
      <c r="A137" s="8" t="s">
        <v>135</v>
      </c>
      <c r="B137" s="2">
        <v>0</v>
      </c>
      <c r="C137" s="2">
        <v>0</v>
      </c>
      <c r="D137" s="2">
        <v>-1</v>
      </c>
      <c r="E137" s="2">
        <v>0</v>
      </c>
      <c r="F137" s="2">
        <v>8.4193548387096797</v>
      </c>
      <c r="G137" s="2">
        <v>-0.11301369863013699</v>
      </c>
      <c r="H137" s="2">
        <v>-6.9498069498069498E-2</v>
      </c>
      <c r="I137" s="2">
        <v>-0.34439834024896299</v>
      </c>
      <c r="J137" s="2">
        <v>-0.259493670886076</v>
      </c>
      <c r="K137" s="3">
        <v>-0.59931506849315097</v>
      </c>
      <c r="L137" s="3">
        <v>0</v>
      </c>
    </row>
    <row r="138" spans="1:12" x14ac:dyDescent="0.25">
      <c r="A138" s="8" t="s">
        <v>136</v>
      </c>
      <c r="B138" s="2">
        <v>0</v>
      </c>
      <c r="C138" s="2">
        <v>0</v>
      </c>
      <c r="D138" s="2">
        <v>0</v>
      </c>
      <c r="E138" s="2">
        <v>0</v>
      </c>
      <c r="F138" s="2">
        <v>6</v>
      </c>
      <c r="G138" s="2">
        <v>-0.20535714285714299</v>
      </c>
      <c r="H138" s="2">
        <v>-6.7415730337078594E-2</v>
      </c>
      <c r="I138" s="2">
        <v>-8.4337349397590397E-2</v>
      </c>
      <c r="J138" s="2">
        <v>-0.56578947368421095</v>
      </c>
      <c r="K138" s="3">
        <v>-0.70535714285714302</v>
      </c>
      <c r="L138" s="3">
        <v>0</v>
      </c>
    </row>
    <row r="139" spans="1:12" x14ac:dyDescent="0.25">
      <c r="A139" s="8" t="s">
        <v>137</v>
      </c>
      <c r="B139" s="2">
        <v>0</v>
      </c>
      <c r="C139" s="2">
        <v>0</v>
      </c>
      <c r="D139" s="2">
        <v>-0.25</v>
      </c>
      <c r="E139" s="2">
        <v>46</v>
      </c>
      <c r="F139" s="2">
        <v>4.4893617021276597</v>
      </c>
      <c r="G139" s="2">
        <v>3.4883720930232599E-2</v>
      </c>
      <c r="H139" s="2">
        <v>-7.9900124843945097E-2</v>
      </c>
      <c r="I139" s="2">
        <v>3.6635006784260502E-2</v>
      </c>
      <c r="J139" s="2">
        <v>0.11387434554973801</v>
      </c>
      <c r="K139" s="3">
        <v>9.9483204134366898E-2</v>
      </c>
      <c r="L139" s="3">
        <v>0</v>
      </c>
    </row>
    <row r="140" spans="1:12" x14ac:dyDescent="0.25">
      <c r="A140" s="8" t="s">
        <v>138</v>
      </c>
      <c r="B140" s="2">
        <v>0</v>
      </c>
      <c r="C140" s="2">
        <v>0</v>
      </c>
      <c r="D140" s="2">
        <v>0</v>
      </c>
      <c r="E140" s="2">
        <v>0</v>
      </c>
      <c r="F140" s="2">
        <v>0</v>
      </c>
      <c r="G140" s="2">
        <v>0</v>
      </c>
      <c r="H140" s="2">
        <v>0</v>
      </c>
      <c r="I140" s="2">
        <v>0</v>
      </c>
      <c r="J140" s="2">
        <v>0</v>
      </c>
      <c r="K140" s="3">
        <v>0</v>
      </c>
      <c r="L140" s="3">
        <v>0</v>
      </c>
    </row>
    <row r="141" spans="1:12" x14ac:dyDescent="0.25">
      <c r="A141" s="8" t="s">
        <v>139</v>
      </c>
      <c r="B141" s="2">
        <v>0</v>
      </c>
      <c r="C141" s="2">
        <v>0</v>
      </c>
      <c r="D141" s="2">
        <v>0</v>
      </c>
      <c r="E141" s="2">
        <v>0</v>
      </c>
      <c r="F141" s="2">
        <v>5.4761904761904798</v>
      </c>
      <c r="G141" s="2">
        <v>7.3529411764705899E-3</v>
      </c>
      <c r="H141" s="2">
        <v>0.21167883211678801</v>
      </c>
      <c r="I141" s="2">
        <v>-0.15060240963855401</v>
      </c>
      <c r="J141" s="2">
        <v>-0.30496453900709197</v>
      </c>
      <c r="K141" s="3">
        <v>-0.27941176470588203</v>
      </c>
      <c r="L141" s="3">
        <v>0</v>
      </c>
    </row>
    <row r="142" spans="1:12" x14ac:dyDescent="0.25">
      <c r="A142" s="8" t="s">
        <v>140</v>
      </c>
      <c r="B142" s="2">
        <v>0</v>
      </c>
      <c r="C142" s="2">
        <v>0</v>
      </c>
      <c r="D142" s="2">
        <v>0</v>
      </c>
      <c r="E142" s="2">
        <v>0</v>
      </c>
      <c r="F142" s="2">
        <v>18.5</v>
      </c>
      <c r="G142" s="2">
        <v>0</v>
      </c>
      <c r="H142" s="2">
        <v>-0.102564102564103</v>
      </c>
      <c r="I142" s="2">
        <v>-0.22857142857142901</v>
      </c>
      <c r="J142" s="2">
        <v>-0.148148148148148</v>
      </c>
      <c r="K142" s="3">
        <v>-0.41025641025641002</v>
      </c>
      <c r="L142" s="3">
        <v>0</v>
      </c>
    </row>
    <row r="143" spans="1:12" x14ac:dyDescent="0.25">
      <c r="A143" s="8" t="s">
        <v>141</v>
      </c>
      <c r="B143" s="2">
        <v>0</v>
      </c>
      <c r="C143" s="2">
        <v>0</v>
      </c>
      <c r="D143" s="2">
        <v>0</v>
      </c>
      <c r="E143" s="2">
        <v>43</v>
      </c>
      <c r="F143" s="2">
        <v>4.8409090909090899</v>
      </c>
      <c r="G143" s="2">
        <v>0.178988326848249</v>
      </c>
      <c r="H143" s="2">
        <v>9.9009900990098994E-3</v>
      </c>
      <c r="I143" s="2">
        <v>4.5751633986928102E-2</v>
      </c>
      <c r="J143" s="2">
        <v>0.41875000000000001</v>
      </c>
      <c r="K143" s="3">
        <v>0.76653696498054502</v>
      </c>
      <c r="L143" s="3">
        <v>0</v>
      </c>
    </row>
    <row r="144" spans="1:12" x14ac:dyDescent="0.25">
      <c r="A144" s="8" t="s">
        <v>142</v>
      </c>
      <c r="B144" s="2">
        <v>0</v>
      </c>
      <c r="C144" s="2">
        <v>0</v>
      </c>
      <c r="D144" s="2">
        <v>0</v>
      </c>
      <c r="E144" s="2">
        <v>0</v>
      </c>
      <c r="F144" s="2">
        <v>0</v>
      </c>
      <c r="G144" s="2">
        <v>0</v>
      </c>
      <c r="H144" s="2">
        <v>0</v>
      </c>
      <c r="I144" s="2">
        <v>0</v>
      </c>
      <c r="J144" s="2">
        <v>0</v>
      </c>
      <c r="K144" s="3">
        <v>0</v>
      </c>
      <c r="L144" s="3">
        <v>0</v>
      </c>
    </row>
    <row r="145" spans="1:12" x14ac:dyDescent="0.25">
      <c r="A145" s="8" t="s">
        <v>143</v>
      </c>
      <c r="B145" s="2">
        <v>0.111605487578791</v>
      </c>
      <c r="C145" s="2">
        <v>-9.0393595730486997E-2</v>
      </c>
      <c r="D145" s="2">
        <v>-0.17711771177117699</v>
      </c>
      <c r="E145" s="2">
        <v>-0.43315508021390398</v>
      </c>
      <c r="F145" s="2">
        <v>-0.99685534591195002</v>
      </c>
      <c r="G145" s="2">
        <v>-0.5</v>
      </c>
      <c r="H145" s="2">
        <v>-1</v>
      </c>
      <c r="I145" s="2">
        <v>0</v>
      </c>
      <c r="J145" s="2">
        <v>0</v>
      </c>
      <c r="K145" s="3">
        <v>-0.75</v>
      </c>
      <c r="L145" s="3">
        <v>-0.99962921764923995</v>
      </c>
    </row>
    <row r="146" spans="1:12" x14ac:dyDescent="0.25">
      <c r="A146" s="8" t="s">
        <v>144</v>
      </c>
      <c r="B146" s="2">
        <v>-0.281065088757396</v>
      </c>
      <c r="C146" s="2">
        <v>-0.40123456790123502</v>
      </c>
      <c r="D146" s="2">
        <v>-3.60824742268041E-2</v>
      </c>
      <c r="E146" s="2">
        <v>-0.21568627450980399</v>
      </c>
      <c r="F146" s="2">
        <v>-1</v>
      </c>
      <c r="G146" s="2">
        <v>0</v>
      </c>
      <c r="H146" s="2">
        <v>0</v>
      </c>
      <c r="I146" s="2">
        <v>-0.5</v>
      </c>
      <c r="J146" s="2">
        <v>-1</v>
      </c>
      <c r="K146" s="3">
        <v>0</v>
      </c>
      <c r="L146" s="3">
        <v>-1</v>
      </c>
    </row>
    <row r="147" spans="1:12" x14ac:dyDescent="0.25">
      <c r="A147" s="8" t="s">
        <v>145</v>
      </c>
      <c r="B147" s="2">
        <v>0.100530222693531</v>
      </c>
      <c r="C147" s="2">
        <v>7.7857005203314705E-2</v>
      </c>
      <c r="D147" s="2">
        <v>-1.8952261755766101E-2</v>
      </c>
      <c r="E147" s="2">
        <v>8.3834517951521803E-3</v>
      </c>
      <c r="F147" s="2">
        <v>-0.89517440809687299</v>
      </c>
      <c r="G147" s="2">
        <v>-0.22413793103448301</v>
      </c>
      <c r="H147" s="2">
        <v>0.275555555555556</v>
      </c>
      <c r="I147" s="2">
        <v>0.21602787456445999</v>
      </c>
      <c r="J147" s="2">
        <v>-0.24928366762177701</v>
      </c>
      <c r="K147" s="3">
        <v>-9.6551724137931005E-2</v>
      </c>
      <c r="L147" s="3">
        <v>-0.88886532343584301</v>
      </c>
    </row>
    <row r="148" spans="1:12" x14ac:dyDescent="0.25">
      <c r="A148" s="8" t="s">
        <v>146</v>
      </c>
      <c r="B148" s="2">
        <v>0</v>
      </c>
      <c r="C148" s="2">
        <v>0</v>
      </c>
      <c r="D148" s="2">
        <v>0</v>
      </c>
      <c r="E148" s="2">
        <v>0</v>
      </c>
      <c r="F148" s="2">
        <v>0</v>
      </c>
      <c r="G148" s="2">
        <v>0</v>
      </c>
      <c r="H148" s="2">
        <v>4</v>
      </c>
      <c r="I148" s="2">
        <v>0.2</v>
      </c>
      <c r="J148" s="2">
        <v>3.8333333333333299</v>
      </c>
      <c r="K148" s="3">
        <v>28</v>
      </c>
      <c r="L148" s="3">
        <v>0</v>
      </c>
    </row>
    <row r="149" spans="1:12" x14ac:dyDescent="0.25">
      <c r="A149" s="11" t="s">
        <v>14</v>
      </c>
      <c r="B149" s="3">
        <v>4.56412596987677E-2</v>
      </c>
      <c r="C149" s="3">
        <v>-2.6953295504146699E-2</v>
      </c>
      <c r="D149" s="3">
        <v>-6.6053605472692595E-2</v>
      </c>
      <c r="E149" s="3">
        <v>3.4822286263208502E-3</v>
      </c>
      <c r="F149" s="3">
        <v>-9.4292210123249995E-2</v>
      </c>
      <c r="G149" s="3">
        <v>-2.1667327255912298E-2</v>
      </c>
      <c r="H149" s="3">
        <v>8.6428089128966906E-3</v>
      </c>
      <c r="I149" s="3">
        <v>-5.3956352925425097E-2</v>
      </c>
      <c r="J149" s="3">
        <v>8.9300877441268106E-2</v>
      </c>
      <c r="K149" s="3">
        <v>1.6911084687541302E-2</v>
      </c>
      <c r="L149" s="3">
        <v>-0.12174806024646299</v>
      </c>
    </row>
    <row r="150" spans="1:12" x14ac:dyDescent="0.25">
      <c r="A150" s="15"/>
    </row>
    <row r="151" spans="1:12" x14ac:dyDescent="0.25">
      <c r="A151" s="13" t="s">
        <v>35</v>
      </c>
    </row>
    <row r="152" spans="1:12" x14ac:dyDescent="0.25">
      <c r="A152" s="14" t="s">
        <v>36</v>
      </c>
    </row>
    <row r="153" spans="1:12" x14ac:dyDescent="0.25">
      <c r="A153" s="14" t="s">
        <v>37</v>
      </c>
    </row>
    <row r="154" spans="1:12" x14ac:dyDescent="0.25">
      <c r="A154" s="14" t="s">
        <v>68</v>
      </c>
    </row>
    <row r="155" spans="1:12" x14ac:dyDescent="0.25">
      <c r="A155" s="14" t="s">
        <v>69</v>
      </c>
    </row>
    <row r="156" spans="1:12" x14ac:dyDescent="0.25">
      <c r="A156" s="14" t="s">
        <v>39</v>
      </c>
    </row>
    <row r="157" spans="1:12" x14ac:dyDescent="0.25">
      <c r="A157" s="15"/>
    </row>
    <row r="158" spans="1:12" x14ac:dyDescent="0.25">
      <c r="A158" s="15"/>
    </row>
    <row r="159" spans="1:12" x14ac:dyDescent="0.25">
      <c r="A159" s="15"/>
    </row>
    <row r="160" spans="1:12"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row r="201" spans="1:1" x14ac:dyDescent="0.25">
      <c r="A201" s="15"/>
    </row>
    <row r="202" spans="1:1" x14ac:dyDescent="0.25">
      <c r="A202" s="15"/>
    </row>
    <row r="203" spans="1:1" x14ac:dyDescent="0.25">
      <c r="A203" s="15"/>
    </row>
    <row r="204" spans="1:1" x14ac:dyDescent="0.25">
      <c r="A204" s="15"/>
    </row>
    <row r="205" spans="1:1" x14ac:dyDescent="0.25">
      <c r="A205" s="15"/>
    </row>
    <row r="206" spans="1:1" x14ac:dyDescent="0.25">
      <c r="A206" s="15"/>
    </row>
    <row r="207" spans="1:1" x14ac:dyDescent="0.25">
      <c r="A207" s="15"/>
    </row>
    <row r="208" spans="1:1" x14ac:dyDescent="0.25">
      <c r="A208" s="15"/>
    </row>
    <row r="209" spans="1:1" x14ac:dyDescent="0.25">
      <c r="A209" s="15"/>
    </row>
    <row r="210" spans="1:1" x14ac:dyDescent="0.25">
      <c r="A210" s="15"/>
    </row>
    <row r="211" spans="1:1" x14ac:dyDescent="0.25">
      <c r="A211" s="15"/>
    </row>
    <row r="212" spans="1:1" x14ac:dyDescent="0.25">
      <c r="A212" s="15"/>
    </row>
    <row r="213" spans="1:1" x14ac:dyDescent="0.25">
      <c r="A213" s="15"/>
    </row>
    <row r="214" spans="1:1" x14ac:dyDescent="0.25">
      <c r="A214" s="15"/>
    </row>
    <row r="215" spans="1:1" x14ac:dyDescent="0.25">
      <c r="A215" s="15"/>
    </row>
    <row r="216" spans="1:1" x14ac:dyDescent="0.25">
      <c r="A216" s="15"/>
    </row>
    <row r="217" spans="1:1" x14ac:dyDescent="0.25">
      <c r="A217" s="15"/>
    </row>
    <row r="218" spans="1:1" x14ac:dyDescent="0.25">
      <c r="A218" s="15"/>
    </row>
    <row r="219" spans="1:1" x14ac:dyDescent="0.25">
      <c r="A219" s="15"/>
    </row>
    <row r="220" spans="1:1" x14ac:dyDescent="0.25">
      <c r="A220" s="15"/>
    </row>
    <row r="221" spans="1:1" x14ac:dyDescent="0.25">
      <c r="A221" s="15"/>
    </row>
    <row r="222" spans="1:1" x14ac:dyDescent="0.25">
      <c r="A222" s="15"/>
    </row>
    <row r="223" spans="1:1" x14ac:dyDescent="0.25">
      <c r="A223" s="15"/>
    </row>
    <row r="224" spans="1:1" x14ac:dyDescent="0.25">
      <c r="A224" s="15"/>
    </row>
    <row r="225" spans="1:1" x14ac:dyDescent="0.25">
      <c r="A225" s="15"/>
    </row>
    <row r="226" spans="1:1" x14ac:dyDescent="0.25">
      <c r="A226" s="15"/>
    </row>
    <row r="227" spans="1:1" x14ac:dyDescent="0.25">
      <c r="A227" s="15"/>
    </row>
    <row r="228" spans="1:1" x14ac:dyDescent="0.25">
      <c r="A228" s="15"/>
    </row>
    <row r="229" spans="1:1" x14ac:dyDescent="0.25">
      <c r="A229" s="15"/>
    </row>
    <row r="230" spans="1:1" x14ac:dyDescent="0.25">
      <c r="A230" s="15"/>
    </row>
    <row r="231" spans="1:1" x14ac:dyDescent="0.25">
      <c r="A231" s="15"/>
    </row>
    <row r="232" spans="1:1" x14ac:dyDescent="0.25">
      <c r="A232" s="15"/>
    </row>
    <row r="233" spans="1:1" x14ac:dyDescent="0.25">
      <c r="A233" s="15"/>
    </row>
    <row r="234" spans="1:1" x14ac:dyDescent="0.25">
      <c r="A234" s="15"/>
    </row>
    <row r="235" spans="1:1" x14ac:dyDescent="0.25">
      <c r="A235" s="15"/>
    </row>
    <row r="236" spans="1:1" x14ac:dyDescent="0.25">
      <c r="A236" s="15"/>
    </row>
    <row r="237" spans="1:1" x14ac:dyDescent="0.25">
      <c r="A237" s="15"/>
    </row>
    <row r="238" spans="1:1" x14ac:dyDescent="0.25">
      <c r="A238" s="15"/>
    </row>
    <row r="239" spans="1:1" x14ac:dyDescent="0.25">
      <c r="A239" s="15"/>
    </row>
    <row r="240" spans="1:1" x14ac:dyDescent="0.25">
      <c r="A240" s="15"/>
    </row>
    <row r="241" spans="1:1" x14ac:dyDescent="0.25">
      <c r="A241" s="15"/>
    </row>
    <row r="242" spans="1:1" x14ac:dyDescent="0.25">
      <c r="A242" s="15"/>
    </row>
    <row r="243" spans="1:1" x14ac:dyDescent="0.25">
      <c r="A243" s="15"/>
    </row>
    <row r="244" spans="1:1" x14ac:dyDescent="0.25">
      <c r="A244" s="15"/>
    </row>
    <row r="245" spans="1:1" x14ac:dyDescent="0.25">
      <c r="A245" s="15"/>
    </row>
    <row r="246" spans="1:1" x14ac:dyDescent="0.25">
      <c r="A246" s="15"/>
    </row>
    <row r="247" spans="1:1" x14ac:dyDescent="0.25">
      <c r="A247" s="15"/>
    </row>
    <row r="248" spans="1:1" x14ac:dyDescent="0.25">
      <c r="A248" s="15"/>
    </row>
    <row r="249" spans="1:1" x14ac:dyDescent="0.25">
      <c r="A249" s="15"/>
    </row>
    <row r="250" spans="1:1" x14ac:dyDescent="0.25">
      <c r="A250" s="15"/>
    </row>
    <row r="251" spans="1:1" x14ac:dyDescent="0.25">
      <c r="A251" s="15"/>
    </row>
    <row r="252" spans="1:1" x14ac:dyDescent="0.25">
      <c r="A252" s="15"/>
    </row>
    <row r="253" spans="1:1" x14ac:dyDescent="0.25">
      <c r="A253" s="15"/>
    </row>
    <row r="254" spans="1:1" x14ac:dyDescent="0.25">
      <c r="A254" s="15"/>
    </row>
    <row r="255" spans="1:1" x14ac:dyDescent="0.25">
      <c r="A255" s="15"/>
    </row>
    <row r="256" spans="1:1" x14ac:dyDescent="0.25">
      <c r="A256" s="15"/>
    </row>
    <row r="257" spans="1:1" x14ac:dyDescent="0.25">
      <c r="A257" s="15"/>
    </row>
    <row r="258" spans="1:1" x14ac:dyDescent="0.25">
      <c r="A258" s="15"/>
    </row>
    <row r="259" spans="1:1" x14ac:dyDescent="0.25">
      <c r="A259" s="15"/>
    </row>
    <row r="260" spans="1:1" x14ac:dyDescent="0.25">
      <c r="A260" s="15"/>
    </row>
    <row r="261" spans="1:1" x14ac:dyDescent="0.25">
      <c r="A261" s="15"/>
    </row>
    <row r="262" spans="1:1" x14ac:dyDescent="0.25">
      <c r="A262" s="15"/>
    </row>
    <row r="263" spans="1:1" x14ac:dyDescent="0.25">
      <c r="A263" s="15"/>
    </row>
    <row r="264" spans="1:1" x14ac:dyDescent="0.25">
      <c r="A264" s="15"/>
    </row>
    <row r="265" spans="1:1" x14ac:dyDescent="0.25">
      <c r="A265" s="15"/>
    </row>
    <row r="266" spans="1:1" x14ac:dyDescent="0.25">
      <c r="A266" s="15"/>
    </row>
    <row r="267" spans="1:1" x14ac:dyDescent="0.25">
      <c r="A267" s="15"/>
    </row>
    <row r="268" spans="1:1" x14ac:dyDescent="0.25">
      <c r="A268" s="15"/>
    </row>
    <row r="269" spans="1:1" x14ac:dyDescent="0.25">
      <c r="A269" s="15"/>
    </row>
    <row r="270" spans="1:1" x14ac:dyDescent="0.25">
      <c r="A270" s="15"/>
    </row>
    <row r="271" spans="1:1" x14ac:dyDescent="0.25">
      <c r="A271" s="15"/>
    </row>
    <row r="272" spans="1:1" x14ac:dyDescent="0.25">
      <c r="A272" s="15"/>
    </row>
    <row r="273" spans="1:1" x14ac:dyDescent="0.25">
      <c r="A273" s="15"/>
    </row>
    <row r="274" spans="1:1" x14ac:dyDescent="0.25">
      <c r="A274" s="15"/>
    </row>
    <row r="275" spans="1:1" x14ac:dyDescent="0.25">
      <c r="A275" s="15"/>
    </row>
    <row r="276" spans="1:1" x14ac:dyDescent="0.25">
      <c r="A276" s="15"/>
    </row>
    <row r="277" spans="1:1" x14ac:dyDescent="0.25">
      <c r="A277" s="15"/>
    </row>
    <row r="278" spans="1:1" x14ac:dyDescent="0.25">
      <c r="A278" s="15"/>
    </row>
    <row r="279" spans="1:1" x14ac:dyDescent="0.25">
      <c r="A279" s="15"/>
    </row>
    <row r="280" spans="1:1" x14ac:dyDescent="0.25">
      <c r="A280" s="15"/>
    </row>
    <row r="281" spans="1:1" x14ac:dyDescent="0.25">
      <c r="A281" s="15"/>
    </row>
    <row r="282" spans="1:1" x14ac:dyDescent="0.25">
      <c r="A282" s="15"/>
    </row>
    <row r="283" spans="1:1" x14ac:dyDescent="0.25">
      <c r="A283" s="15"/>
    </row>
    <row r="284" spans="1:1" x14ac:dyDescent="0.25">
      <c r="A284" s="15"/>
    </row>
    <row r="285" spans="1:1" x14ac:dyDescent="0.25">
      <c r="A285" s="15"/>
    </row>
    <row r="286" spans="1:1" x14ac:dyDescent="0.25">
      <c r="A286" s="15"/>
    </row>
    <row r="287" spans="1:1" x14ac:dyDescent="0.25">
      <c r="A287" s="15"/>
    </row>
    <row r="288" spans="1:1" x14ac:dyDescent="0.25">
      <c r="A288" s="15"/>
    </row>
    <row r="289" spans="1:1" x14ac:dyDescent="0.25">
      <c r="A289" s="15"/>
    </row>
    <row r="290" spans="1:1" x14ac:dyDescent="0.25">
      <c r="A290" s="15"/>
    </row>
    <row r="291" spans="1:1" x14ac:dyDescent="0.25">
      <c r="A291" s="15"/>
    </row>
    <row r="292" spans="1:1" x14ac:dyDescent="0.25">
      <c r="A292" s="15"/>
    </row>
    <row r="293" spans="1:1" x14ac:dyDescent="0.25">
      <c r="A293" s="15"/>
    </row>
    <row r="294" spans="1:1" x14ac:dyDescent="0.25">
      <c r="A294" s="15"/>
    </row>
    <row r="295" spans="1:1" x14ac:dyDescent="0.25">
      <c r="A295" s="15"/>
    </row>
    <row r="296" spans="1:1" x14ac:dyDescent="0.25">
      <c r="A296" s="15"/>
    </row>
    <row r="297" spans="1:1" x14ac:dyDescent="0.25">
      <c r="A297" s="15"/>
    </row>
    <row r="298" spans="1:1" x14ac:dyDescent="0.25">
      <c r="A298" s="15"/>
    </row>
    <row r="299" spans="1:1" x14ac:dyDescent="0.25">
      <c r="A299" s="15"/>
    </row>
    <row r="300" spans="1:1" x14ac:dyDescent="0.25">
      <c r="A300" s="15"/>
    </row>
    <row r="301" spans="1:1" x14ac:dyDescent="0.25">
      <c r="A301" s="15"/>
    </row>
    <row r="302" spans="1:1" x14ac:dyDescent="0.25">
      <c r="A302" s="15"/>
    </row>
    <row r="303" spans="1:1" x14ac:dyDescent="0.25">
      <c r="A303" s="15"/>
    </row>
    <row r="304" spans="1:1" x14ac:dyDescent="0.25">
      <c r="A304" s="15"/>
    </row>
    <row r="305" spans="1:1" x14ac:dyDescent="0.25">
      <c r="A305" s="15"/>
    </row>
    <row r="306" spans="1:1" x14ac:dyDescent="0.25">
      <c r="A306" s="15"/>
    </row>
    <row r="307" spans="1:1" x14ac:dyDescent="0.25">
      <c r="A307" s="15"/>
    </row>
    <row r="308" spans="1:1" x14ac:dyDescent="0.25">
      <c r="A308" s="15"/>
    </row>
    <row r="309" spans="1:1" x14ac:dyDescent="0.25">
      <c r="A309" s="15"/>
    </row>
    <row r="310" spans="1:1" x14ac:dyDescent="0.25">
      <c r="A310" s="15"/>
    </row>
    <row r="311" spans="1:1" x14ac:dyDescent="0.25">
      <c r="A311" s="15"/>
    </row>
    <row r="312" spans="1:1" x14ac:dyDescent="0.25">
      <c r="A312" s="15"/>
    </row>
    <row r="313" spans="1:1" x14ac:dyDescent="0.25">
      <c r="A313" s="15"/>
    </row>
    <row r="314" spans="1:1" x14ac:dyDescent="0.25">
      <c r="A314" s="15"/>
    </row>
    <row r="315" spans="1:1" x14ac:dyDescent="0.25">
      <c r="A315" s="15"/>
    </row>
    <row r="316" spans="1:1" x14ac:dyDescent="0.25">
      <c r="A316" s="15"/>
    </row>
    <row r="317" spans="1:1" x14ac:dyDescent="0.25">
      <c r="A317" s="15"/>
    </row>
    <row r="318" spans="1:1" x14ac:dyDescent="0.25">
      <c r="A318" s="15"/>
    </row>
    <row r="319" spans="1:1" x14ac:dyDescent="0.25">
      <c r="A319" s="15"/>
    </row>
    <row r="320" spans="1:1" x14ac:dyDescent="0.25">
      <c r="A320" s="15"/>
    </row>
    <row r="321" spans="1:1" x14ac:dyDescent="0.25">
      <c r="A321" s="15"/>
    </row>
    <row r="322" spans="1:1" x14ac:dyDescent="0.25">
      <c r="A322" s="15"/>
    </row>
    <row r="323" spans="1:1" x14ac:dyDescent="0.25">
      <c r="A323" s="15"/>
    </row>
    <row r="324" spans="1:1" x14ac:dyDescent="0.25">
      <c r="A324" s="15"/>
    </row>
    <row r="325" spans="1:1" x14ac:dyDescent="0.25">
      <c r="A325" s="15"/>
    </row>
    <row r="326" spans="1:1" x14ac:dyDescent="0.25">
      <c r="A326" s="15"/>
    </row>
    <row r="327" spans="1:1" x14ac:dyDescent="0.25">
      <c r="A327" s="15"/>
    </row>
    <row r="328" spans="1:1" x14ac:dyDescent="0.25">
      <c r="A328" s="15"/>
    </row>
    <row r="329" spans="1:1" x14ac:dyDescent="0.25">
      <c r="A329" s="15"/>
    </row>
    <row r="330" spans="1:1" x14ac:dyDescent="0.25">
      <c r="A330" s="15"/>
    </row>
    <row r="331" spans="1:1" x14ac:dyDescent="0.25">
      <c r="A331" s="15"/>
    </row>
    <row r="332" spans="1:1" x14ac:dyDescent="0.25">
      <c r="A332" s="15"/>
    </row>
    <row r="333" spans="1:1" x14ac:dyDescent="0.25">
      <c r="A333" s="15"/>
    </row>
    <row r="334" spans="1:1" x14ac:dyDescent="0.25">
      <c r="A334" s="15"/>
    </row>
    <row r="335" spans="1:1" x14ac:dyDescent="0.25">
      <c r="A335" s="15"/>
    </row>
    <row r="336" spans="1:1" x14ac:dyDescent="0.25">
      <c r="A336" s="15"/>
    </row>
    <row r="337" spans="1:1" x14ac:dyDescent="0.25">
      <c r="A337" s="15"/>
    </row>
    <row r="338" spans="1:1" x14ac:dyDescent="0.25">
      <c r="A338" s="15"/>
    </row>
    <row r="339" spans="1:1" x14ac:dyDescent="0.25">
      <c r="A339" s="15"/>
    </row>
    <row r="340" spans="1:1" x14ac:dyDescent="0.25">
      <c r="A340" s="15"/>
    </row>
    <row r="341" spans="1:1" x14ac:dyDescent="0.25">
      <c r="A341" s="15"/>
    </row>
    <row r="342" spans="1:1" x14ac:dyDescent="0.25">
      <c r="A342" s="15"/>
    </row>
    <row r="343" spans="1:1" x14ac:dyDescent="0.25">
      <c r="A343" s="15"/>
    </row>
    <row r="344" spans="1:1" x14ac:dyDescent="0.25">
      <c r="A344" s="15"/>
    </row>
    <row r="345" spans="1:1" x14ac:dyDescent="0.25">
      <c r="A345" s="15"/>
    </row>
    <row r="346" spans="1:1" x14ac:dyDescent="0.25">
      <c r="A346" s="15"/>
    </row>
    <row r="347" spans="1:1" x14ac:dyDescent="0.25">
      <c r="A347" s="15"/>
    </row>
    <row r="348" spans="1:1" x14ac:dyDescent="0.25">
      <c r="A348" s="15"/>
    </row>
    <row r="349" spans="1:1" x14ac:dyDescent="0.25">
      <c r="A349" s="15"/>
    </row>
    <row r="350" spans="1:1" x14ac:dyDescent="0.25">
      <c r="A350" s="15"/>
    </row>
    <row r="351" spans="1:1" x14ac:dyDescent="0.25">
      <c r="A351" s="15"/>
    </row>
    <row r="352" spans="1:1" x14ac:dyDescent="0.25">
      <c r="A352" s="15"/>
    </row>
    <row r="353" spans="1:1" x14ac:dyDescent="0.25">
      <c r="A353" s="15"/>
    </row>
    <row r="354" spans="1:1" x14ac:dyDescent="0.25">
      <c r="A354" s="15"/>
    </row>
    <row r="355" spans="1:1" x14ac:dyDescent="0.25">
      <c r="A355" s="15"/>
    </row>
    <row r="356" spans="1:1" x14ac:dyDescent="0.25">
      <c r="A356" s="15"/>
    </row>
    <row r="357" spans="1:1" x14ac:dyDescent="0.25">
      <c r="A357" s="15"/>
    </row>
    <row r="358" spans="1:1" x14ac:dyDescent="0.25">
      <c r="A358" s="15"/>
    </row>
    <row r="359" spans="1:1" x14ac:dyDescent="0.25">
      <c r="A359" s="15"/>
    </row>
    <row r="360" spans="1:1" x14ac:dyDescent="0.25">
      <c r="A360" s="15"/>
    </row>
    <row r="361" spans="1:1" x14ac:dyDescent="0.25">
      <c r="A361" s="15"/>
    </row>
    <row r="362" spans="1:1" x14ac:dyDescent="0.25">
      <c r="A362" s="15"/>
    </row>
    <row r="363" spans="1:1" x14ac:dyDescent="0.25">
      <c r="A363" s="15"/>
    </row>
    <row r="364" spans="1:1" x14ac:dyDescent="0.25">
      <c r="A364" s="15"/>
    </row>
    <row r="365" spans="1:1" x14ac:dyDescent="0.25">
      <c r="A365" s="15"/>
    </row>
    <row r="366" spans="1:1" x14ac:dyDescent="0.25">
      <c r="A366" s="15"/>
    </row>
    <row r="367" spans="1:1" x14ac:dyDescent="0.25">
      <c r="A367" s="15"/>
    </row>
    <row r="368" spans="1:1" x14ac:dyDescent="0.25">
      <c r="A368" s="15"/>
    </row>
    <row r="369" spans="1:1" x14ac:dyDescent="0.25">
      <c r="A369" s="15"/>
    </row>
    <row r="370" spans="1:1" x14ac:dyDescent="0.25">
      <c r="A370" s="15"/>
    </row>
    <row r="371" spans="1:1" x14ac:dyDescent="0.25">
      <c r="A371" s="15"/>
    </row>
    <row r="372" spans="1:1" x14ac:dyDescent="0.25">
      <c r="A372" s="15"/>
    </row>
    <row r="373" spans="1:1" x14ac:dyDescent="0.25">
      <c r="A373" s="15"/>
    </row>
    <row r="374" spans="1:1" x14ac:dyDescent="0.25">
      <c r="A374" s="15"/>
    </row>
    <row r="375" spans="1:1" x14ac:dyDescent="0.25">
      <c r="A375" s="15"/>
    </row>
    <row r="376" spans="1:1" x14ac:dyDescent="0.25">
      <c r="A376" s="15"/>
    </row>
    <row r="377" spans="1:1" x14ac:dyDescent="0.25">
      <c r="A377" s="15"/>
    </row>
    <row r="378" spans="1:1" x14ac:dyDescent="0.25">
      <c r="A378" s="15"/>
    </row>
    <row r="379" spans="1:1" x14ac:dyDescent="0.25">
      <c r="A379" s="15"/>
    </row>
    <row r="380" spans="1:1" x14ac:dyDescent="0.25">
      <c r="A380" s="15"/>
    </row>
    <row r="381" spans="1:1" x14ac:dyDescent="0.25">
      <c r="A381" s="15"/>
    </row>
    <row r="382" spans="1:1" x14ac:dyDescent="0.25">
      <c r="A382" s="15"/>
    </row>
    <row r="383" spans="1:1" x14ac:dyDescent="0.25">
      <c r="A383" s="15"/>
    </row>
    <row r="384" spans="1:1" x14ac:dyDescent="0.25">
      <c r="A384" s="15"/>
    </row>
    <row r="385" spans="1:1" x14ac:dyDescent="0.25">
      <c r="A385" s="15"/>
    </row>
    <row r="386" spans="1:1" x14ac:dyDescent="0.25">
      <c r="A386" s="15"/>
    </row>
    <row r="387" spans="1:1" x14ac:dyDescent="0.25">
      <c r="A387" s="15"/>
    </row>
    <row r="388" spans="1:1" x14ac:dyDescent="0.25">
      <c r="A388" s="15"/>
    </row>
    <row r="389" spans="1:1" x14ac:dyDescent="0.25">
      <c r="A389" s="15"/>
    </row>
    <row r="390" spans="1:1" x14ac:dyDescent="0.25">
      <c r="A390" s="15"/>
    </row>
    <row r="391" spans="1:1" x14ac:dyDescent="0.25">
      <c r="A391" s="15"/>
    </row>
    <row r="392" spans="1:1" x14ac:dyDescent="0.25">
      <c r="A392" s="15"/>
    </row>
    <row r="393" spans="1:1" x14ac:dyDescent="0.25">
      <c r="A393" s="15"/>
    </row>
    <row r="394" spans="1:1" x14ac:dyDescent="0.25">
      <c r="A394" s="15"/>
    </row>
    <row r="395" spans="1:1" x14ac:dyDescent="0.25">
      <c r="A395" s="15"/>
    </row>
    <row r="396" spans="1:1" x14ac:dyDescent="0.25">
      <c r="A396" s="15"/>
    </row>
    <row r="397" spans="1:1" x14ac:dyDescent="0.25">
      <c r="A397" s="15"/>
    </row>
    <row r="398" spans="1:1" x14ac:dyDescent="0.25">
      <c r="A398" s="15"/>
    </row>
    <row r="399" spans="1:1" x14ac:dyDescent="0.25">
      <c r="A399" s="15"/>
    </row>
    <row r="400" spans="1:1" x14ac:dyDescent="0.25">
      <c r="A400" s="15"/>
    </row>
    <row r="401" spans="1:1" x14ac:dyDescent="0.25">
      <c r="A401" s="15"/>
    </row>
    <row r="402" spans="1:1" x14ac:dyDescent="0.25">
      <c r="A402" s="15"/>
    </row>
    <row r="403" spans="1:1" x14ac:dyDescent="0.25">
      <c r="A403" s="15"/>
    </row>
    <row r="404" spans="1:1" x14ac:dyDescent="0.25">
      <c r="A404" s="15"/>
    </row>
    <row r="405" spans="1:1" x14ac:dyDescent="0.25">
      <c r="A405" s="15"/>
    </row>
    <row r="406" spans="1:1" x14ac:dyDescent="0.25">
      <c r="A406" s="15"/>
    </row>
    <row r="407" spans="1:1" x14ac:dyDescent="0.25">
      <c r="A407" s="15"/>
    </row>
    <row r="408" spans="1:1" x14ac:dyDescent="0.25">
      <c r="A408" s="15"/>
    </row>
    <row r="409" spans="1:1" x14ac:dyDescent="0.25">
      <c r="A409" s="15"/>
    </row>
    <row r="410" spans="1:1" x14ac:dyDescent="0.25">
      <c r="A410" s="15"/>
    </row>
    <row r="411" spans="1:1" x14ac:dyDescent="0.25">
      <c r="A411" s="15"/>
    </row>
    <row r="412" spans="1:1" x14ac:dyDescent="0.25">
      <c r="A412" s="15"/>
    </row>
    <row r="413" spans="1:1" x14ac:dyDescent="0.25">
      <c r="A413" s="15"/>
    </row>
    <row r="414" spans="1:1" x14ac:dyDescent="0.25">
      <c r="A414" s="15"/>
    </row>
    <row r="415" spans="1:1" x14ac:dyDescent="0.25">
      <c r="A415" s="15"/>
    </row>
    <row r="416" spans="1:1" x14ac:dyDescent="0.25">
      <c r="A416" s="15"/>
    </row>
    <row r="417" spans="1:1" x14ac:dyDescent="0.25">
      <c r="A417" s="15"/>
    </row>
    <row r="418" spans="1:1" x14ac:dyDescent="0.25">
      <c r="A418" s="15"/>
    </row>
    <row r="419" spans="1:1" x14ac:dyDescent="0.25">
      <c r="A419" s="15"/>
    </row>
    <row r="420" spans="1:1" x14ac:dyDescent="0.25">
      <c r="A420" s="15"/>
    </row>
    <row r="421" spans="1:1" x14ac:dyDescent="0.25">
      <c r="A421" s="15"/>
    </row>
    <row r="422" spans="1:1" x14ac:dyDescent="0.25">
      <c r="A422" s="15"/>
    </row>
    <row r="423" spans="1:1" x14ac:dyDescent="0.25">
      <c r="A423" s="15"/>
    </row>
    <row r="424" spans="1:1" x14ac:dyDescent="0.25">
      <c r="A424" s="15"/>
    </row>
    <row r="425" spans="1:1" x14ac:dyDescent="0.25">
      <c r="A425" s="15"/>
    </row>
    <row r="426" spans="1:1" x14ac:dyDescent="0.25">
      <c r="A426" s="15"/>
    </row>
    <row r="427" spans="1:1" x14ac:dyDescent="0.25">
      <c r="A427" s="15"/>
    </row>
    <row r="428" spans="1:1" x14ac:dyDescent="0.25">
      <c r="A428" s="15"/>
    </row>
    <row r="429" spans="1:1" x14ac:dyDescent="0.25">
      <c r="A429" s="15"/>
    </row>
    <row r="430" spans="1:1" x14ac:dyDescent="0.25">
      <c r="A430" s="15"/>
    </row>
    <row r="431" spans="1:1" x14ac:dyDescent="0.25">
      <c r="A431" s="15"/>
    </row>
    <row r="432" spans="1:1" x14ac:dyDescent="0.25">
      <c r="A432" s="15"/>
    </row>
    <row r="433" spans="1:1" x14ac:dyDescent="0.25">
      <c r="A433" s="15"/>
    </row>
    <row r="434" spans="1:1" x14ac:dyDescent="0.25">
      <c r="A434" s="15"/>
    </row>
    <row r="435" spans="1:1" x14ac:dyDescent="0.25">
      <c r="A435" s="15"/>
    </row>
    <row r="436" spans="1:1" x14ac:dyDescent="0.25">
      <c r="A436" s="15"/>
    </row>
    <row r="437" spans="1:1" x14ac:dyDescent="0.25">
      <c r="A437" s="15"/>
    </row>
    <row r="438" spans="1:1" x14ac:dyDescent="0.25">
      <c r="A438" s="15"/>
    </row>
    <row r="439" spans="1:1" x14ac:dyDescent="0.25">
      <c r="A439" s="15"/>
    </row>
    <row r="440" spans="1:1" x14ac:dyDescent="0.25">
      <c r="A440" s="15"/>
    </row>
    <row r="441" spans="1:1" x14ac:dyDescent="0.25">
      <c r="A441" s="15"/>
    </row>
    <row r="442" spans="1:1" x14ac:dyDescent="0.25">
      <c r="A442" s="15"/>
    </row>
    <row r="443" spans="1:1" x14ac:dyDescent="0.25">
      <c r="A443" s="15"/>
    </row>
    <row r="444" spans="1:1" x14ac:dyDescent="0.25">
      <c r="A444" s="15"/>
    </row>
    <row r="445" spans="1:1" x14ac:dyDescent="0.25">
      <c r="A445" s="15"/>
    </row>
    <row r="446" spans="1:1" x14ac:dyDescent="0.25">
      <c r="A446" s="15"/>
    </row>
    <row r="447" spans="1:1" x14ac:dyDescent="0.25">
      <c r="A447" s="15"/>
    </row>
    <row r="448" spans="1:1" x14ac:dyDescent="0.25">
      <c r="A448" s="15"/>
    </row>
    <row r="449" spans="1:1" x14ac:dyDescent="0.25">
      <c r="A449" s="15"/>
    </row>
    <row r="450" spans="1:1" x14ac:dyDescent="0.25">
      <c r="A450" s="15"/>
    </row>
    <row r="451" spans="1:1" x14ac:dyDescent="0.25">
      <c r="A451" s="15"/>
    </row>
    <row r="452" spans="1:1" x14ac:dyDescent="0.25">
      <c r="A452" s="15"/>
    </row>
    <row r="453" spans="1:1" x14ac:dyDescent="0.25">
      <c r="A453" s="15"/>
    </row>
    <row r="454" spans="1:1" x14ac:dyDescent="0.25">
      <c r="A454" s="15"/>
    </row>
    <row r="455" spans="1:1" x14ac:dyDescent="0.25">
      <c r="A455" s="15"/>
    </row>
    <row r="456" spans="1:1" x14ac:dyDescent="0.25">
      <c r="A456" s="15"/>
    </row>
    <row r="457" spans="1:1" x14ac:dyDescent="0.25">
      <c r="A457" s="15"/>
    </row>
    <row r="458" spans="1:1" x14ac:dyDescent="0.25">
      <c r="A458" s="15"/>
    </row>
    <row r="459" spans="1:1" x14ac:dyDescent="0.25">
      <c r="A459" s="15"/>
    </row>
    <row r="460" spans="1:1" x14ac:dyDescent="0.25">
      <c r="A460" s="15"/>
    </row>
    <row r="461" spans="1:1" x14ac:dyDescent="0.25">
      <c r="A461" s="15"/>
    </row>
    <row r="462" spans="1:1" x14ac:dyDescent="0.25">
      <c r="A462" s="15"/>
    </row>
    <row r="463" spans="1:1" x14ac:dyDescent="0.25">
      <c r="A463" s="15"/>
    </row>
    <row r="464" spans="1:1" x14ac:dyDescent="0.25">
      <c r="A464" s="15"/>
    </row>
    <row r="465" spans="1:1" x14ac:dyDescent="0.25">
      <c r="A465" s="15"/>
    </row>
    <row r="466" spans="1:1" x14ac:dyDescent="0.25">
      <c r="A466" s="15"/>
    </row>
    <row r="467" spans="1:1" x14ac:dyDescent="0.25">
      <c r="A467" s="15"/>
    </row>
    <row r="468" spans="1:1" x14ac:dyDescent="0.25">
      <c r="A468" s="15"/>
    </row>
    <row r="469" spans="1:1" x14ac:dyDescent="0.25">
      <c r="A469" s="15"/>
    </row>
    <row r="470" spans="1:1" x14ac:dyDescent="0.25">
      <c r="A470" s="15"/>
    </row>
    <row r="471" spans="1:1" x14ac:dyDescent="0.25">
      <c r="A471" s="15"/>
    </row>
    <row r="472" spans="1:1" x14ac:dyDescent="0.25">
      <c r="A472" s="15"/>
    </row>
    <row r="473" spans="1:1" x14ac:dyDescent="0.25">
      <c r="A473" s="15"/>
    </row>
    <row r="474" spans="1:1" x14ac:dyDescent="0.25">
      <c r="A474" s="15"/>
    </row>
    <row r="475" spans="1:1" x14ac:dyDescent="0.25">
      <c r="A475" s="15"/>
    </row>
    <row r="476" spans="1:1" x14ac:dyDescent="0.25">
      <c r="A476" s="15"/>
    </row>
    <row r="477" spans="1:1" x14ac:dyDescent="0.25">
      <c r="A477" s="15"/>
    </row>
    <row r="478" spans="1:1" x14ac:dyDescent="0.25">
      <c r="A478" s="15"/>
    </row>
    <row r="479" spans="1:1" x14ac:dyDescent="0.25">
      <c r="A479" s="15"/>
    </row>
    <row r="480" spans="1:1" x14ac:dyDescent="0.25">
      <c r="A480" s="15"/>
    </row>
    <row r="481" spans="1:1" x14ac:dyDescent="0.25">
      <c r="A481" s="15"/>
    </row>
    <row r="482" spans="1:1" x14ac:dyDescent="0.25">
      <c r="A482" s="15"/>
    </row>
    <row r="483" spans="1:1" x14ac:dyDescent="0.25">
      <c r="A483" s="15"/>
    </row>
    <row r="484" spans="1:1" x14ac:dyDescent="0.25">
      <c r="A484" s="15"/>
    </row>
    <row r="485" spans="1:1" x14ac:dyDescent="0.25">
      <c r="A485" s="15"/>
    </row>
    <row r="486" spans="1:1" x14ac:dyDescent="0.25">
      <c r="A486" s="15"/>
    </row>
    <row r="487" spans="1:1" x14ac:dyDescent="0.25">
      <c r="A487" s="15"/>
    </row>
    <row r="488" spans="1:1" x14ac:dyDescent="0.25">
      <c r="A488" s="15"/>
    </row>
    <row r="489" spans="1:1" x14ac:dyDescent="0.25">
      <c r="A489" s="15"/>
    </row>
    <row r="490" spans="1:1" x14ac:dyDescent="0.25">
      <c r="A490" s="15"/>
    </row>
    <row r="491" spans="1:1" x14ac:dyDescent="0.25">
      <c r="A491" s="15"/>
    </row>
    <row r="492" spans="1:1" x14ac:dyDescent="0.25">
      <c r="A492" s="15"/>
    </row>
    <row r="493" spans="1:1" x14ac:dyDescent="0.25">
      <c r="A493" s="15"/>
    </row>
    <row r="494" spans="1:1" x14ac:dyDescent="0.25">
      <c r="A494" s="15"/>
    </row>
    <row r="495" spans="1:1" x14ac:dyDescent="0.25">
      <c r="A495" s="15"/>
    </row>
    <row r="496" spans="1:1" x14ac:dyDescent="0.25">
      <c r="A496" s="15"/>
    </row>
    <row r="497" spans="1:1" x14ac:dyDescent="0.25">
      <c r="A497" s="15"/>
    </row>
    <row r="498" spans="1:1" x14ac:dyDescent="0.25">
      <c r="A498" s="15"/>
    </row>
    <row r="499" spans="1:1" x14ac:dyDescent="0.25">
      <c r="A499" s="15"/>
    </row>
    <row r="500" spans="1:1" x14ac:dyDescent="0.25">
      <c r="A500" s="15"/>
    </row>
    <row r="501" spans="1:1" x14ac:dyDescent="0.25">
      <c r="A501" s="15"/>
    </row>
    <row r="502" spans="1:1" x14ac:dyDescent="0.25">
      <c r="A502" s="15"/>
    </row>
    <row r="503" spans="1:1" x14ac:dyDescent="0.25">
      <c r="A503" s="15"/>
    </row>
    <row r="504" spans="1:1" x14ac:dyDescent="0.25">
      <c r="A504" s="15"/>
    </row>
    <row r="505" spans="1:1" x14ac:dyDescent="0.25">
      <c r="A505" s="15"/>
    </row>
    <row r="506" spans="1:1" x14ac:dyDescent="0.25">
      <c r="A506" s="15"/>
    </row>
    <row r="507" spans="1:1" x14ac:dyDescent="0.25">
      <c r="A507" s="15"/>
    </row>
    <row r="508" spans="1:1" x14ac:dyDescent="0.25">
      <c r="A508" s="15"/>
    </row>
    <row r="509" spans="1:1" x14ac:dyDescent="0.25">
      <c r="A509" s="15"/>
    </row>
    <row r="510" spans="1:1" x14ac:dyDescent="0.25">
      <c r="A510" s="15"/>
    </row>
    <row r="511" spans="1:1" x14ac:dyDescent="0.25">
      <c r="A511" s="15"/>
    </row>
    <row r="512" spans="1:1" x14ac:dyDescent="0.25">
      <c r="A512" s="15"/>
    </row>
    <row r="513" spans="1:1" x14ac:dyDescent="0.25">
      <c r="A513" s="15"/>
    </row>
    <row r="514" spans="1:1" x14ac:dyDescent="0.25">
      <c r="A514" s="15"/>
    </row>
    <row r="515" spans="1:1" x14ac:dyDescent="0.25">
      <c r="A515" s="15"/>
    </row>
    <row r="516" spans="1:1" x14ac:dyDescent="0.25">
      <c r="A516" s="15"/>
    </row>
    <row r="517" spans="1:1" x14ac:dyDescent="0.25">
      <c r="A517" s="15"/>
    </row>
    <row r="518" spans="1:1" x14ac:dyDescent="0.25">
      <c r="A518" s="15"/>
    </row>
    <row r="519" spans="1:1" x14ac:dyDescent="0.25">
      <c r="A519" s="15"/>
    </row>
    <row r="520" spans="1:1" x14ac:dyDescent="0.25">
      <c r="A520" s="15"/>
    </row>
    <row r="521" spans="1:1" x14ac:dyDescent="0.25">
      <c r="A521" s="15"/>
    </row>
    <row r="522" spans="1:1" x14ac:dyDescent="0.25">
      <c r="A522" s="15"/>
    </row>
    <row r="523" spans="1:1" x14ac:dyDescent="0.25">
      <c r="A523" s="15"/>
    </row>
    <row r="524" spans="1:1" x14ac:dyDescent="0.25">
      <c r="A524" s="15"/>
    </row>
    <row r="525" spans="1:1" x14ac:dyDescent="0.25">
      <c r="A525" s="15"/>
    </row>
    <row r="526" spans="1:1" x14ac:dyDescent="0.25">
      <c r="A526" s="15"/>
    </row>
    <row r="527" spans="1:1" x14ac:dyDescent="0.25">
      <c r="A527" s="15"/>
    </row>
    <row r="528" spans="1:1" x14ac:dyDescent="0.25">
      <c r="A528" s="15"/>
    </row>
    <row r="529" spans="1:1" x14ac:dyDescent="0.25">
      <c r="A529" s="15"/>
    </row>
    <row r="530" spans="1:1" x14ac:dyDescent="0.25">
      <c r="A530" s="15"/>
    </row>
    <row r="531" spans="1:1" x14ac:dyDescent="0.25">
      <c r="A531" s="15"/>
    </row>
    <row r="532" spans="1:1" x14ac:dyDescent="0.25">
      <c r="A532" s="15"/>
    </row>
    <row r="533" spans="1:1" x14ac:dyDescent="0.25">
      <c r="A533" s="15"/>
    </row>
    <row r="534" spans="1:1" x14ac:dyDescent="0.25">
      <c r="A534" s="15"/>
    </row>
    <row r="535" spans="1:1" x14ac:dyDescent="0.25">
      <c r="A535" s="15"/>
    </row>
    <row r="536" spans="1:1" x14ac:dyDescent="0.25">
      <c r="A536" s="15"/>
    </row>
    <row r="537" spans="1:1" x14ac:dyDescent="0.25">
      <c r="A537" s="15"/>
    </row>
    <row r="538" spans="1:1" x14ac:dyDescent="0.25">
      <c r="A538" s="15"/>
    </row>
    <row r="539" spans="1:1" x14ac:dyDescent="0.25">
      <c r="A539" s="15"/>
    </row>
    <row r="540" spans="1:1" x14ac:dyDescent="0.25">
      <c r="A540" s="15"/>
    </row>
    <row r="541" spans="1:1" x14ac:dyDescent="0.25">
      <c r="A541" s="15"/>
    </row>
    <row r="542" spans="1:1" x14ac:dyDescent="0.25">
      <c r="A542" s="15"/>
    </row>
    <row r="543" spans="1:1" x14ac:dyDescent="0.25">
      <c r="A543" s="15"/>
    </row>
    <row r="544" spans="1:1" x14ac:dyDescent="0.25">
      <c r="A544" s="15"/>
    </row>
    <row r="545" spans="1:1" x14ac:dyDescent="0.25">
      <c r="A545" s="15"/>
    </row>
    <row r="546" spans="1:1" x14ac:dyDescent="0.25">
      <c r="A546" s="15"/>
    </row>
    <row r="547" spans="1:1" x14ac:dyDescent="0.25">
      <c r="A547" s="15"/>
    </row>
    <row r="548" spans="1:1" x14ac:dyDescent="0.25">
      <c r="A548" s="15"/>
    </row>
    <row r="549" spans="1:1" x14ac:dyDescent="0.25">
      <c r="A549" s="15"/>
    </row>
    <row r="550" spans="1:1" x14ac:dyDescent="0.25">
      <c r="A550" s="15"/>
    </row>
    <row r="551" spans="1:1" x14ac:dyDescent="0.25">
      <c r="A551" s="15"/>
    </row>
    <row r="552" spans="1:1" x14ac:dyDescent="0.25">
      <c r="A552" s="15"/>
    </row>
    <row r="553" spans="1:1" x14ac:dyDescent="0.25">
      <c r="A553" s="15"/>
    </row>
    <row r="554" spans="1:1" x14ac:dyDescent="0.25">
      <c r="A554" s="15"/>
    </row>
    <row r="555" spans="1:1" x14ac:dyDescent="0.25">
      <c r="A555" s="15"/>
    </row>
    <row r="556" spans="1:1" x14ac:dyDescent="0.25">
      <c r="A556" s="15"/>
    </row>
    <row r="557" spans="1:1" x14ac:dyDescent="0.25">
      <c r="A557" s="15"/>
    </row>
    <row r="558" spans="1:1" x14ac:dyDescent="0.25">
      <c r="A558" s="15"/>
    </row>
    <row r="559" spans="1:1" x14ac:dyDescent="0.25">
      <c r="A559" s="15"/>
    </row>
    <row r="560" spans="1:1" x14ac:dyDescent="0.25">
      <c r="A560" s="15"/>
    </row>
    <row r="561" spans="1:1" x14ac:dyDescent="0.25">
      <c r="A561" s="15"/>
    </row>
    <row r="562" spans="1:1" x14ac:dyDescent="0.25">
      <c r="A562" s="15"/>
    </row>
    <row r="563" spans="1:1" x14ac:dyDescent="0.25">
      <c r="A563" s="15"/>
    </row>
    <row r="564" spans="1:1" x14ac:dyDescent="0.25">
      <c r="A564" s="15"/>
    </row>
    <row r="565" spans="1:1" x14ac:dyDescent="0.25">
      <c r="A565" s="15"/>
    </row>
    <row r="566" spans="1:1" x14ac:dyDescent="0.25">
      <c r="A566" s="15"/>
    </row>
    <row r="567" spans="1:1" x14ac:dyDescent="0.25">
      <c r="A567" s="15"/>
    </row>
    <row r="568" spans="1:1" x14ac:dyDescent="0.25">
      <c r="A568" s="15"/>
    </row>
    <row r="569" spans="1:1" x14ac:dyDescent="0.25">
      <c r="A569" s="15"/>
    </row>
    <row r="570" spans="1:1" x14ac:dyDescent="0.25">
      <c r="A570" s="15"/>
    </row>
    <row r="571" spans="1:1" x14ac:dyDescent="0.25">
      <c r="A571" s="15"/>
    </row>
    <row r="572" spans="1:1" x14ac:dyDescent="0.25">
      <c r="A572" s="15"/>
    </row>
    <row r="573" spans="1:1" x14ac:dyDescent="0.25">
      <c r="A573" s="15"/>
    </row>
    <row r="574" spans="1:1" x14ac:dyDescent="0.25">
      <c r="A574" s="15"/>
    </row>
    <row r="575" spans="1:1" x14ac:dyDescent="0.25">
      <c r="A575" s="15"/>
    </row>
    <row r="576" spans="1:1" x14ac:dyDescent="0.25">
      <c r="A576" s="15"/>
    </row>
    <row r="577" spans="1:1" x14ac:dyDescent="0.25">
      <c r="A577" s="15"/>
    </row>
    <row r="578" spans="1:1" x14ac:dyDescent="0.25">
      <c r="A578" s="15"/>
    </row>
    <row r="579" spans="1:1" x14ac:dyDescent="0.25">
      <c r="A579" s="15"/>
    </row>
    <row r="580" spans="1:1" x14ac:dyDescent="0.25">
      <c r="A580" s="15"/>
    </row>
    <row r="581" spans="1:1" x14ac:dyDescent="0.25">
      <c r="A581" s="15"/>
    </row>
    <row r="582" spans="1:1" x14ac:dyDescent="0.25">
      <c r="A582" s="15"/>
    </row>
    <row r="583" spans="1:1" x14ac:dyDescent="0.25">
      <c r="A583" s="15"/>
    </row>
    <row r="584" spans="1:1" x14ac:dyDescent="0.25">
      <c r="A584" s="15"/>
    </row>
    <row r="585" spans="1:1" x14ac:dyDescent="0.25">
      <c r="A585" s="15"/>
    </row>
    <row r="586" spans="1:1" x14ac:dyDescent="0.25">
      <c r="A586" s="15"/>
    </row>
    <row r="587" spans="1:1" x14ac:dyDescent="0.25">
      <c r="A587" s="15"/>
    </row>
    <row r="588" spans="1:1" x14ac:dyDescent="0.25">
      <c r="A588" s="15"/>
    </row>
    <row r="589" spans="1:1" x14ac:dyDescent="0.25">
      <c r="A589" s="15"/>
    </row>
    <row r="590" spans="1:1" x14ac:dyDescent="0.25">
      <c r="A590" s="15"/>
    </row>
    <row r="591" spans="1:1" x14ac:dyDescent="0.25">
      <c r="A591" s="15"/>
    </row>
    <row r="592" spans="1:1" x14ac:dyDescent="0.25">
      <c r="A592" s="15"/>
    </row>
    <row r="593" spans="1:1" x14ac:dyDescent="0.25">
      <c r="A593" s="15"/>
    </row>
    <row r="594" spans="1:1" x14ac:dyDescent="0.25">
      <c r="A594" s="15"/>
    </row>
    <row r="595" spans="1:1" x14ac:dyDescent="0.25">
      <c r="A595" s="15"/>
    </row>
    <row r="596" spans="1:1" x14ac:dyDescent="0.25">
      <c r="A596" s="15"/>
    </row>
    <row r="597" spans="1:1" x14ac:dyDescent="0.25">
      <c r="A597" s="15"/>
    </row>
    <row r="598" spans="1:1" x14ac:dyDescent="0.25">
      <c r="A598" s="15"/>
    </row>
    <row r="599" spans="1:1" x14ac:dyDescent="0.25">
      <c r="A599" s="15"/>
    </row>
    <row r="600" spans="1:1" x14ac:dyDescent="0.25">
      <c r="A600" s="15"/>
    </row>
    <row r="601" spans="1:1" x14ac:dyDescent="0.25">
      <c r="A601" s="15"/>
    </row>
    <row r="602" spans="1:1" x14ac:dyDescent="0.25">
      <c r="A602" s="15"/>
    </row>
    <row r="603" spans="1:1" x14ac:dyDescent="0.25">
      <c r="A603" s="15"/>
    </row>
    <row r="604" spans="1:1" x14ac:dyDescent="0.25">
      <c r="A604" s="15"/>
    </row>
    <row r="605" spans="1:1" x14ac:dyDescent="0.25">
      <c r="A605" s="15"/>
    </row>
    <row r="606" spans="1:1" x14ac:dyDescent="0.25">
      <c r="A606" s="15"/>
    </row>
    <row r="607" spans="1:1" x14ac:dyDescent="0.25">
      <c r="A607" s="15"/>
    </row>
    <row r="608" spans="1:1" x14ac:dyDescent="0.25">
      <c r="A608" s="15"/>
    </row>
    <row r="609" spans="1:1" x14ac:dyDescent="0.25">
      <c r="A609" s="15"/>
    </row>
    <row r="610" spans="1:1" x14ac:dyDescent="0.25">
      <c r="A610" s="15"/>
    </row>
    <row r="611" spans="1:1" x14ac:dyDescent="0.25">
      <c r="A611" s="15"/>
    </row>
    <row r="612" spans="1:1" x14ac:dyDescent="0.25">
      <c r="A612" s="15"/>
    </row>
    <row r="613" spans="1:1" x14ac:dyDescent="0.25">
      <c r="A613" s="15"/>
    </row>
    <row r="614" spans="1:1" x14ac:dyDescent="0.25">
      <c r="A614" s="15"/>
    </row>
    <row r="615" spans="1:1" x14ac:dyDescent="0.25">
      <c r="A615" s="15"/>
    </row>
    <row r="616" spans="1:1" x14ac:dyDescent="0.25">
      <c r="A616" s="15"/>
    </row>
    <row r="617" spans="1:1" x14ac:dyDescent="0.25">
      <c r="A617" s="15"/>
    </row>
    <row r="618" spans="1:1" x14ac:dyDescent="0.25">
      <c r="A618" s="15"/>
    </row>
    <row r="619" spans="1:1" x14ac:dyDescent="0.25">
      <c r="A619" s="15"/>
    </row>
    <row r="620" spans="1:1" x14ac:dyDescent="0.25">
      <c r="A620" s="15"/>
    </row>
    <row r="621" spans="1:1" x14ac:dyDescent="0.25">
      <c r="A621" s="15"/>
    </row>
    <row r="622" spans="1:1" x14ac:dyDescent="0.25">
      <c r="A622" s="15"/>
    </row>
    <row r="623" spans="1:1" x14ac:dyDescent="0.25">
      <c r="A623" s="15"/>
    </row>
    <row r="624" spans="1:1" x14ac:dyDescent="0.25">
      <c r="A624" s="15"/>
    </row>
    <row r="625" spans="1:1" x14ac:dyDescent="0.25">
      <c r="A625" s="15"/>
    </row>
    <row r="626" spans="1:1" x14ac:dyDescent="0.25">
      <c r="A626" s="15"/>
    </row>
    <row r="627" spans="1:1" x14ac:dyDescent="0.25">
      <c r="A627" s="15"/>
    </row>
    <row r="628" spans="1:1" x14ac:dyDescent="0.25">
      <c r="A628" s="15"/>
    </row>
    <row r="629" spans="1:1" x14ac:dyDescent="0.25">
      <c r="A629" s="15"/>
    </row>
    <row r="630" spans="1:1" x14ac:dyDescent="0.25">
      <c r="A630" s="15"/>
    </row>
    <row r="631" spans="1:1" x14ac:dyDescent="0.25">
      <c r="A631" s="15"/>
    </row>
    <row r="632" spans="1:1" x14ac:dyDescent="0.25">
      <c r="A632" s="15"/>
    </row>
    <row r="633" spans="1:1" x14ac:dyDescent="0.25">
      <c r="A633" s="15"/>
    </row>
    <row r="634" spans="1:1" x14ac:dyDescent="0.25">
      <c r="A634" s="15"/>
    </row>
    <row r="635" spans="1:1" x14ac:dyDescent="0.25">
      <c r="A635" s="15"/>
    </row>
    <row r="636" spans="1:1" x14ac:dyDescent="0.25">
      <c r="A636" s="15"/>
    </row>
    <row r="637" spans="1:1" x14ac:dyDescent="0.25">
      <c r="A637" s="15"/>
    </row>
    <row r="638" spans="1:1" x14ac:dyDescent="0.25">
      <c r="A638" s="15"/>
    </row>
    <row r="639" spans="1:1" x14ac:dyDescent="0.25">
      <c r="A639" s="15"/>
    </row>
    <row r="640" spans="1:1" x14ac:dyDescent="0.25">
      <c r="A640" s="15"/>
    </row>
    <row r="641" spans="1:1" x14ac:dyDescent="0.25">
      <c r="A641" s="15"/>
    </row>
    <row r="642" spans="1:1" x14ac:dyDescent="0.25">
      <c r="A642" s="15"/>
    </row>
    <row r="643" spans="1:1" x14ac:dyDescent="0.25">
      <c r="A643" s="15"/>
    </row>
    <row r="644" spans="1:1" x14ac:dyDescent="0.25">
      <c r="A644" s="15"/>
    </row>
    <row r="645" spans="1:1" x14ac:dyDescent="0.25">
      <c r="A645" s="15"/>
    </row>
    <row r="646" spans="1:1" x14ac:dyDescent="0.25">
      <c r="A646" s="15"/>
    </row>
    <row r="647" spans="1:1" x14ac:dyDescent="0.25">
      <c r="A647" s="15"/>
    </row>
    <row r="648" spans="1:1" x14ac:dyDescent="0.25">
      <c r="A648" s="15"/>
    </row>
    <row r="649" spans="1:1" x14ac:dyDescent="0.25">
      <c r="A649" s="15"/>
    </row>
    <row r="650" spans="1:1" x14ac:dyDescent="0.25">
      <c r="A650" s="15"/>
    </row>
    <row r="651" spans="1:1" x14ac:dyDescent="0.25">
      <c r="A651" s="15"/>
    </row>
    <row r="652" spans="1:1" x14ac:dyDescent="0.25">
      <c r="A652" s="15"/>
    </row>
    <row r="653" spans="1:1" x14ac:dyDescent="0.25">
      <c r="A653" s="15"/>
    </row>
    <row r="654" spans="1:1" x14ac:dyDescent="0.25">
      <c r="A654" s="15"/>
    </row>
    <row r="655" spans="1:1" x14ac:dyDescent="0.25">
      <c r="A655" s="15"/>
    </row>
    <row r="656" spans="1:1" x14ac:dyDescent="0.25">
      <c r="A656" s="15"/>
    </row>
    <row r="657" spans="1:1" x14ac:dyDescent="0.25">
      <c r="A657" s="15"/>
    </row>
    <row r="658" spans="1:1" x14ac:dyDescent="0.25">
      <c r="A658" s="15"/>
    </row>
    <row r="659" spans="1:1" x14ac:dyDescent="0.25">
      <c r="A659" s="15"/>
    </row>
    <row r="660" spans="1:1" x14ac:dyDescent="0.25">
      <c r="A660" s="15"/>
    </row>
    <row r="661" spans="1:1" x14ac:dyDescent="0.25">
      <c r="A661" s="15"/>
    </row>
    <row r="662" spans="1:1" x14ac:dyDescent="0.25">
      <c r="A662" s="15"/>
    </row>
    <row r="663" spans="1:1" x14ac:dyDescent="0.25">
      <c r="A663" s="15"/>
    </row>
    <row r="664" spans="1:1" x14ac:dyDescent="0.25">
      <c r="A664" s="15"/>
    </row>
    <row r="665" spans="1:1" x14ac:dyDescent="0.25">
      <c r="A665" s="15"/>
    </row>
    <row r="666" spans="1:1" x14ac:dyDescent="0.25">
      <c r="A666" s="15"/>
    </row>
    <row r="667" spans="1:1" x14ac:dyDescent="0.25">
      <c r="A667" s="15"/>
    </row>
    <row r="668" spans="1:1" x14ac:dyDescent="0.25">
      <c r="A668" s="15"/>
    </row>
    <row r="669" spans="1:1" x14ac:dyDescent="0.25">
      <c r="A669" s="15"/>
    </row>
    <row r="670" spans="1:1" x14ac:dyDescent="0.25">
      <c r="A670" s="15"/>
    </row>
    <row r="671" spans="1:1" x14ac:dyDescent="0.25">
      <c r="A671" s="15"/>
    </row>
    <row r="672" spans="1:1" x14ac:dyDescent="0.25">
      <c r="A672" s="15"/>
    </row>
    <row r="673" spans="1:1" x14ac:dyDescent="0.25">
      <c r="A673" s="15"/>
    </row>
    <row r="674" spans="1:1" x14ac:dyDescent="0.25">
      <c r="A674" s="15"/>
    </row>
    <row r="675" spans="1:1" x14ac:dyDescent="0.25">
      <c r="A675" s="15"/>
    </row>
    <row r="676" spans="1:1" x14ac:dyDescent="0.25">
      <c r="A676" s="15"/>
    </row>
    <row r="677" spans="1:1" x14ac:dyDescent="0.25">
      <c r="A677" s="15"/>
    </row>
    <row r="678" spans="1:1" x14ac:dyDescent="0.25">
      <c r="A678" s="15"/>
    </row>
    <row r="679" spans="1:1" x14ac:dyDescent="0.25">
      <c r="A679" s="15"/>
    </row>
    <row r="680" spans="1:1" x14ac:dyDescent="0.25">
      <c r="A680" s="15"/>
    </row>
    <row r="681" spans="1:1" x14ac:dyDescent="0.25">
      <c r="A681" s="15"/>
    </row>
    <row r="682" spans="1:1" x14ac:dyDescent="0.25">
      <c r="A682" s="15"/>
    </row>
    <row r="683" spans="1:1" x14ac:dyDescent="0.25">
      <c r="A683" s="15"/>
    </row>
    <row r="684" spans="1:1" x14ac:dyDescent="0.25">
      <c r="A684" s="15"/>
    </row>
    <row r="685" spans="1:1" x14ac:dyDescent="0.25">
      <c r="A685" s="15"/>
    </row>
    <row r="686" spans="1:1" x14ac:dyDescent="0.25">
      <c r="A686" s="15"/>
    </row>
    <row r="687" spans="1:1" x14ac:dyDescent="0.25">
      <c r="A687" s="15"/>
    </row>
    <row r="688" spans="1:1" x14ac:dyDescent="0.25">
      <c r="A688" s="15"/>
    </row>
    <row r="689" spans="1:1" x14ac:dyDescent="0.25">
      <c r="A689" s="15"/>
    </row>
    <row r="690" spans="1:1" x14ac:dyDescent="0.25">
      <c r="A690" s="15"/>
    </row>
    <row r="691" spans="1:1" x14ac:dyDescent="0.25">
      <c r="A691" s="15"/>
    </row>
    <row r="692" spans="1:1" x14ac:dyDescent="0.25">
      <c r="A692" s="15"/>
    </row>
    <row r="693" spans="1:1" x14ac:dyDescent="0.25">
      <c r="A693" s="15"/>
    </row>
    <row r="694" spans="1:1" x14ac:dyDescent="0.25">
      <c r="A694" s="15"/>
    </row>
    <row r="695" spans="1:1" x14ac:dyDescent="0.25">
      <c r="A695" s="15"/>
    </row>
    <row r="696" spans="1:1" x14ac:dyDescent="0.25">
      <c r="A696" s="15"/>
    </row>
    <row r="697" spans="1:1" x14ac:dyDescent="0.25">
      <c r="A697" s="15"/>
    </row>
    <row r="698" spans="1:1" x14ac:dyDescent="0.25">
      <c r="A698" s="15"/>
    </row>
    <row r="699" spans="1:1" x14ac:dyDescent="0.25">
      <c r="A699" s="15"/>
    </row>
    <row r="700" spans="1:1" x14ac:dyDescent="0.25">
      <c r="A700" s="15"/>
    </row>
    <row r="701" spans="1:1" x14ac:dyDescent="0.25">
      <c r="A701" s="15"/>
    </row>
    <row r="702" spans="1:1" x14ac:dyDescent="0.25">
      <c r="A702" s="15"/>
    </row>
    <row r="703" spans="1:1" x14ac:dyDescent="0.25">
      <c r="A703" s="15"/>
    </row>
    <row r="704" spans="1:1" x14ac:dyDescent="0.25">
      <c r="A704" s="15"/>
    </row>
    <row r="705" spans="1:1" x14ac:dyDescent="0.25">
      <c r="A705" s="15"/>
    </row>
    <row r="706" spans="1:1" x14ac:dyDescent="0.25">
      <c r="A706" s="15"/>
    </row>
    <row r="707" spans="1:1" x14ac:dyDescent="0.25">
      <c r="A707" s="15"/>
    </row>
    <row r="708" spans="1:1" x14ac:dyDescent="0.25">
      <c r="A708" s="15"/>
    </row>
    <row r="709" spans="1:1" x14ac:dyDescent="0.25">
      <c r="A709" s="15"/>
    </row>
    <row r="710" spans="1:1" x14ac:dyDescent="0.25">
      <c r="A710" s="15"/>
    </row>
    <row r="711" spans="1:1" x14ac:dyDescent="0.25">
      <c r="A711" s="15"/>
    </row>
    <row r="712" spans="1:1" x14ac:dyDescent="0.25">
      <c r="A712" s="15"/>
    </row>
    <row r="713" spans="1:1" x14ac:dyDescent="0.25">
      <c r="A713" s="15"/>
    </row>
    <row r="714" spans="1:1" x14ac:dyDescent="0.25">
      <c r="A714" s="15"/>
    </row>
    <row r="715" spans="1:1" x14ac:dyDescent="0.25">
      <c r="A715" s="15"/>
    </row>
    <row r="716" spans="1:1" x14ac:dyDescent="0.25">
      <c r="A716" s="15"/>
    </row>
    <row r="717" spans="1:1" x14ac:dyDescent="0.25">
      <c r="A717" s="15"/>
    </row>
    <row r="718" spans="1:1" x14ac:dyDescent="0.25">
      <c r="A718" s="15"/>
    </row>
    <row r="719" spans="1:1" x14ac:dyDescent="0.25">
      <c r="A719" s="15"/>
    </row>
    <row r="720" spans="1:1" x14ac:dyDescent="0.25">
      <c r="A720" s="15"/>
    </row>
    <row r="721" spans="1:1" x14ac:dyDescent="0.25">
      <c r="A721" s="15"/>
    </row>
    <row r="722" spans="1:1" x14ac:dyDescent="0.25">
      <c r="A722" s="15"/>
    </row>
    <row r="723" spans="1:1" x14ac:dyDescent="0.25">
      <c r="A723" s="15"/>
    </row>
    <row r="724" spans="1:1" x14ac:dyDescent="0.25">
      <c r="A724" s="15"/>
    </row>
    <row r="725" spans="1:1" x14ac:dyDescent="0.25">
      <c r="A725" s="15"/>
    </row>
    <row r="726" spans="1:1" x14ac:dyDescent="0.25">
      <c r="A726" s="15"/>
    </row>
    <row r="727" spans="1:1" x14ac:dyDescent="0.25">
      <c r="A727" s="15"/>
    </row>
    <row r="728" spans="1:1" x14ac:dyDescent="0.25">
      <c r="A728" s="15"/>
    </row>
    <row r="729" spans="1:1" x14ac:dyDescent="0.25">
      <c r="A729" s="15"/>
    </row>
    <row r="730" spans="1:1" x14ac:dyDescent="0.25">
      <c r="A730" s="15"/>
    </row>
    <row r="731" spans="1:1" x14ac:dyDescent="0.25">
      <c r="A731" s="15"/>
    </row>
    <row r="732" spans="1:1" x14ac:dyDescent="0.25">
      <c r="A732" s="15"/>
    </row>
    <row r="733" spans="1:1" x14ac:dyDescent="0.25">
      <c r="A733" s="15"/>
    </row>
    <row r="734" spans="1:1" x14ac:dyDescent="0.25">
      <c r="A734" s="15"/>
    </row>
    <row r="735" spans="1:1" x14ac:dyDescent="0.25">
      <c r="A735" s="15"/>
    </row>
    <row r="736" spans="1:1" x14ac:dyDescent="0.25">
      <c r="A736" s="15"/>
    </row>
    <row r="737" spans="1:1" x14ac:dyDescent="0.25">
      <c r="A737" s="15"/>
    </row>
    <row r="738" spans="1:1" x14ac:dyDescent="0.25">
      <c r="A738" s="15"/>
    </row>
    <row r="739" spans="1:1" x14ac:dyDescent="0.25">
      <c r="A739" s="15"/>
    </row>
    <row r="740" spans="1:1" x14ac:dyDescent="0.25">
      <c r="A740" s="15"/>
    </row>
    <row r="741" spans="1:1" x14ac:dyDescent="0.25">
      <c r="A741" s="15"/>
    </row>
    <row r="742" spans="1:1" x14ac:dyDescent="0.25">
      <c r="A742" s="15"/>
    </row>
    <row r="743" spans="1:1" x14ac:dyDescent="0.25">
      <c r="A743" s="15"/>
    </row>
    <row r="744" spans="1:1" x14ac:dyDescent="0.25">
      <c r="A744" s="15"/>
    </row>
    <row r="745" spans="1:1" x14ac:dyDescent="0.25">
      <c r="A745" s="15"/>
    </row>
    <row r="746" spans="1:1" x14ac:dyDescent="0.25">
      <c r="A746" s="15"/>
    </row>
    <row r="747" spans="1:1" x14ac:dyDescent="0.25">
      <c r="A747" s="15"/>
    </row>
    <row r="748" spans="1:1" x14ac:dyDescent="0.25">
      <c r="A748" s="15"/>
    </row>
    <row r="749" spans="1:1" x14ac:dyDescent="0.25">
      <c r="A749" s="15"/>
    </row>
    <row r="750" spans="1:1" x14ac:dyDescent="0.25">
      <c r="A750" s="15"/>
    </row>
    <row r="751" spans="1:1" x14ac:dyDescent="0.25">
      <c r="A751" s="15"/>
    </row>
    <row r="752" spans="1:1" x14ac:dyDescent="0.25">
      <c r="A752" s="15"/>
    </row>
    <row r="753" spans="1:1" x14ac:dyDescent="0.25">
      <c r="A753" s="15"/>
    </row>
    <row r="754" spans="1:1" x14ac:dyDescent="0.25">
      <c r="A754" s="15"/>
    </row>
    <row r="755" spans="1:1" x14ac:dyDescent="0.25">
      <c r="A755" s="15"/>
    </row>
    <row r="756" spans="1:1" x14ac:dyDescent="0.25">
      <c r="A756" s="15"/>
    </row>
    <row r="757" spans="1:1" x14ac:dyDescent="0.25">
      <c r="A757" s="15"/>
    </row>
    <row r="758" spans="1:1" x14ac:dyDescent="0.25">
      <c r="A758" s="15"/>
    </row>
    <row r="759" spans="1:1" x14ac:dyDescent="0.25">
      <c r="A759" s="15"/>
    </row>
    <row r="760" spans="1:1" x14ac:dyDescent="0.25">
      <c r="A760" s="15"/>
    </row>
    <row r="761" spans="1:1" x14ac:dyDescent="0.25">
      <c r="A761" s="15"/>
    </row>
    <row r="762" spans="1:1" x14ac:dyDescent="0.25">
      <c r="A762" s="15"/>
    </row>
    <row r="763" spans="1:1" x14ac:dyDescent="0.25">
      <c r="A763" s="15"/>
    </row>
    <row r="764" spans="1:1" x14ac:dyDescent="0.25">
      <c r="A764" s="15"/>
    </row>
    <row r="765" spans="1:1" x14ac:dyDescent="0.25">
      <c r="A765" s="15"/>
    </row>
    <row r="766" spans="1:1" x14ac:dyDescent="0.25">
      <c r="A766" s="15"/>
    </row>
    <row r="767" spans="1:1" x14ac:dyDescent="0.25">
      <c r="A767" s="15"/>
    </row>
    <row r="768" spans="1:1" x14ac:dyDescent="0.25">
      <c r="A768" s="15"/>
    </row>
    <row r="769" spans="1:1" x14ac:dyDescent="0.25">
      <c r="A769" s="15"/>
    </row>
    <row r="770" spans="1:1" x14ac:dyDescent="0.25">
      <c r="A770" s="15"/>
    </row>
    <row r="771" spans="1:1" x14ac:dyDescent="0.25">
      <c r="A771" s="15"/>
    </row>
    <row r="772" spans="1:1" x14ac:dyDescent="0.25">
      <c r="A772" s="15"/>
    </row>
    <row r="773" spans="1:1" x14ac:dyDescent="0.25">
      <c r="A773" s="15"/>
    </row>
    <row r="774" spans="1:1" x14ac:dyDescent="0.25">
      <c r="A774" s="15"/>
    </row>
    <row r="775" spans="1:1" x14ac:dyDescent="0.25">
      <c r="A775" s="15"/>
    </row>
    <row r="776" spans="1:1" x14ac:dyDescent="0.25">
      <c r="A776" s="15"/>
    </row>
    <row r="777" spans="1:1" x14ac:dyDescent="0.25">
      <c r="A777" s="15"/>
    </row>
    <row r="778" spans="1:1" x14ac:dyDescent="0.25">
      <c r="A778" s="15"/>
    </row>
    <row r="779" spans="1:1" x14ac:dyDescent="0.25">
      <c r="A779" s="15"/>
    </row>
    <row r="780" spans="1:1" x14ac:dyDescent="0.25">
      <c r="A780" s="15"/>
    </row>
    <row r="781" spans="1:1" x14ac:dyDescent="0.25">
      <c r="A781" s="15"/>
    </row>
    <row r="782" spans="1:1" x14ac:dyDescent="0.25">
      <c r="A782" s="15"/>
    </row>
    <row r="783" spans="1:1" x14ac:dyDescent="0.25">
      <c r="A783" s="15"/>
    </row>
    <row r="784" spans="1:1" x14ac:dyDescent="0.25">
      <c r="A784" s="15"/>
    </row>
    <row r="785" spans="1:1" x14ac:dyDescent="0.25">
      <c r="A785" s="15"/>
    </row>
    <row r="786" spans="1:1" x14ac:dyDescent="0.25">
      <c r="A786" s="15"/>
    </row>
    <row r="787" spans="1:1" x14ac:dyDescent="0.25">
      <c r="A787" s="15"/>
    </row>
    <row r="788" spans="1:1" x14ac:dyDescent="0.25">
      <c r="A788" s="15"/>
    </row>
    <row r="789" spans="1:1" x14ac:dyDescent="0.25">
      <c r="A789" s="15"/>
    </row>
    <row r="790" spans="1:1" x14ac:dyDescent="0.25">
      <c r="A790" s="15"/>
    </row>
    <row r="791" spans="1:1" x14ac:dyDescent="0.25">
      <c r="A791" s="15"/>
    </row>
    <row r="792" spans="1:1" x14ac:dyDescent="0.25">
      <c r="A792" s="15"/>
    </row>
    <row r="793" spans="1:1" x14ac:dyDescent="0.25">
      <c r="A793" s="15"/>
    </row>
    <row r="794" spans="1:1" x14ac:dyDescent="0.25">
      <c r="A794" s="15"/>
    </row>
    <row r="795" spans="1:1" x14ac:dyDescent="0.25">
      <c r="A795" s="15"/>
    </row>
    <row r="796" spans="1:1" x14ac:dyDescent="0.25">
      <c r="A796" s="15"/>
    </row>
    <row r="797" spans="1:1" x14ac:dyDescent="0.25">
      <c r="A797" s="15"/>
    </row>
    <row r="798" spans="1:1" x14ac:dyDescent="0.25">
      <c r="A798" s="15"/>
    </row>
    <row r="799" spans="1:1" x14ac:dyDescent="0.25">
      <c r="A799" s="15"/>
    </row>
    <row r="800" spans="1:1" x14ac:dyDescent="0.25">
      <c r="A800" s="15"/>
    </row>
    <row r="801" spans="1:1" x14ac:dyDescent="0.25">
      <c r="A801" s="15"/>
    </row>
    <row r="802" spans="1:1" x14ac:dyDescent="0.25">
      <c r="A802" s="15"/>
    </row>
    <row r="803" spans="1:1" x14ac:dyDescent="0.25">
      <c r="A803" s="15"/>
    </row>
    <row r="804" spans="1:1" x14ac:dyDescent="0.25">
      <c r="A804" s="15"/>
    </row>
    <row r="805" spans="1:1" x14ac:dyDescent="0.25">
      <c r="A805" s="15"/>
    </row>
    <row r="806" spans="1:1" x14ac:dyDescent="0.25">
      <c r="A806" s="15"/>
    </row>
    <row r="807" spans="1:1" x14ac:dyDescent="0.25">
      <c r="A807" s="15"/>
    </row>
    <row r="808" spans="1:1" x14ac:dyDescent="0.25">
      <c r="A808" s="15"/>
    </row>
    <row r="809" spans="1:1" x14ac:dyDescent="0.25">
      <c r="A809" s="15"/>
    </row>
    <row r="810" spans="1:1" x14ac:dyDescent="0.25">
      <c r="A810" s="15"/>
    </row>
    <row r="811" spans="1:1" x14ac:dyDescent="0.25">
      <c r="A811" s="15"/>
    </row>
    <row r="812" spans="1:1" x14ac:dyDescent="0.25">
      <c r="A812" s="15"/>
    </row>
    <row r="813" spans="1:1" x14ac:dyDescent="0.25">
      <c r="A813" s="15"/>
    </row>
    <row r="814" spans="1:1" x14ac:dyDescent="0.25">
      <c r="A814" s="15"/>
    </row>
    <row r="815" spans="1:1" x14ac:dyDescent="0.25">
      <c r="A815" s="15"/>
    </row>
    <row r="816" spans="1:1" x14ac:dyDescent="0.25">
      <c r="A816" s="15"/>
    </row>
    <row r="817" spans="1:1" x14ac:dyDescent="0.25">
      <c r="A817" s="15"/>
    </row>
    <row r="818" spans="1:1" x14ac:dyDescent="0.25">
      <c r="A818" s="15"/>
    </row>
    <row r="819" spans="1:1" x14ac:dyDescent="0.25">
      <c r="A819" s="15"/>
    </row>
    <row r="820" spans="1:1" x14ac:dyDescent="0.25">
      <c r="A820" s="15"/>
    </row>
    <row r="821" spans="1:1" x14ac:dyDescent="0.25">
      <c r="A821" s="15"/>
    </row>
    <row r="822" spans="1:1" x14ac:dyDescent="0.25">
      <c r="A822" s="15"/>
    </row>
    <row r="823" spans="1:1" x14ac:dyDescent="0.25">
      <c r="A823" s="15"/>
    </row>
    <row r="824" spans="1:1" x14ac:dyDescent="0.25">
      <c r="A824" s="15"/>
    </row>
    <row r="825" spans="1:1" x14ac:dyDescent="0.25">
      <c r="A825" s="15"/>
    </row>
    <row r="826" spans="1:1" x14ac:dyDescent="0.25">
      <c r="A826" s="15"/>
    </row>
    <row r="827" spans="1:1" x14ac:dyDescent="0.25">
      <c r="A827" s="15"/>
    </row>
    <row r="828" spans="1:1" x14ac:dyDescent="0.25">
      <c r="A828" s="15"/>
    </row>
    <row r="829" spans="1:1" x14ac:dyDescent="0.25">
      <c r="A829" s="15"/>
    </row>
    <row r="830" spans="1:1" x14ac:dyDescent="0.25">
      <c r="A830" s="15"/>
    </row>
    <row r="831" spans="1:1" x14ac:dyDescent="0.25">
      <c r="A831" s="15"/>
    </row>
    <row r="832" spans="1:1" x14ac:dyDescent="0.25">
      <c r="A832" s="15"/>
    </row>
    <row r="833" spans="1:1" x14ac:dyDescent="0.25">
      <c r="A833" s="15"/>
    </row>
    <row r="834" spans="1:1" x14ac:dyDescent="0.25">
      <c r="A834" s="15"/>
    </row>
    <row r="835" spans="1:1" x14ac:dyDescent="0.25">
      <c r="A835" s="15"/>
    </row>
    <row r="836" spans="1:1" x14ac:dyDescent="0.25">
      <c r="A836" s="15"/>
    </row>
    <row r="837" spans="1:1" x14ac:dyDescent="0.25">
      <c r="A837" s="15"/>
    </row>
    <row r="838" spans="1:1" x14ac:dyDescent="0.25">
      <c r="A838" s="15"/>
    </row>
    <row r="839" spans="1:1" x14ac:dyDescent="0.25">
      <c r="A839" s="15"/>
    </row>
    <row r="840" spans="1:1" x14ac:dyDescent="0.25">
      <c r="A840" s="15"/>
    </row>
    <row r="841" spans="1:1" x14ac:dyDescent="0.25">
      <c r="A841" s="15"/>
    </row>
    <row r="842" spans="1:1" x14ac:dyDescent="0.25">
      <c r="A842" s="15"/>
    </row>
    <row r="843" spans="1:1" x14ac:dyDescent="0.25">
      <c r="A843" s="15"/>
    </row>
    <row r="844" spans="1:1" x14ac:dyDescent="0.25">
      <c r="A844" s="15"/>
    </row>
    <row r="845" spans="1:1" x14ac:dyDescent="0.25">
      <c r="A845" s="15"/>
    </row>
    <row r="846" spans="1:1" x14ac:dyDescent="0.25">
      <c r="A846" s="15"/>
    </row>
    <row r="847" spans="1:1" x14ac:dyDescent="0.25">
      <c r="A847" s="15"/>
    </row>
    <row r="848" spans="1:1" x14ac:dyDescent="0.25">
      <c r="A848" s="15"/>
    </row>
    <row r="849" spans="1:1" x14ac:dyDescent="0.25">
      <c r="A849" s="15"/>
    </row>
    <row r="850" spans="1:1" x14ac:dyDescent="0.25">
      <c r="A850" s="15"/>
    </row>
    <row r="851" spans="1:1" x14ac:dyDescent="0.25">
      <c r="A851" s="15"/>
    </row>
    <row r="852" spans="1:1" x14ac:dyDescent="0.25">
      <c r="A852" s="15"/>
    </row>
    <row r="853" spans="1:1" x14ac:dyDescent="0.25">
      <c r="A853" s="15"/>
    </row>
    <row r="854" spans="1:1" x14ac:dyDescent="0.25">
      <c r="A854" s="15"/>
    </row>
    <row r="855" spans="1:1" x14ac:dyDescent="0.25">
      <c r="A855" s="15"/>
    </row>
    <row r="856" spans="1:1" x14ac:dyDescent="0.25">
      <c r="A856" s="15"/>
    </row>
    <row r="857" spans="1:1" x14ac:dyDescent="0.25">
      <c r="A857" s="15"/>
    </row>
    <row r="858" spans="1:1" x14ac:dyDescent="0.25">
      <c r="A858" s="15"/>
    </row>
    <row r="859" spans="1:1" x14ac:dyDescent="0.25">
      <c r="A859" s="15"/>
    </row>
    <row r="860" spans="1:1" x14ac:dyDescent="0.25">
      <c r="A860" s="15"/>
    </row>
    <row r="861" spans="1:1" x14ac:dyDescent="0.25">
      <c r="A861" s="15"/>
    </row>
    <row r="862" spans="1:1" x14ac:dyDescent="0.25">
      <c r="A862" s="15"/>
    </row>
    <row r="863" spans="1:1" x14ac:dyDescent="0.25">
      <c r="A863" s="15"/>
    </row>
    <row r="864" spans="1:1" x14ac:dyDescent="0.25">
      <c r="A864" s="15"/>
    </row>
    <row r="865" spans="1:1" x14ac:dyDescent="0.25">
      <c r="A865" s="15"/>
    </row>
    <row r="866" spans="1:1" x14ac:dyDescent="0.25">
      <c r="A866" s="15"/>
    </row>
    <row r="867" spans="1:1" x14ac:dyDescent="0.25">
      <c r="A867" s="15"/>
    </row>
    <row r="868" spans="1:1" x14ac:dyDescent="0.25">
      <c r="A868" s="15"/>
    </row>
    <row r="869" spans="1:1" x14ac:dyDescent="0.25">
      <c r="A869" s="15"/>
    </row>
    <row r="870" spans="1:1" x14ac:dyDescent="0.25">
      <c r="A870" s="15"/>
    </row>
    <row r="871" spans="1:1" x14ac:dyDescent="0.25">
      <c r="A871" s="15"/>
    </row>
    <row r="872" spans="1:1" x14ac:dyDescent="0.25">
      <c r="A872" s="15"/>
    </row>
    <row r="873" spans="1:1" x14ac:dyDescent="0.25">
      <c r="A873" s="15"/>
    </row>
    <row r="874" spans="1:1" x14ac:dyDescent="0.25">
      <c r="A874" s="15"/>
    </row>
    <row r="875" spans="1:1" x14ac:dyDescent="0.25">
      <c r="A875" s="15"/>
    </row>
    <row r="876" spans="1:1" x14ac:dyDescent="0.25">
      <c r="A876" s="15"/>
    </row>
    <row r="877" spans="1:1" x14ac:dyDescent="0.25">
      <c r="A877" s="15"/>
    </row>
    <row r="878" spans="1:1" x14ac:dyDescent="0.25">
      <c r="A878" s="15"/>
    </row>
    <row r="879" spans="1:1" x14ac:dyDescent="0.25">
      <c r="A879" s="15"/>
    </row>
    <row r="880" spans="1:1" x14ac:dyDescent="0.25">
      <c r="A880" s="15"/>
    </row>
    <row r="881" spans="1:1" x14ac:dyDescent="0.25">
      <c r="A881" s="15"/>
    </row>
    <row r="882" spans="1:1" x14ac:dyDescent="0.25">
      <c r="A882" s="15"/>
    </row>
    <row r="883" spans="1:1" x14ac:dyDescent="0.25">
      <c r="A883" s="15"/>
    </row>
    <row r="884" spans="1:1" x14ac:dyDescent="0.25">
      <c r="A884" s="15"/>
    </row>
    <row r="885" spans="1:1" x14ac:dyDescent="0.25">
      <c r="A885" s="15"/>
    </row>
    <row r="886" spans="1:1" x14ac:dyDescent="0.25">
      <c r="A886" s="15"/>
    </row>
    <row r="887" spans="1:1" x14ac:dyDescent="0.25">
      <c r="A887" s="15"/>
    </row>
    <row r="888" spans="1:1" x14ac:dyDescent="0.25">
      <c r="A888" s="15"/>
    </row>
    <row r="889" spans="1:1" x14ac:dyDescent="0.25">
      <c r="A889" s="15"/>
    </row>
    <row r="890" spans="1:1" x14ac:dyDescent="0.25">
      <c r="A890" s="15"/>
    </row>
    <row r="891" spans="1:1" x14ac:dyDescent="0.25">
      <c r="A891" s="15"/>
    </row>
    <row r="892" spans="1:1" x14ac:dyDescent="0.25">
      <c r="A892" s="15"/>
    </row>
    <row r="893" spans="1:1" x14ac:dyDescent="0.25">
      <c r="A893" s="15"/>
    </row>
    <row r="894" spans="1:1" x14ac:dyDescent="0.25">
      <c r="A894" s="15"/>
    </row>
    <row r="895" spans="1:1" x14ac:dyDescent="0.25">
      <c r="A895" s="15"/>
    </row>
    <row r="896" spans="1:1" x14ac:dyDescent="0.25">
      <c r="A896" s="15"/>
    </row>
    <row r="897" spans="1:1" x14ac:dyDescent="0.25">
      <c r="A897" s="15"/>
    </row>
    <row r="898" spans="1:1" x14ac:dyDescent="0.25">
      <c r="A898" s="15"/>
    </row>
    <row r="899" spans="1:1" x14ac:dyDescent="0.25">
      <c r="A899" s="15"/>
    </row>
    <row r="900" spans="1:1" x14ac:dyDescent="0.25">
      <c r="A900" s="15"/>
    </row>
    <row r="901" spans="1:1" x14ac:dyDescent="0.25">
      <c r="A901" s="15"/>
    </row>
    <row r="902" spans="1:1" x14ac:dyDescent="0.25">
      <c r="A902" s="15"/>
    </row>
    <row r="903" spans="1:1" x14ac:dyDescent="0.25">
      <c r="A903" s="15"/>
    </row>
    <row r="904" spans="1:1" x14ac:dyDescent="0.25">
      <c r="A904" s="15"/>
    </row>
    <row r="905" spans="1:1" x14ac:dyDescent="0.25">
      <c r="A905" s="15"/>
    </row>
    <row r="906" spans="1:1" x14ac:dyDescent="0.25">
      <c r="A906" s="15"/>
    </row>
    <row r="907" spans="1:1" x14ac:dyDescent="0.25">
      <c r="A907" s="15"/>
    </row>
    <row r="908" spans="1:1" x14ac:dyDescent="0.25">
      <c r="A908" s="15"/>
    </row>
    <row r="909" spans="1:1" x14ac:dyDescent="0.25">
      <c r="A909" s="15"/>
    </row>
    <row r="910" spans="1:1" x14ac:dyDescent="0.25">
      <c r="A910" s="15"/>
    </row>
    <row r="911" spans="1:1" x14ac:dyDescent="0.25">
      <c r="A911" s="15"/>
    </row>
    <row r="912" spans="1:1" x14ac:dyDescent="0.25">
      <c r="A912" s="15"/>
    </row>
    <row r="913" spans="1:1" x14ac:dyDescent="0.25">
      <c r="A913" s="15"/>
    </row>
    <row r="914" spans="1:1" x14ac:dyDescent="0.25">
      <c r="A914" s="15"/>
    </row>
    <row r="915" spans="1:1" x14ac:dyDescent="0.25">
      <c r="A915" s="15"/>
    </row>
    <row r="916" spans="1:1" x14ac:dyDescent="0.25">
      <c r="A916" s="15"/>
    </row>
    <row r="917" spans="1:1" x14ac:dyDescent="0.25">
      <c r="A917" s="15"/>
    </row>
    <row r="918" spans="1:1" x14ac:dyDescent="0.25">
      <c r="A918" s="15"/>
    </row>
    <row r="919" spans="1:1" x14ac:dyDescent="0.25">
      <c r="A919" s="15"/>
    </row>
    <row r="920" spans="1:1" x14ac:dyDescent="0.25">
      <c r="A920" s="15"/>
    </row>
    <row r="921" spans="1:1" x14ac:dyDescent="0.25">
      <c r="A921" s="15"/>
    </row>
    <row r="922" spans="1:1" x14ac:dyDescent="0.25">
      <c r="A922" s="15"/>
    </row>
    <row r="923" spans="1:1" x14ac:dyDescent="0.25">
      <c r="A923" s="15"/>
    </row>
    <row r="924" spans="1:1" x14ac:dyDescent="0.25">
      <c r="A924" s="15"/>
    </row>
    <row r="925" spans="1:1" x14ac:dyDescent="0.25">
      <c r="A925" s="15"/>
    </row>
    <row r="926" spans="1:1" x14ac:dyDescent="0.25">
      <c r="A926" s="15"/>
    </row>
    <row r="927" spans="1:1" x14ac:dyDescent="0.25">
      <c r="A927" s="15"/>
    </row>
    <row r="928" spans="1:1" x14ac:dyDescent="0.25">
      <c r="A928" s="15"/>
    </row>
    <row r="929" spans="1:1" x14ac:dyDescent="0.25">
      <c r="A929" s="15"/>
    </row>
    <row r="930" spans="1:1" x14ac:dyDescent="0.25">
      <c r="A930" s="15"/>
    </row>
    <row r="931" spans="1:1" x14ac:dyDescent="0.25">
      <c r="A931" s="15"/>
    </row>
    <row r="932" spans="1:1" x14ac:dyDescent="0.25">
      <c r="A932" s="15"/>
    </row>
    <row r="933" spans="1:1" x14ac:dyDescent="0.25">
      <c r="A933" s="15"/>
    </row>
    <row r="934" spans="1:1" x14ac:dyDescent="0.25">
      <c r="A934" s="15"/>
    </row>
    <row r="935" spans="1:1" x14ac:dyDescent="0.25">
      <c r="A935" s="15"/>
    </row>
    <row r="936" spans="1:1" x14ac:dyDescent="0.25">
      <c r="A936" s="15"/>
    </row>
    <row r="937" spans="1:1" x14ac:dyDescent="0.25">
      <c r="A937" s="15"/>
    </row>
    <row r="938" spans="1:1" x14ac:dyDescent="0.25">
      <c r="A938" s="15"/>
    </row>
    <row r="939" spans="1:1" x14ac:dyDescent="0.25">
      <c r="A939" s="15"/>
    </row>
    <row r="940" spans="1:1" x14ac:dyDescent="0.25">
      <c r="A940" s="15"/>
    </row>
    <row r="941" spans="1:1" x14ac:dyDescent="0.25">
      <c r="A941" s="15"/>
    </row>
    <row r="942" spans="1:1" x14ac:dyDescent="0.25">
      <c r="A942" s="15"/>
    </row>
    <row r="943" spans="1:1" x14ac:dyDescent="0.25">
      <c r="A943" s="15"/>
    </row>
    <row r="944" spans="1:1" x14ac:dyDescent="0.25">
      <c r="A944" s="15"/>
    </row>
    <row r="945" spans="1:1" x14ac:dyDescent="0.25">
      <c r="A945" s="15"/>
    </row>
    <row r="946" spans="1:1" x14ac:dyDescent="0.25">
      <c r="A946" s="15"/>
    </row>
    <row r="947" spans="1:1" x14ac:dyDescent="0.25">
      <c r="A947" s="15"/>
    </row>
    <row r="948" spans="1:1" x14ac:dyDescent="0.25">
      <c r="A948" s="15"/>
    </row>
    <row r="949" spans="1:1" x14ac:dyDescent="0.25">
      <c r="A949" s="15"/>
    </row>
    <row r="950" spans="1:1" x14ac:dyDescent="0.25">
      <c r="A950" s="15"/>
    </row>
    <row r="951" spans="1:1" x14ac:dyDescent="0.25">
      <c r="A951" s="15"/>
    </row>
    <row r="952" spans="1:1" x14ac:dyDescent="0.25">
      <c r="A952" s="15"/>
    </row>
    <row r="953" spans="1:1" x14ac:dyDescent="0.25">
      <c r="A953" s="15"/>
    </row>
    <row r="954" spans="1:1" x14ac:dyDescent="0.25">
      <c r="A954" s="15"/>
    </row>
    <row r="955" spans="1:1" x14ac:dyDescent="0.25">
      <c r="A955" s="15"/>
    </row>
    <row r="956" spans="1:1" x14ac:dyDescent="0.25">
      <c r="A956" s="15"/>
    </row>
    <row r="957" spans="1:1" x14ac:dyDescent="0.25">
      <c r="A957" s="15"/>
    </row>
    <row r="958" spans="1:1" x14ac:dyDescent="0.25">
      <c r="A958" s="15"/>
    </row>
    <row r="959" spans="1:1" x14ac:dyDescent="0.25">
      <c r="A959" s="15"/>
    </row>
    <row r="960" spans="1:1" x14ac:dyDescent="0.25">
      <c r="A960" s="15"/>
    </row>
    <row r="961" spans="1:1" x14ac:dyDescent="0.25">
      <c r="A961" s="15"/>
    </row>
    <row r="962" spans="1:1" x14ac:dyDescent="0.25">
      <c r="A962" s="15"/>
    </row>
    <row r="963" spans="1:1" x14ac:dyDescent="0.25">
      <c r="A963" s="15"/>
    </row>
    <row r="964" spans="1:1" x14ac:dyDescent="0.25">
      <c r="A964" s="15"/>
    </row>
    <row r="965" spans="1:1" x14ac:dyDescent="0.25">
      <c r="A965" s="15"/>
    </row>
    <row r="966" spans="1:1" x14ac:dyDescent="0.25">
      <c r="A966" s="15"/>
    </row>
    <row r="967" spans="1:1" x14ac:dyDescent="0.25">
      <c r="A967" s="15"/>
    </row>
    <row r="968" spans="1:1" x14ac:dyDescent="0.25">
      <c r="A968" s="15"/>
    </row>
    <row r="969" spans="1:1" x14ac:dyDescent="0.25">
      <c r="A969" s="15"/>
    </row>
    <row r="970" spans="1:1" x14ac:dyDescent="0.25">
      <c r="A970" s="15"/>
    </row>
    <row r="971" spans="1:1" x14ac:dyDescent="0.25">
      <c r="A971" s="15"/>
    </row>
    <row r="972" spans="1:1" x14ac:dyDescent="0.25">
      <c r="A972" s="15"/>
    </row>
    <row r="973" spans="1:1" x14ac:dyDescent="0.25">
      <c r="A973" s="15"/>
    </row>
    <row r="974" spans="1:1" x14ac:dyDescent="0.25">
      <c r="A974" s="15"/>
    </row>
    <row r="975" spans="1:1" x14ac:dyDescent="0.25">
      <c r="A975" s="15"/>
    </row>
    <row r="976" spans="1:1" x14ac:dyDescent="0.25">
      <c r="A976" s="15"/>
    </row>
    <row r="977" spans="1:1" x14ac:dyDescent="0.25">
      <c r="A977" s="15"/>
    </row>
    <row r="978" spans="1:1" x14ac:dyDescent="0.25">
      <c r="A978" s="15"/>
    </row>
    <row r="979" spans="1:1" x14ac:dyDescent="0.25">
      <c r="A979" s="15"/>
    </row>
    <row r="980" spans="1:1" x14ac:dyDescent="0.25">
      <c r="A980" s="15"/>
    </row>
    <row r="981" spans="1:1" x14ac:dyDescent="0.25">
      <c r="A981" s="15"/>
    </row>
    <row r="982" spans="1:1" x14ac:dyDescent="0.25">
      <c r="A982" s="15"/>
    </row>
    <row r="983" spans="1:1" x14ac:dyDescent="0.25">
      <c r="A983" s="15"/>
    </row>
    <row r="984" spans="1:1" x14ac:dyDescent="0.25">
      <c r="A984" s="15"/>
    </row>
    <row r="985" spans="1:1" x14ac:dyDescent="0.25">
      <c r="A985" s="15"/>
    </row>
    <row r="986" spans="1:1" x14ac:dyDescent="0.25">
      <c r="A986" s="15"/>
    </row>
    <row r="987" spans="1:1" x14ac:dyDescent="0.25">
      <c r="A987" s="15"/>
    </row>
    <row r="988" spans="1:1" x14ac:dyDescent="0.25">
      <c r="A988" s="15"/>
    </row>
    <row r="989" spans="1:1" x14ac:dyDescent="0.25">
      <c r="A989" s="15"/>
    </row>
    <row r="990" spans="1:1" x14ac:dyDescent="0.25">
      <c r="A990" s="15"/>
    </row>
    <row r="991" spans="1:1" x14ac:dyDescent="0.25">
      <c r="A991" s="15"/>
    </row>
    <row r="992" spans="1:1" x14ac:dyDescent="0.25">
      <c r="A992" s="15"/>
    </row>
    <row r="993" spans="1:1" x14ac:dyDescent="0.25">
      <c r="A993" s="15"/>
    </row>
    <row r="994" spans="1:1" x14ac:dyDescent="0.25">
      <c r="A994" s="15"/>
    </row>
    <row r="995" spans="1:1" x14ac:dyDescent="0.25">
      <c r="A995" s="15"/>
    </row>
    <row r="996" spans="1:1" x14ac:dyDescent="0.25">
      <c r="A996" s="15"/>
    </row>
    <row r="997" spans="1:1" x14ac:dyDescent="0.25">
      <c r="A997" s="15"/>
    </row>
    <row r="998" spans="1:1" x14ac:dyDescent="0.25">
      <c r="A998" s="15"/>
    </row>
    <row r="999" spans="1:1" x14ac:dyDescent="0.25">
      <c r="A999" s="15"/>
    </row>
    <row r="1000" spans="1:1" x14ac:dyDescent="0.25">
      <c r="A1000" s="15"/>
    </row>
    <row r="1001" spans="1:1" x14ac:dyDescent="0.25">
      <c r="A1001" s="15"/>
    </row>
    <row r="1002" spans="1:1" x14ac:dyDescent="0.25">
      <c r="A1002" s="15"/>
    </row>
    <row r="1003" spans="1:1" x14ac:dyDescent="0.25">
      <c r="A1003" s="15"/>
    </row>
    <row r="1004" spans="1:1" x14ac:dyDescent="0.25">
      <c r="A1004" s="15"/>
    </row>
    <row r="1005" spans="1:1" x14ac:dyDescent="0.25">
      <c r="A1005" s="15"/>
    </row>
    <row r="1006" spans="1:1" x14ac:dyDescent="0.25">
      <c r="A1006" s="15"/>
    </row>
    <row r="1007" spans="1:1" x14ac:dyDescent="0.25">
      <c r="A1007" s="15"/>
    </row>
    <row r="1008" spans="1:1" x14ac:dyDescent="0.25">
      <c r="A1008" s="15"/>
    </row>
    <row r="1009" spans="1:1" x14ac:dyDescent="0.25">
      <c r="A1009" s="15"/>
    </row>
    <row r="1010" spans="1:1" x14ac:dyDescent="0.25">
      <c r="A1010" s="15"/>
    </row>
    <row r="1011" spans="1:1" x14ac:dyDescent="0.25">
      <c r="A1011" s="15"/>
    </row>
    <row r="1012" spans="1:1" x14ac:dyDescent="0.25">
      <c r="A1012" s="15"/>
    </row>
    <row r="1013" spans="1:1" x14ac:dyDescent="0.25">
      <c r="A1013" s="15"/>
    </row>
    <row r="1014" spans="1:1" x14ac:dyDescent="0.25">
      <c r="A1014" s="15"/>
    </row>
    <row r="1015" spans="1:1" x14ac:dyDescent="0.25">
      <c r="A1015" s="15"/>
    </row>
    <row r="1016" spans="1:1" x14ac:dyDescent="0.25">
      <c r="A1016" s="15"/>
    </row>
    <row r="1017" spans="1:1" x14ac:dyDescent="0.25">
      <c r="A1017" s="15"/>
    </row>
    <row r="1018" spans="1:1" x14ac:dyDescent="0.25">
      <c r="A1018" s="15"/>
    </row>
    <row r="1019" spans="1:1" x14ac:dyDescent="0.25">
      <c r="A1019" s="15"/>
    </row>
    <row r="1020" spans="1:1" x14ac:dyDescent="0.25">
      <c r="A1020" s="15"/>
    </row>
    <row r="1021" spans="1:1" x14ac:dyDescent="0.25">
      <c r="A1021" s="15"/>
    </row>
    <row r="1022" spans="1:1" x14ac:dyDescent="0.25">
      <c r="A1022" s="15"/>
    </row>
    <row r="1023" spans="1:1" x14ac:dyDescent="0.25">
      <c r="A1023" s="15"/>
    </row>
    <row r="1024" spans="1:1" x14ac:dyDescent="0.25">
      <c r="A1024" s="15"/>
    </row>
    <row r="1025" spans="1:1" x14ac:dyDescent="0.25">
      <c r="A1025" s="15"/>
    </row>
    <row r="1026" spans="1:1" x14ac:dyDescent="0.25">
      <c r="A1026" s="15"/>
    </row>
    <row r="1027" spans="1:1" x14ac:dyDescent="0.25">
      <c r="A1027" s="15"/>
    </row>
    <row r="1028" spans="1:1" x14ac:dyDescent="0.25">
      <c r="A1028" s="15"/>
    </row>
    <row r="1029" spans="1:1" x14ac:dyDescent="0.25">
      <c r="A1029" s="15"/>
    </row>
    <row r="1030" spans="1:1" x14ac:dyDescent="0.25">
      <c r="A1030" s="15"/>
    </row>
    <row r="1031" spans="1:1" x14ac:dyDescent="0.25">
      <c r="A1031" s="15"/>
    </row>
    <row r="1032" spans="1:1" x14ac:dyDescent="0.25">
      <c r="A1032" s="15"/>
    </row>
    <row r="1033" spans="1:1" x14ac:dyDescent="0.25">
      <c r="A1033" s="15"/>
    </row>
    <row r="1034" spans="1:1" x14ac:dyDescent="0.25">
      <c r="A1034" s="15"/>
    </row>
    <row r="1035" spans="1:1" x14ac:dyDescent="0.25">
      <c r="A1035" s="15"/>
    </row>
    <row r="1036" spans="1:1" x14ac:dyDescent="0.25">
      <c r="A1036" s="15"/>
    </row>
    <row r="1037" spans="1:1" x14ac:dyDescent="0.25">
      <c r="A1037" s="15"/>
    </row>
    <row r="1038" spans="1:1" x14ac:dyDescent="0.25">
      <c r="A1038" s="15"/>
    </row>
    <row r="1039" spans="1:1" x14ac:dyDescent="0.25">
      <c r="A1039" s="15"/>
    </row>
    <row r="1040" spans="1:1" x14ac:dyDescent="0.25">
      <c r="A1040" s="15"/>
    </row>
    <row r="1041" spans="1:1" x14ac:dyDescent="0.25">
      <c r="A1041" s="15"/>
    </row>
    <row r="1042" spans="1:1" x14ac:dyDescent="0.25">
      <c r="A1042" s="15"/>
    </row>
    <row r="1043" spans="1:1" x14ac:dyDescent="0.25">
      <c r="A1043" s="15"/>
    </row>
    <row r="1044" spans="1:1" x14ac:dyDescent="0.25">
      <c r="A1044" s="15"/>
    </row>
    <row r="1045" spans="1:1" x14ac:dyDescent="0.25">
      <c r="A1045" s="15"/>
    </row>
    <row r="1046" spans="1:1" x14ac:dyDescent="0.25">
      <c r="A1046" s="15"/>
    </row>
    <row r="1047" spans="1:1" x14ac:dyDescent="0.25">
      <c r="A1047" s="15"/>
    </row>
    <row r="1048" spans="1:1" x14ac:dyDescent="0.25">
      <c r="A1048" s="15"/>
    </row>
    <row r="1049" spans="1:1" x14ac:dyDescent="0.25">
      <c r="A1049" s="15"/>
    </row>
    <row r="1050" spans="1:1" x14ac:dyDescent="0.25">
      <c r="A1050" s="15"/>
    </row>
    <row r="1051" spans="1:1" x14ac:dyDescent="0.25">
      <c r="A1051" s="15"/>
    </row>
    <row r="1052" spans="1:1" x14ac:dyDescent="0.25">
      <c r="A1052" s="15"/>
    </row>
    <row r="1053" spans="1:1" x14ac:dyDescent="0.25">
      <c r="A1053" s="15"/>
    </row>
    <row r="1054" spans="1:1" x14ac:dyDescent="0.25">
      <c r="A1054" s="15"/>
    </row>
    <row r="1055" spans="1:1" x14ac:dyDescent="0.25">
      <c r="A1055" s="15"/>
    </row>
    <row r="1056" spans="1:1" x14ac:dyDescent="0.25">
      <c r="A1056" s="15"/>
    </row>
    <row r="1057" spans="1:1" x14ac:dyDescent="0.25">
      <c r="A1057" s="15"/>
    </row>
    <row r="1058" spans="1:1" x14ac:dyDescent="0.25">
      <c r="A1058" s="15"/>
    </row>
    <row r="1059" spans="1:1" x14ac:dyDescent="0.25">
      <c r="A1059" s="15"/>
    </row>
    <row r="1060" spans="1:1" x14ac:dyDescent="0.25">
      <c r="A1060" s="15"/>
    </row>
    <row r="1061" spans="1:1" x14ac:dyDescent="0.25">
      <c r="A1061" s="15"/>
    </row>
    <row r="1062" spans="1:1" x14ac:dyDescent="0.25">
      <c r="A1062" s="15"/>
    </row>
    <row r="1063" spans="1:1" x14ac:dyDescent="0.25">
      <c r="A1063" s="15"/>
    </row>
    <row r="1064" spans="1:1" x14ac:dyDescent="0.25">
      <c r="A1064" s="15"/>
    </row>
    <row r="1065" spans="1:1" x14ac:dyDescent="0.25">
      <c r="A1065" s="15"/>
    </row>
    <row r="1066" spans="1:1" x14ac:dyDescent="0.25">
      <c r="A1066" s="15"/>
    </row>
    <row r="1067" spans="1:1" x14ac:dyDescent="0.25">
      <c r="A1067" s="15"/>
    </row>
    <row r="1068" spans="1:1" x14ac:dyDescent="0.25">
      <c r="A1068" s="15"/>
    </row>
    <row r="1069" spans="1:1" x14ac:dyDescent="0.25">
      <c r="A1069" s="15"/>
    </row>
    <row r="1070" spans="1:1" x14ac:dyDescent="0.25">
      <c r="A1070" s="15"/>
    </row>
    <row r="1071" spans="1:1" x14ac:dyDescent="0.25">
      <c r="A1071" s="15"/>
    </row>
    <row r="1072" spans="1:1" x14ac:dyDescent="0.25">
      <c r="A1072" s="15"/>
    </row>
    <row r="1073" spans="1:1" x14ac:dyDescent="0.25">
      <c r="A1073" s="15"/>
    </row>
    <row r="1074" spans="1:1" x14ac:dyDescent="0.25">
      <c r="A1074" s="15"/>
    </row>
    <row r="1075" spans="1:1" x14ac:dyDescent="0.25">
      <c r="A1075" s="15"/>
    </row>
    <row r="1076" spans="1:1" x14ac:dyDescent="0.25">
      <c r="A1076" s="15"/>
    </row>
    <row r="1077" spans="1:1" x14ac:dyDescent="0.25">
      <c r="A1077" s="15"/>
    </row>
    <row r="1078" spans="1:1" x14ac:dyDescent="0.25">
      <c r="A1078" s="15"/>
    </row>
    <row r="1079" spans="1:1" x14ac:dyDescent="0.25">
      <c r="A1079" s="15"/>
    </row>
    <row r="1080" spans="1:1" x14ac:dyDescent="0.25">
      <c r="A1080" s="15"/>
    </row>
    <row r="1081" spans="1:1" x14ac:dyDescent="0.25">
      <c r="A1081" s="15"/>
    </row>
    <row r="1082" spans="1:1" x14ac:dyDescent="0.25">
      <c r="A1082" s="15"/>
    </row>
    <row r="1083" spans="1:1" x14ac:dyDescent="0.25">
      <c r="A1083" s="15"/>
    </row>
    <row r="1084" spans="1:1" x14ac:dyDescent="0.25">
      <c r="A1084" s="15"/>
    </row>
    <row r="1085" spans="1:1" x14ac:dyDescent="0.25">
      <c r="A1085" s="15"/>
    </row>
    <row r="1086" spans="1:1" x14ac:dyDescent="0.25">
      <c r="A1086" s="15"/>
    </row>
    <row r="1087" spans="1:1" x14ac:dyDescent="0.25">
      <c r="A1087" s="15"/>
    </row>
    <row r="1088" spans="1:1"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55:K55"/>
    <mergeCell ref="B103:J10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1243</v>
      </c>
    </row>
    <row r="2" spans="1:8" ht="15" x14ac:dyDescent="0.25">
      <c r="A2" s="12" t="s">
        <v>1183</v>
      </c>
    </row>
    <row r="3" spans="1:8" ht="15" x14ac:dyDescent="0.25">
      <c r="A3" s="12" t="s">
        <v>757</v>
      </c>
    </row>
    <row r="4" spans="1:8" ht="15" x14ac:dyDescent="0.25">
      <c r="A4" s="12" t="s">
        <v>767</v>
      </c>
    </row>
    <row r="5" spans="1:8" x14ac:dyDescent="0.25">
      <c r="A5" s="19" t="str">
        <f>HYPERLINK("#'Table of contents'!A70",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1233</v>
      </c>
      <c r="B9" s="1">
        <v>44628</v>
      </c>
      <c r="C9" s="1">
        <v>6766</v>
      </c>
      <c r="D9" s="2">
        <v>0.15160885542708599</v>
      </c>
      <c r="E9" s="1">
        <v>1399</v>
      </c>
      <c r="F9" s="2">
        <v>0.20676913981673101</v>
      </c>
      <c r="G9" s="1">
        <v>176</v>
      </c>
      <c r="H9" s="2">
        <v>0.12580414581844199</v>
      </c>
    </row>
    <row r="10" spans="1:8" x14ac:dyDescent="0.25">
      <c r="A10" s="16" t="s">
        <v>1234</v>
      </c>
      <c r="B10" s="1">
        <v>39500</v>
      </c>
      <c r="C10" s="1">
        <v>11057</v>
      </c>
      <c r="D10" s="2">
        <v>0.27992405063291098</v>
      </c>
      <c r="E10" s="1">
        <v>3537</v>
      </c>
      <c r="F10" s="2">
        <v>0.31988785384824098</v>
      </c>
      <c r="G10" s="1">
        <v>648</v>
      </c>
      <c r="H10" s="2">
        <v>0.18320610687022901</v>
      </c>
    </row>
    <row r="11" spans="1:8" x14ac:dyDescent="0.25">
      <c r="A11" s="16" t="s">
        <v>1235</v>
      </c>
      <c r="B11" s="1">
        <v>39622</v>
      </c>
      <c r="C11" s="1">
        <v>3789</v>
      </c>
      <c r="D11" s="2">
        <v>9.56286911311897E-2</v>
      </c>
      <c r="E11" s="1">
        <v>845</v>
      </c>
      <c r="F11" s="2">
        <v>0.223013987859594</v>
      </c>
      <c r="G11" s="1">
        <v>125</v>
      </c>
      <c r="H11" s="2">
        <v>0.14792899408283999</v>
      </c>
    </row>
    <row r="12" spans="1:8" x14ac:dyDescent="0.25">
      <c r="A12" s="16" t="s">
        <v>1236</v>
      </c>
      <c r="B12" s="1">
        <v>70356</v>
      </c>
      <c r="C12" s="1">
        <v>12384</v>
      </c>
      <c r="D12" s="2">
        <v>0.176019102848371</v>
      </c>
      <c r="E12" s="1">
        <v>3911</v>
      </c>
      <c r="F12" s="2">
        <v>0.31581072351421202</v>
      </c>
      <c r="G12" s="1">
        <v>648</v>
      </c>
      <c r="H12" s="2">
        <v>0.16568652518537499</v>
      </c>
    </row>
    <row r="13" spans="1:8" x14ac:dyDescent="0.25">
      <c r="A13" s="16" t="s">
        <v>1237</v>
      </c>
      <c r="B13" s="1">
        <v>696</v>
      </c>
      <c r="C13" s="1">
        <v>83</v>
      </c>
      <c r="D13" s="2">
        <v>0.119252873563218</v>
      </c>
      <c r="E13" s="1">
        <v>16</v>
      </c>
      <c r="F13" s="2">
        <v>0.19277108433734899</v>
      </c>
      <c r="G13" s="1" t="s">
        <v>2216</v>
      </c>
      <c r="H13" s="2" t="s">
        <v>2216</v>
      </c>
    </row>
    <row r="14" spans="1:8" x14ac:dyDescent="0.25">
      <c r="A14" s="16" t="s">
        <v>1238</v>
      </c>
      <c r="B14" s="1">
        <v>1168</v>
      </c>
      <c r="C14" s="1">
        <v>254</v>
      </c>
      <c r="D14" s="2">
        <v>0.21746575342465799</v>
      </c>
      <c r="E14" s="1">
        <v>92</v>
      </c>
      <c r="F14" s="2">
        <v>0.36220472440944901</v>
      </c>
      <c r="G14" s="1">
        <v>27</v>
      </c>
      <c r="H14" s="2">
        <v>0.29347826086956502</v>
      </c>
    </row>
    <row r="15" spans="1:8" x14ac:dyDescent="0.25">
      <c r="A15" s="16" t="s">
        <v>1239</v>
      </c>
      <c r="B15" s="1">
        <v>44450</v>
      </c>
      <c r="C15" s="1">
        <v>1855</v>
      </c>
      <c r="D15" s="2">
        <v>4.1732283464566901E-2</v>
      </c>
      <c r="E15" s="1">
        <v>750</v>
      </c>
      <c r="F15" s="2">
        <v>0.40431266846361202</v>
      </c>
      <c r="G15" s="1">
        <v>205</v>
      </c>
      <c r="H15" s="2">
        <v>0.27333333333333298</v>
      </c>
    </row>
    <row r="16" spans="1:8" x14ac:dyDescent="0.25">
      <c r="A16" s="16" t="s">
        <v>1240</v>
      </c>
      <c r="B16" s="1">
        <v>57425</v>
      </c>
      <c r="C16" s="1">
        <v>4368</v>
      </c>
      <c r="D16" s="2">
        <v>7.6064431867653506E-2</v>
      </c>
      <c r="E16" s="1">
        <v>2360</v>
      </c>
      <c r="F16" s="2">
        <v>0.54029304029304004</v>
      </c>
      <c r="G16" s="1">
        <v>748</v>
      </c>
      <c r="H16" s="2">
        <v>0.31694915254237299</v>
      </c>
    </row>
    <row r="17" spans="1:8" x14ac:dyDescent="0.25">
      <c r="A17" s="16" t="s">
        <v>1241</v>
      </c>
      <c r="B17" s="1">
        <v>42015</v>
      </c>
      <c r="C17" s="1">
        <v>1862</v>
      </c>
      <c r="D17" s="2">
        <v>4.4317505652743103E-2</v>
      </c>
      <c r="E17" s="1">
        <v>582</v>
      </c>
      <c r="F17" s="2">
        <v>0.31256713211600401</v>
      </c>
      <c r="G17" s="1">
        <v>161</v>
      </c>
      <c r="H17" s="2">
        <v>0.27663230240549802</v>
      </c>
    </row>
    <row r="18" spans="1:8" x14ac:dyDescent="0.25">
      <c r="A18" s="16" t="s">
        <v>1242</v>
      </c>
      <c r="B18" s="1">
        <v>32708</v>
      </c>
      <c r="C18" s="1">
        <v>2353</v>
      </c>
      <c r="D18" s="2">
        <v>7.1939586645468998E-2</v>
      </c>
      <c r="E18" s="1">
        <v>1071</v>
      </c>
      <c r="F18" s="2">
        <v>0.45516362090947698</v>
      </c>
      <c r="G18" s="1">
        <v>323</v>
      </c>
      <c r="H18" s="2">
        <v>0.30158730158730201</v>
      </c>
    </row>
    <row r="19" spans="1:8" x14ac:dyDescent="0.25">
      <c r="A19" s="10" t="s">
        <v>14</v>
      </c>
      <c r="B19" s="4">
        <v>372568</v>
      </c>
      <c r="C19" s="4">
        <v>44771</v>
      </c>
      <c r="D19" s="3">
        <v>0.12016866719632401</v>
      </c>
      <c r="E19" s="4">
        <v>14563</v>
      </c>
      <c r="F19" s="3">
        <v>0.32527752339684202</v>
      </c>
      <c r="G19" s="4">
        <v>3064</v>
      </c>
      <c r="H19" s="3">
        <v>0.21039620957220401</v>
      </c>
    </row>
    <row r="20" spans="1:8" x14ac:dyDescent="0.25">
      <c r="A20" s="15"/>
    </row>
    <row r="21" spans="1:8" x14ac:dyDescent="0.25">
      <c r="A21" s="13" t="s">
        <v>35</v>
      </c>
    </row>
    <row r="22" spans="1:8" x14ac:dyDescent="0.25">
      <c r="A22" s="14" t="s">
        <v>36</v>
      </c>
    </row>
    <row r="23" spans="1:8" x14ac:dyDescent="0.25">
      <c r="A23" s="14" t="s">
        <v>37</v>
      </c>
    </row>
    <row r="24" spans="1:8" x14ac:dyDescent="0.25">
      <c r="A24" s="14" t="s">
        <v>69</v>
      </c>
    </row>
    <row r="25" spans="1:8" x14ac:dyDescent="0.25">
      <c r="A25" s="14" t="s">
        <v>1096</v>
      </c>
    </row>
    <row r="26" spans="1:8" x14ac:dyDescent="0.25">
      <c r="A26" s="14" t="s">
        <v>1106</v>
      </c>
    </row>
    <row r="27" spans="1:8" x14ac:dyDescent="0.25">
      <c r="A27" s="14" t="s">
        <v>872</v>
      </c>
    </row>
    <row r="28" spans="1:8" x14ac:dyDescent="0.25">
      <c r="A28" s="14" t="s">
        <v>873</v>
      </c>
    </row>
    <row r="29" spans="1:8" x14ac:dyDescent="0.25">
      <c r="A29" s="14" t="s">
        <v>39</v>
      </c>
    </row>
    <row r="30" spans="1:8" x14ac:dyDescent="0.25">
      <c r="A30" s="15"/>
    </row>
    <row r="31" spans="1:8" x14ac:dyDescent="0.25">
      <c r="A31" s="15"/>
    </row>
    <row r="32" spans="1:8"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1259</v>
      </c>
    </row>
    <row r="2" spans="1:8" ht="15" x14ac:dyDescent="0.25">
      <c r="A2" s="12" t="s">
        <v>1183</v>
      </c>
    </row>
    <row r="3" spans="1:8" ht="15" x14ac:dyDescent="0.25">
      <c r="A3" s="12" t="s">
        <v>757</v>
      </c>
    </row>
    <row r="4" spans="1:8" ht="15" x14ac:dyDescent="0.25">
      <c r="A4" s="12" t="s">
        <v>795</v>
      </c>
    </row>
    <row r="5" spans="1:8" x14ac:dyDescent="0.25">
      <c r="A5" s="19" t="str">
        <f>HYPERLINK("#'Table of contents'!A71",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1244</v>
      </c>
      <c r="B9" s="1">
        <v>65265</v>
      </c>
      <c r="C9" s="1">
        <v>12827</v>
      </c>
      <c r="D9" s="2">
        <v>0.196537194514671</v>
      </c>
      <c r="E9" s="1">
        <v>3116</v>
      </c>
      <c r="F9" s="2">
        <v>0.24292507990956599</v>
      </c>
      <c r="G9" s="1">
        <v>501</v>
      </c>
      <c r="H9" s="2">
        <v>0.16078305519897301</v>
      </c>
    </row>
    <row r="10" spans="1:8" x14ac:dyDescent="0.25">
      <c r="A10" s="16" t="s">
        <v>1245</v>
      </c>
      <c r="B10" s="1">
        <v>4931</v>
      </c>
      <c r="C10" s="1">
        <v>1079</v>
      </c>
      <c r="D10" s="2">
        <v>0.21881971202595801</v>
      </c>
      <c r="E10" s="1">
        <v>372</v>
      </c>
      <c r="F10" s="2">
        <v>0.34476367006487502</v>
      </c>
      <c r="G10" s="1">
        <v>77</v>
      </c>
      <c r="H10" s="2">
        <v>0.206989247311828</v>
      </c>
    </row>
    <row r="11" spans="1:8" x14ac:dyDescent="0.25">
      <c r="A11" s="16" t="s">
        <v>1246</v>
      </c>
      <c r="B11" s="1">
        <v>13932</v>
      </c>
      <c r="C11" s="1">
        <v>3917</v>
      </c>
      <c r="D11" s="2">
        <v>0.28115130634510499</v>
      </c>
      <c r="E11" s="1">
        <v>1448</v>
      </c>
      <c r="F11" s="2">
        <v>0.36967066632626999</v>
      </c>
      <c r="G11" s="1">
        <v>246</v>
      </c>
      <c r="H11" s="2">
        <v>0.16988950276243101</v>
      </c>
    </row>
    <row r="12" spans="1:8" x14ac:dyDescent="0.25">
      <c r="A12" s="16" t="s">
        <v>1247</v>
      </c>
      <c r="B12" s="1">
        <v>63877</v>
      </c>
      <c r="C12" s="1">
        <v>9935</v>
      </c>
      <c r="D12" s="2">
        <v>0.15553329054276199</v>
      </c>
      <c r="E12" s="1">
        <v>2490</v>
      </c>
      <c r="F12" s="2">
        <v>0.25062908907901399</v>
      </c>
      <c r="G12" s="1">
        <v>341</v>
      </c>
      <c r="H12" s="2">
        <v>0.13694779116465899</v>
      </c>
    </row>
    <row r="13" spans="1:8" x14ac:dyDescent="0.25">
      <c r="A13" s="16" t="s">
        <v>1248</v>
      </c>
      <c r="B13" s="1">
        <v>19693</v>
      </c>
      <c r="C13" s="1">
        <v>1833</v>
      </c>
      <c r="D13" s="2">
        <v>9.3078758949880699E-2</v>
      </c>
      <c r="E13" s="1">
        <v>711</v>
      </c>
      <c r="F13" s="2">
        <v>0.387888707037643</v>
      </c>
      <c r="G13" s="1">
        <v>190</v>
      </c>
      <c r="H13" s="2">
        <v>0.26722925457102698</v>
      </c>
    </row>
    <row r="14" spans="1:8" x14ac:dyDescent="0.25">
      <c r="A14" s="16" t="s">
        <v>1249</v>
      </c>
      <c r="B14" s="1">
        <v>26408</v>
      </c>
      <c r="C14" s="1">
        <v>4405</v>
      </c>
      <c r="D14" s="2">
        <v>0.166805513480763</v>
      </c>
      <c r="E14" s="1">
        <v>1555</v>
      </c>
      <c r="F14" s="2">
        <v>0.35300794551645898</v>
      </c>
      <c r="G14" s="1">
        <v>242</v>
      </c>
      <c r="H14" s="2">
        <v>0.15562700964630199</v>
      </c>
    </row>
    <row r="15" spans="1:8" x14ac:dyDescent="0.25">
      <c r="A15" s="16" t="s">
        <v>1250</v>
      </c>
      <c r="B15" s="1">
        <v>1329</v>
      </c>
      <c r="C15" s="1">
        <v>241</v>
      </c>
      <c r="D15" s="2">
        <v>0.181339352896915</v>
      </c>
      <c r="E15" s="1">
        <v>66</v>
      </c>
      <c r="F15" s="2">
        <v>0.27385892116182597</v>
      </c>
      <c r="G15" s="1">
        <v>17</v>
      </c>
      <c r="H15" s="2">
        <v>0.25757575757575801</v>
      </c>
    </row>
    <row r="16" spans="1:8" x14ac:dyDescent="0.25">
      <c r="A16" s="16" t="s">
        <v>1251</v>
      </c>
      <c r="B16" s="1">
        <v>376</v>
      </c>
      <c r="C16" s="1">
        <v>64</v>
      </c>
      <c r="D16" s="2">
        <v>0.170212765957447</v>
      </c>
      <c r="E16" s="1">
        <v>30</v>
      </c>
      <c r="F16" s="2">
        <v>0.46875</v>
      </c>
      <c r="G16" s="1" t="s">
        <v>2216</v>
      </c>
      <c r="H16" s="2" t="s">
        <v>2216</v>
      </c>
    </row>
    <row r="17" spans="1:8" x14ac:dyDescent="0.25">
      <c r="A17" s="16" t="s">
        <v>1252</v>
      </c>
      <c r="B17" s="1">
        <v>159</v>
      </c>
      <c r="C17" s="1">
        <v>32</v>
      </c>
      <c r="D17" s="2">
        <v>0.20125786163522</v>
      </c>
      <c r="E17" s="1">
        <v>12</v>
      </c>
      <c r="F17" s="2">
        <v>0.375</v>
      </c>
      <c r="G17" s="1" t="s">
        <v>2216</v>
      </c>
      <c r="H17" s="2" t="s">
        <v>2216</v>
      </c>
    </row>
    <row r="18" spans="1:8" x14ac:dyDescent="0.25">
      <c r="A18" s="16" t="s">
        <v>1253</v>
      </c>
      <c r="B18" s="1">
        <v>30934</v>
      </c>
      <c r="C18" s="1">
        <v>2092</v>
      </c>
      <c r="D18" s="2">
        <v>6.7627852847999007E-2</v>
      </c>
      <c r="E18" s="1">
        <v>854</v>
      </c>
      <c r="F18" s="2">
        <v>0.40822179732313602</v>
      </c>
      <c r="G18" s="1">
        <v>273</v>
      </c>
      <c r="H18" s="2">
        <v>0.31967213114754101</v>
      </c>
    </row>
    <row r="19" spans="1:8" x14ac:dyDescent="0.25">
      <c r="A19" s="16" t="s">
        <v>1254</v>
      </c>
      <c r="B19" s="1">
        <v>15563</v>
      </c>
      <c r="C19" s="1">
        <v>747</v>
      </c>
      <c r="D19" s="2">
        <v>4.7998457880871301E-2</v>
      </c>
      <c r="E19" s="1">
        <v>419</v>
      </c>
      <c r="F19" s="2">
        <v>0.56091030789826002</v>
      </c>
      <c r="G19" s="1">
        <v>141</v>
      </c>
      <c r="H19" s="2">
        <v>0.33651551312649203</v>
      </c>
    </row>
    <row r="20" spans="1:8" x14ac:dyDescent="0.25">
      <c r="A20" s="16" t="s">
        <v>1255</v>
      </c>
      <c r="B20" s="1">
        <v>55378</v>
      </c>
      <c r="C20" s="1">
        <v>3384</v>
      </c>
      <c r="D20" s="2">
        <v>6.1107298927371899E-2</v>
      </c>
      <c r="E20" s="1">
        <v>1837</v>
      </c>
      <c r="F20" s="2">
        <v>0.54284869976359296</v>
      </c>
      <c r="G20" s="1">
        <v>539</v>
      </c>
      <c r="H20" s="2">
        <v>0.29341317365269498</v>
      </c>
    </row>
    <row r="21" spans="1:8" x14ac:dyDescent="0.25">
      <c r="A21" s="16" t="s">
        <v>1256</v>
      </c>
      <c r="B21" s="1">
        <v>57846</v>
      </c>
      <c r="C21" s="1">
        <v>3187</v>
      </c>
      <c r="D21" s="2">
        <v>5.50945614217059E-2</v>
      </c>
      <c r="E21" s="1">
        <v>1150</v>
      </c>
      <c r="F21" s="2">
        <v>0.36084091622215198</v>
      </c>
      <c r="G21" s="1">
        <v>353</v>
      </c>
      <c r="H21" s="2">
        <v>0.30695652173913002</v>
      </c>
    </row>
    <row r="22" spans="1:8" x14ac:dyDescent="0.25">
      <c r="A22" s="16" t="s">
        <v>1257</v>
      </c>
      <c r="B22" s="1">
        <v>3318</v>
      </c>
      <c r="C22" s="1">
        <v>181</v>
      </c>
      <c r="D22" s="2">
        <v>5.45509342977697E-2</v>
      </c>
      <c r="E22" s="1">
        <v>85</v>
      </c>
      <c r="F22" s="2">
        <v>0.46961325966850798</v>
      </c>
      <c r="G22" s="1">
        <v>23</v>
      </c>
      <c r="H22" s="2">
        <v>0.27058823529411802</v>
      </c>
    </row>
    <row r="23" spans="1:8" x14ac:dyDescent="0.25">
      <c r="A23" s="16" t="s">
        <v>1258</v>
      </c>
      <c r="B23" s="1">
        <v>13559</v>
      </c>
      <c r="C23" s="1">
        <v>847</v>
      </c>
      <c r="D23" s="2">
        <v>6.24677336086732E-2</v>
      </c>
      <c r="E23" s="1">
        <v>418</v>
      </c>
      <c r="F23" s="2">
        <v>0.493506493506494</v>
      </c>
      <c r="G23" s="1">
        <v>108</v>
      </c>
      <c r="H23" s="2">
        <v>0.25837320574162698</v>
      </c>
    </row>
    <row r="24" spans="1:8" x14ac:dyDescent="0.25">
      <c r="A24" s="10" t="s">
        <v>14</v>
      </c>
      <c r="B24" s="4">
        <v>372568</v>
      </c>
      <c r="C24" s="4">
        <v>44771</v>
      </c>
      <c r="D24" s="3">
        <v>0.12016866719632401</v>
      </c>
      <c r="E24" s="4">
        <v>14563</v>
      </c>
      <c r="F24" s="3">
        <v>0.32527752339684202</v>
      </c>
      <c r="G24" s="4">
        <v>3064</v>
      </c>
      <c r="H24" s="3">
        <v>0.21039620957220401</v>
      </c>
    </row>
    <row r="25" spans="1:8" x14ac:dyDescent="0.25">
      <c r="A25" s="15"/>
    </row>
    <row r="26" spans="1:8" x14ac:dyDescent="0.25">
      <c r="A26" s="13" t="s">
        <v>35</v>
      </c>
    </row>
    <row r="27" spans="1:8" x14ac:dyDescent="0.25">
      <c r="A27" s="14" t="s">
        <v>36</v>
      </c>
    </row>
    <row r="28" spans="1:8" x14ac:dyDescent="0.25">
      <c r="A28" s="14" t="s">
        <v>37</v>
      </c>
    </row>
    <row r="29" spans="1:8" x14ac:dyDescent="0.25">
      <c r="A29" s="14" t="s">
        <v>69</v>
      </c>
    </row>
    <row r="30" spans="1:8" x14ac:dyDescent="0.25">
      <c r="A30" s="14" t="s">
        <v>1096</v>
      </c>
    </row>
    <row r="31" spans="1:8" x14ac:dyDescent="0.25">
      <c r="A31" s="14" t="s">
        <v>1106</v>
      </c>
    </row>
    <row r="32" spans="1:8" x14ac:dyDescent="0.25">
      <c r="A32" s="14" t="s">
        <v>39</v>
      </c>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1275</v>
      </c>
    </row>
    <row r="2" spans="1:8" ht="15" x14ac:dyDescent="0.25">
      <c r="A2" s="12" t="s">
        <v>1183</v>
      </c>
    </row>
    <row r="3" spans="1:8" ht="15" x14ac:dyDescent="0.25">
      <c r="A3" s="12" t="s">
        <v>757</v>
      </c>
    </row>
    <row r="4" spans="1:8" ht="15" x14ac:dyDescent="0.25">
      <c r="A4" s="12" t="s">
        <v>809</v>
      </c>
    </row>
    <row r="5" spans="1:8" x14ac:dyDescent="0.25">
      <c r="A5" s="19" t="str">
        <f>HYPERLINK("#'Table of contents'!A72",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1260</v>
      </c>
      <c r="B9" s="1">
        <v>23666</v>
      </c>
      <c r="C9" s="1">
        <v>5583</v>
      </c>
      <c r="D9" s="2">
        <v>0.23590805374799301</v>
      </c>
      <c r="E9" s="1">
        <v>1832</v>
      </c>
      <c r="F9" s="2">
        <v>0.328138993372739</v>
      </c>
      <c r="G9" s="1">
        <v>315</v>
      </c>
      <c r="H9" s="2">
        <v>0.17194323144104801</v>
      </c>
    </row>
    <row r="10" spans="1:8" x14ac:dyDescent="0.25">
      <c r="A10" s="16" t="s">
        <v>1261</v>
      </c>
      <c r="B10" s="1">
        <v>49784</v>
      </c>
      <c r="C10" s="1">
        <v>9508</v>
      </c>
      <c r="D10" s="2">
        <v>0.19098505543949901</v>
      </c>
      <c r="E10" s="1">
        <v>2216</v>
      </c>
      <c r="F10" s="2">
        <v>0.23306689103912501</v>
      </c>
      <c r="G10" s="1">
        <v>335</v>
      </c>
      <c r="H10" s="2">
        <v>0.151173285198556</v>
      </c>
    </row>
    <row r="11" spans="1:8" x14ac:dyDescent="0.25">
      <c r="A11" s="16" t="s">
        <v>1262</v>
      </c>
      <c r="B11" s="1">
        <v>10678</v>
      </c>
      <c r="C11" s="1">
        <v>2732</v>
      </c>
      <c r="D11" s="2">
        <v>0.25585315602172698</v>
      </c>
      <c r="E11" s="1">
        <v>888</v>
      </c>
      <c r="F11" s="2">
        <v>0.32503660322108302</v>
      </c>
      <c r="G11" s="1">
        <v>174</v>
      </c>
      <c r="H11" s="2">
        <v>0.195945945945946</v>
      </c>
    </row>
    <row r="12" spans="1:8" x14ac:dyDescent="0.25">
      <c r="A12" s="16" t="s">
        <v>1263</v>
      </c>
      <c r="B12" s="1">
        <v>33887</v>
      </c>
      <c r="C12" s="1">
        <v>5398</v>
      </c>
      <c r="D12" s="2">
        <v>0.15929412459055101</v>
      </c>
      <c r="E12" s="1">
        <v>1798</v>
      </c>
      <c r="F12" s="2">
        <v>0.33308632826973</v>
      </c>
      <c r="G12" s="1">
        <v>289</v>
      </c>
      <c r="H12" s="2">
        <v>0.160734149054505</v>
      </c>
    </row>
    <row r="13" spans="1:8" x14ac:dyDescent="0.25">
      <c r="A13" s="16" t="s">
        <v>1264</v>
      </c>
      <c r="B13" s="1">
        <v>67515</v>
      </c>
      <c r="C13" s="1">
        <v>9691</v>
      </c>
      <c r="D13" s="2">
        <v>0.143538472931941</v>
      </c>
      <c r="E13" s="1">
        <v>2588</v>
      </c>
      <c r="F13" s="2">
        <v>0.26705190382829402</v>
      </c>
      <c r="G13" s="1">
        <v>425</v>
      </c>
      <c r="H13" s="2">
        <v>0.16421947449768201</v>
      </c>
    </row>
    <row r="14" spans="1:8" x14ac:dyDescent="0.25">
      <c r="A14" s="16" t="s">
        <v>1265</v>
      </c>
      <c r="B14" s="1">
        <v>8576</v>
      </c>
      <c r="C14" s="1">
        <v>1084</v>
      </c>
      <c r="D14" s="2">
        <v>0.126399253731343</v>
      </c>
      <c r="E14" s="1">
        <v>370</v>
      </c>
      <c r="F14" s="2">
        <v>0.34132841328413299</v>
      </c>
      <c r="G14" s="1">
        <v>59</v>
      </c>
      <c r="H14" s="2">
        <v>0.159459459459459</v>
      </c>
    </row>
    <row r="15" spans="1:8" x14ac:dyDescent="0.25">
      <c r="A15" s="16" t="s">
        <v>1266</v>
      </c>
      <c r="B15" s="1">
        <v>312</v>
      </c>
      <c r="C15" s="1">
        <v>72</v>
      </c>
      <c r="D15" s="2">
        <v>0.230769230769231</v>
      </c>
      <c r="E15" s="1">
        <v>23</v>
      </c>
      <c r="F15" s="2">
        <v>0.31944444444444398</v>
      </c>
      <c r="G15" s="1" t="s">
        <v>2216</v>
      </c>
      <c r="H15" s="2" t="s">
        <v>2216</v>
      </c>
    </row>
    <row r="16" spans="1:8" x14ac:dyDescent="0.25">
      <c r="A16" s="16" t="s">
        <v>1267</v>
      </c>
      <c r="B16" s="1">
        <v>1316</v>
      </c>
      <c r="C16" s="1">
        <v>228</v>
      </c>
      <c r="D16" s="2">
        <v>0.17325227963525799</v>
      </c>
      <c r="E16" s="1">
        <v>70</v>
      </c>
      <c r="F16" s="2">
        <v>0.30701754385964902</v>
      </c>
      <c r="G16" s="1">
        <v>18</v>
      </c>
      <c r="H16" s="2">
        <v>0.25714285714285701</v>
      </c>
    </row>
    <row r="17" spans="1:8" x14ac:dyDescent="0.25">
      <c r="A17" s="16" t="s">
        <v>1268</v>
      </c>
      <c r="B17" s="1">
        <v>236</v>
      </c>
      <c r="C17" s="1">
        <v>37</v>
      </c>
      <c r="D17" s="2">
        <v>0.15677966101694901</v>
      </c>
      <c r="E17" s="1">
        <v>15</v>
      </c>
      <c r="F17" s="2">
        <v>0.40540540540540498</v>
      </c>
      <c r="G17" s="1" t="s">
        <v>2216</v>
      </c>
      <c r="H17" s="2" t="s">
        <v>2216</v>
      </c>
    </row>
    <row r="18" spans="1:8" x14ac:dyDescent="0.25">
      <c r="A18" s="16" t="s">
        <v>1269</v>
      </c>
      <c r="B18" s="1">
        <v>55448</v>
      </c>
      <c r="C18" s="1">
        <v>3513</v>
      </c>
      <c r="D18" s="2">
        <v>6.3356658490838297E-2</v>
      </c>
      <c r="E18" s="1">
        <v>1864</v>
      </c>
      <c r="F18" s="2">
        <v>0.53060062624537396</v>
      </c>
      <c r="G18" s="1">
        <v>558</v>
      </c>
      <c r="H18" s="2">
        <v>0.299356223175966</v>
      </c>
    </row>
    <row r="19" spans="1:8" x14ac:dyDescent="0.25">
      <c r="A19" s="16" t="s">
        <v>1270</v>
      </c>
      <c r="B19" s="1">
        <v>36793</v>
      </c>
      <c r="C19" s="1">
        <v>2080</v>
      </c>
      <c r="D19" s="2">
        <v>5.6532492593699898E-2</v>
      </c>
      <c r="E19" s="1">
        <v>883</v>
      </c>
      <c r="F19" s="2">
        <v>0.42451923076923098</v>
      </c>
      <c r="G19" s="1">
        <v>266</v>
      </c>
      <c r="H19" s="2">
        <v>0.30124575311438301</v>
      </c>
    </row>
    <row r="20" spans="1:8" x14ac:dyDescent="0.25">
      <c r="A20" s="16" t="s">
        <v>1271</v>
      </c>
      <c r="B20" s="1">
        <v>9634</v>
      </c>
      <c r="C20" s="1">
        <v>630</v>
      </c>
      <c r="D20" s="2">
        <v>6.5393398380734893E-2</v>
      </c>
      <c r="E20" s="1">
        <v>363</v>
      </c>
      <c r="F20" s="2">
        <v>0.57619047619047603</v>
      </c>
      <c r="G20" s="1">
        <v>129</v>
      </c>
      <c r="H20" s="2">
        <v>0.35537190082644599</v>
      </c>
    </row>
    <row r="21" spans="1:8" x14ac:dyDescent="0.25">
      <c r="A21" s="16" t="s">
        <v>1272</v>
      </c>
      <c r="B21" s="1">
        <v>33015</v>
      </c>
      <c r="C21" s="1">
        <v>1947</v>
      </c>
      <c r="D21" s="2">
        <v>5.8973194002726E-2</v>
      </c>
      <c r="E21" s="1">
        <v>840</v>
      </c>
      <c r="F21" s="2">
        <v>0.43143297380585499</v>
      </c>
      <c r="G21" s="1">
        <v>249</v>
      </c>
      <c r="H21" s="2">
        <v>0.29642857142857099</v>
      </c>
    </row>
    <row r="22" spans="1:8" x14ac:dyDescent="0.25">
      <c r="A22" s="16" t="s">
        <v>1273</v>
      </c>
      <c r="B22" s="1">
        <v>38995</v>
      </c>
      <c r="C22" s="1">
        <v>2048</v>
      </c>
      <c r="D22" s="2">
        <v>5.25195537889473E-2</v>
      </c>
      <c r="E22" s="1">
        <v>711</v>
      </c>
      <c r="F22" s="2">
        <v>0.34716796875</v>
      </c>
      <c r="G22" s="1">
        <v>209</v>
      </c>
      <c r="H22" s="2">
        <v>0.29395218002812901</v>
      </c>
    </row>
    <row r="23" spans="1:8" x14ac:dyDescent="0.25">
      <c r="A23" s="16" t="s">
        <v>1274</v>
      </c>
      <c r="B23" s="1">
        <v>2713</v>
      </c>
      <c r="C23" s="1">
        <v>220</v>
      </c>
      <c r="D23" s="2">
        <v>8.1091043125691098E-2</v>
      </c>
      <c r="E23" s="1">
        <v>102</v>
      </c>
      <c r="F23" s="2">
        <v>0.46363636363636401</v>
      </c>
      <c r="G23" s="1">
        <v>26</v>
      </c>
      <c r="H23" s="2">
        <v>0.25490196078431399</v>
      </c>
    </row>
    <row r="24" spans="1:8" x14ac:dyDescent="0.25">
      <c r="A24" s="10" t="s">
        <v>14</v>
      </c>
      <c r="B24" s="4">
        <v>372568</v>
      </c>
      <c r="C24" s="4">
        <v>44771</v>
      </c>
      <c r="D24" s="3">
        <v>0.12016866719632401</v>
      </c>
      <c r="E24" s="4">
        <v>14563</v>
      </c>
      <c r="F24" s="3">
        <v>0.32527752339684202</v>
      </c>
      <c r="G24" s="4">
        <v>3064</v>
      </c>
      <c r="H24" s="3">
        <v>0.21039620957220401</v>
      </c>
    </row>
    <row r="25" spans="1:8" x14ac:dyDescent="0.25">
      <c r="A25" s="15"/>
    </row>
    <row r="26" spans="1:8" x14ac:dyDescent="0.25">
      <c r="A26" s="13" t="s">
        <v>35</v>
      </c>
    </row>
    <row r="27" spans="1:8" x14ac:dyDescent="0.25">
      <c r="A27" s="14" t="s">
        <v>36</v>
      </c>
    </row>
    <row r="28" spans="1:8" x14ac:dyDescent="0.25">
      <c r="A28" s="14" t="s">
        <v>37</v>
      </c>
    </row>
    <row r="29" spans="1:8" x14ac:dyDescent="0.25">
      <c r="A29" s="14" t="s">
        <v>69</v>
      </c>
    </row>
    <row r="30" spans="1:8" x14ac:dyDescent="0.25">
      <c r="A30" s="14" t="s">
        <v>1096</v>
      </c>
    </row>
    <row r="31" spans="1:8" x14ac:dyDescent="0.25">
      <c r="A31" s="14" t="s">
        <v>1106</v>
      </c>
    </row>
    <row r="32" spans="1:8" x14ac:dyDescent="0.25">
      <c r="A32" s="14" t="s">
        <v>872</v>
      </c>
    </row>
    <row r="33" spans="1:1" x14ac:dyDescent="0.25">
      <c r="A33" s="14" t="s">
        <v>873</v>
      </c>
    </row>
    <row r="34" spans="1:1" x14ac:dyDescent="0.25">
      <c r="A34" s="14" t="s">
        <v>39</v>
      </c>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1311</v>
      </c>
    </row>
    <row r="2" spans="1:8" ht="15" x14ac:dyDescent="0.25">
      <c r="A2" s="12" t="s">
        <v>1183</v>
      </c>
    </row>
    <row r="3" spans="1:8" ht="15" x14ac:dyDescent="0.25">
      <c r="A3" s="12" t="s">
        <v>867</v>
      </c>
    </row>
    <row r="4" spans="1:8" ht="15" x14ac:dyDescent="0.25">
      <c r="A4" s="12" t="s">
        <v>781</v>
      </c>
    </row>
    <row r="5" spans="1:8" x14ac:dyDescent="0.25">
      <c r="A5" s="19" t="str">
        <f>HYPERLINK("#'Table of contents'!A73",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1218</v>
      </c>
      <c r="B9" s="1">
        <v>615</v>
      </c>
      <c r="C9" s="1">
        <v>117</v>
      </c>
      <c r="D9" s="2">
        <v>0.190243902439024</v>
      </c>
      <c r="E9" s="1">
        <v>25</v>
      </c>
      <c r="F9" s="2">
        <v>0.213675213675214</v>
      </c>
      <c r="G9" s="1" t="s">
        <v>2216</v>
      </c>
      <c r="H9" s="2" t="s">
        <v>2216</v>
      </c>
    </row>
    <row r="10" spans="1:8" x14ac:dyDescent="0.25">
      <c r="A10" s="16" t="s">
        <v>1219</v>
      </c>
      <c r="B10" s="1">
        <v>46872</v>
      </c>
      <c r="C10" s="1">
        <v>9228</v>
      </c>
      <c r="D10" s="2">
        <v>0.19687660010240701</v>
      </c>
      <c r="E10" s="1">
        <v>2219</v>
      </c>
      <c r="F10" s="2">
        <v>0.24046380580840901</v>
      </c>
      <c r="G10" s="1">
        <v>383</v>
      </c>
      <c r="H10" s="2">
        <v>0.17260027039206799</v>
      </c>
    </row>
    <row r="11" spans="1:8" x14ac:dyDescent="0.25">
      <c r="A11" s="16" t="s">
        <v>1220</v>
      </c>
      <c r="B11" s="1">
        <v>36641</v>
      </c>
      <c r="C11" s="1">
        <v>8478</v>
      </c>
      <c r="D11" s="2">
        <v>0.23138014792172701</v>
      </c>
      <c r="E11" s="1">
        <v>2692</v>
      </c>
      <c r="F11" s="2">
        <v>0.31752771880160402</v>
      </c>
      <c r="G11" s="1">
        <v>439</v>
      </c>
      <c r="H11" s="2">
        <v>0.16307578008915299</v>
      </c>
    </row>
    <row r="12" spans="1:8" x14ac:dyDescent="0.25">
      <c r="A12" s="16" t="s">
        <v>1276</v>
      </c>
      <c r="B12" s="1" t="s">
        <v>2216</v>
      </c>
      <c r="C12" s="1" t="s">
        <v>2216</v>
      </c>
      <c r="D12" s="2">
        <v>0</v>
      </c>
      <c r="E12" s="1" t="s">
        <v>2216</v>
      </c>
      <c r="F12" s="2">
        <v>0</v>
      </c>
      <c r="G12" s="1" t="s">
        <v>2216</v>
      </c>
      <c r="H12" s="2">
        <v>0</v>
      </c>
    </row>
    <row r="13" spans="1:8" x14ac:dyDescent="0.25">
      <c r="A13" s="16" t="s">
        <v>1277</v>
      </c>
      <c r="B13" s="1">
        <v>15913</v>
      </c>
      <c r="C13" s="1">
        <v>1957</v>
      </c>
      <c r="D13" s="2">
        <v>0.122981210331176</v>
      </c>
      <c r="E13" s="1">
        <v>438</v>
      </c>
      <c r="F13" s="2">
        <v>0.22381195707715901</v>
      </c>
      <c r="G13" s="1">
        <v>60</v>
      </c>
      <c r="H13" s="2">
        <v>0.13698630136986301</v>
      </c>
    </row>
    <row r="14" spans="1:8" x14ac:dyDescent="0.25">
      <c r="A14" s="16" t="s">
        <v>1278</v>
      </c>
      <c r="B14" s="1">
        <v>12547</v>
      </c>
      <c r="C14" s="1">
        <v>1964</v>
      </c>
      <c r="D14" s="2">
        <v>0.15653144177891101</v>
      </c>
      <c r="E14" s="1">
        <v>515</v>
      </c>
      <c r="F14" s="2">
        <v>0.26221995926680203</v>
      </c>
      <c r="G14" s="1">
        <v>78</v>
      </c>
      <c r="H14" s="2">
        <v>0.15145631067961199</v>
      </c>
    </row>
    <row r="15" spans="1:8" x14ac:dyDescent="0.25">
      <c r="A15" s="16" t="s">
        <v>1279</v>
      </c>
      <c r="B15" s="1">
        <v>3</v>
      </c>
      <c r="C15" s="1" t="s">
        <v>2216</v>
      </c>
      <c r="D15" s="2">
        <v>0</v>
      </c>
      <c r="E15" s="1" t="s">
        <v>2216</v>
      </c>
      <c r="F15" s="2">
        <v>0</v>
      </c>
      <c r="G15" s="1" t="s">
        <v>2216</v>
      </c>
      <c r="H15" s="2">
        <v>0</v>
      </c>
    </row>
    <row r="16" spans="1:8" x14ac:dyDescent="0.25">
      <c r="A16" s="16" t="s">
        <v>1280</v>
      </c>
      <c r="B16" s="1">
        <v>7765</v>
      </c>
      <c r="C16" s="1">
        <v>546</v>
      </c>
      <c r="D16" s="2">
        <v>7.0315518351577594E-2</v>
      </c>
      <c r="E16" s="1">
        <v>199</v>
      </c>
      <c r="F16" s="2">
        <v>0.36446886446886401</v>
      </c>
      <c r="G16" s="1">
        <v>49</v>
      </c>
      <c r="H16" s="2">
        <v>0.24623115577889401</v>
      </c>
    </row>
    <row r="17" spans="1:8" x14ac:dyDescent="0.25">
      <c r="A17" s="16" t="s">
        <v>1281</v>
      </c>
      <c r="B17" s="1">
        <v>6954</v>
      </c>
      <c r="C17" s="1">
        <v>589</v>
      </c>
      <c r="D17" s="2">
        <v>8.4699453551912607E-2</v>
      </c>
      <c r="E17" s="1">
        <v>201</v>
      </c>
      <c r="F17" s="2">
        <v>0.34125636672325999</v>
      </c>
      <c r="G17" s="1">
        <v>49</v>
      </c>
      <c r="H17" s="2">
        <v>0.24378109452736299</v>
      </c>
    </row>
    <row r="18" spans="1:8" x14ac:dyDescent="0.25">
      <c r="A18" s="16" t="s">
        <v>1282</v>
      </c>
      <c r="B18" s="1">
        <v>2090</v>
      </c>
      <c r="C18" s="1">
        <v>242</v>
      </c>
      <c r="D18" s="2">
        <v>0.115789473684211</v>
      </c>
      <c r="E18" s="1">
        <v>71</v>
      </c>
      <c r="F18" s="2">
        <v>0.29338842975206603</v>
      </c>
      <c r="G18" s="1">
        <v>19</v>
      </c>
      <c r="H18" s="2">
        <v>0.26760563380281699</v>
      </c>
    </row>
    <row r="19" spans="1:8" x14ac:dyDescent="0.25">
      <c r="A19" s="16" t="s">
        <v>1283</v>
      </c>
      <c r="B19" s="1">
        <v>1086</v>
      </c>
      <c r="C19" s="1">
        <v>155</v>
      </c>
      <c r="D19" s="2">
        <v>0.142725598526703</v>
      </c>
      <c r="E19" s="1">
        <v>40</v>
      </c>
      <c r="F19" s="2">
        <v>0.25806451612903197</v>
      </c>
      <c r="G19" s="1" t="s">
        <v>2216</v>
      </c>
      <c r="H19" s="2" t="s">
        <v>2216</v>
      </c>
    </row>
    <row r="20" spans="1:8" x14ac:dyDescent="0.25">
      <c r="A20" s="16" t="s">
        <v>1284</v>
      </c>
      <c r="B20" s="1">
        <v>2973</v>
      </c>
      <c r="C20" s="1">
        <v>514</v>
      </c>
      <c r="D20" s="2">
        <v>0.17288933736966</v>
      </c>
      <c r="E20" s="1">
        <v>211</v>
      </c>
      <c r="F20" s="2">
        <v>0.41050583657587503</v>
      </c>
      <c r="G20" s="1">
        <v>24</v>
      </c>
      <c r="H20" s="2">
        <v>0.11374407582938401</v>
      </c>
    </row>
    <row r="21" spans="1:8" x14ac:dyDescent="0.25">
      <c r="A21" s="16" t="s">
        <v>1285</v>
      </c>
      <c r="B21" s="1">
        <v>3039</v>
      </c>
      <c r="C21" s="1">
        <v>692</v>
      </c>
      <c r="D21" s="2">
        <v>0.22770648239552499</v>
      </c>
      <c r="E21" s="1">
        <v>302</v>
      </c>
      <c r="F21" s="2">
        <v>0.43641618497109802</v>
      </c>
      <c r="G21" s="1">
        <v>38</v>
      </c>
      <c r="H21" s="2">
        <v>0.12582781456953601</v>
      </c>
    </row>
    <row r="22" spans="1:8" x14ac:dyDescent="0.25">
      <c r="A22" s="16" t="s">
        <v>1286</v>
      </c>
      <c r="B22" s="1">
        <v>225</v>
      </c>
      <c r="C22" s="1">
        <v>67</v>
      </c>
      <c r="D22" s="2">
        <v>0.29777777777777797</v>
      </c>
      <c r="E22" s="1">
        <v>13</v>
      </c>
      <c r="F22" s="2">
        <v>0.19402985074626899</v>
      </c>
      <c r="G22" s="1" t="s">
        <v>2216</v>
      </c>
      <c r="H22" s="2" t="s">
        <v>2216</v>
      </c>
    </row>
    <row r="23" spans="1:8" x14ac:dyDescent="0.25">
      <c r="A23" s="16" t="s">
        <v>1287</v>
      </c>
      <c r="B23" s="1">
        <v>627</v>
      </c>
      <c r="C23" s="1">
        <v>171</v>
      </c>
      <c r="D23" s="2">
        <v>0.27272727272727298</v>
      </c>
      <c r="E23" s="1">
        <v>35</v>
      </c>
      <c r="F23" s="2">
        <v>0.20467836257309899</v>
      </c>
      <c r="G23" s="1" t="s">
        <v>2216</v>
      </c>
      <c r="H23" s="2" t="s">
        <v>2216</v>
      </c>
    </row>
    <row r="24" spans="1:8" x14ac:dyDescent="0.25">
      <c r="A24" s="16" t="s">
        <v>1288</v>
      </c>
      <c r="B24" s="1" t="s">
        <v>2216</v>
      </c>
      <c r="C24" s="1" t="s">
        <v>2216</v>
      </c>
      <c r="D24" s="2">
        <v>0</v>
      </c>
      <c r="E24" s="1" t="s">
        <v>2216</v>
      </c>
      <c r="F24" s="2">
        <v>0</v>
      </c>
      <c r="G24" s="1" t="s">
        <v>2216</v>
      </c>
      <c r="H24" s="2">
        <v>0</v>
      </c>
    </row>
    <row r="25" spans="1:8" x14ac:dyDescent="0.25">
      <c r="A25" s="16" t="s">
        <v>1289</v>
      </c>
      <c r="B25" s="1">
        <v>1920</v>
      </c>
      <c r="C25" s="1">
        <v>210</v>
      </c>
      <c r="D25" s="2">
        <v>0.109375</v>
      </c>
      <c r="E25" s="1">
        <v>76</v>
      </c>
      <c r="F25" s="2">
        <v>0.36190476190476201</v>
      </c>
      <c r="G25" s="1">
        <v>13</v>
      </c>
      <c r="H25" s="2">
        <v>0.17105263157894701</v>
      </c>
    </row>
    <row r="26" spans="1:8" x14ac:dyDescent="0.25">
      <c r="A26" s="16" t="s">
        <v>1290</v>
      </c>
      <c r="B26" s="1">
        <v>1598</v>
      </c>
      <c r="C26" s="1">
        <v>250</v>
      </c>
      <c r="D26" s="2">
        <v>0.15644555694618301</v>
      </c>
      <c r="E26" s="1">
        <v>84</v>
      </c>
      <c r="F26" s="2">
        <v>0.33600000000000002</v>
      </c>
      <c r="G26" s="1">
        <v>8</v>
      </c>
      <c r="H26" s="2">
        <v>9.5238095238095205E-2</v>
      </c>
    </row>
    <row r="27" spans="1:8" x14ac:dyDescent="0.25">
      <c r="A27" s="16" t="s">
        <v>1291</v>
      </c>
      <c r="B27" s="1" t="s">
        <v>2216</v>
      </c>
      <c r="C27" s="1" t="s">
        <v>2216</v>
      </c>
      <c r="D27" s="2">
        <v>0</v>
      </c>
      <c r="E27" s="1" t="s">
        <v>2216</v>
      </c>
      <c r="F27" s="2">
        <v>0</v>
      </c>
      <c r="G27" s="1" t="s">
        <v>2216</v>
      </c>
      <c r="H27" s="2">
        <v>0</v>
      </c>
    </row>
    <row r="28" spans="1:8" x14ac:dyDescent="0.25">
      <c r="A28" s="16" t="s">
        <v>1292</v>
      </c>
      <c r="B28" s="1">
        <v>4655</v>
      </c>
      <c r="C28" s="1">
        <v>465</v>
      </c>
      <c r="D28" s="2">
        <v>9.9892588614393096E-2</v>
      </c>
      <c r="E28" s="1">
        <v>148</v>
      </c>
      <c r="F28" s="2">
        <v>0.31827956989247302</v>
      </c>
      <c r="G28" s="1">
        <v>23</v>
      </c>
      <c r="H28" s="2">
        <v>0.15540540540540501</v>
      </c>
    </row>
    <row r="29" spans="1:8" x14ac:dyDescent="0.25">
      <c r="A29" s="16" t="s">
        <v>1293</v>
      </c>
      <c r="B29" s="1">
        <v>3856</v>
      </c>
      <c r="C29" s="1">
        <v>499</v>
      </c>
      <c r="D29" s="2">
        <v>0.12940871369294599</v>
      </c>
      <c r="E29" s="1">
        <v>166</v>
      </c>
      <c r="F29" s="2">
        <v>0.33266533066132298</v>
      </c>
      <c r="G29" s="1">
        <v>19</v>
      </c>
      <c r="H29" s="2">
        <v>0.114457831325301</v>
      </c>
    </row>
    <row r="30" spans="1:8" x14ac:dyDescent="0.25">
      <c r="A30" s="16" t="s">
        <v>1294</v>
      </c>
      <c r="B30" s="1">
        <v>1788</v>
      </c>
      <c r="C30" s="1">
        <v>91</v>
      </c>
      <c r="D30" s="2">
        <v>5.0894854586129801E-2</v>
      </c>
      <c r="E30" s="1">
        <v>27</v>
      </c>
      <c r="F30" s="2">
        <v>0.29670329670329698</v>
      </c>
      <c r="G30" s="1" t="s">
        <v>2216</v>
      </c>
      <c r="H30" s="2" t="s">
        <v>2216</v>
      </c>
    </row>
    <row r="31" spans="1:8" x14ac:dyDescent="0.25">
      <c r="A31" s="16" t="s">
        <v>1295</v>
      </c>
      <c r="B31" s="1">
        <v>2503</v>
      </c>
      <c r="C31" s="1">
        <v>178</v>
      </c>
      <c r="D31" s="2">
        <v>7.1114662405113896E-2</v>
      </c>
      <c r="E31" s="1">
        <v>56</v>
      </c>
      <c r="F31" s="2">
        <v>0.31460674157303398</v>
      </c>
      <c r="G31" s="1">
        <v>14</v>
      </c>
      <c r="H31" s="2">
        <v>0.25</v>
      </c>
    </row>
    <row r="32" spans="1:8" x14ac:dyDescent="0.25">
      <c r="A32" s="16" t="s">
        <v>1296</v>
      </c>
      <c r="B32" s="1">
        <v>5542</v>
      </c>
      <c r="C32" s="1">
        <v>1529</v>
      </c>
      <c r="D32" s="2">
        <v>0.27589317935763302</v>
      </c>
      <c r="E32" s="1">
        <v>264</v>
      </c>
      <c r="F32" s="2">
        <v>0.17266187050359699</v>
      </c>
      <c r="G32" s="1">
        <v>54</v>
      </c>
      <c r="H32" s="2">
        <v>0.204545454545455</v>
      </c>
    </row>
    <row r="33" spans="1:8" x14ac:dyDescent="0.25">
      <c r="A33" s="16" t="s">
        <v>1297</v>
      </c>
      <c r="B33" s="1">
        <v>5987</v>
      </c>
      <c r="C33" s="1">
        <v>1421</v>
      </c>
      <c r="D33" s="2">
        <v>0.23734758643728099</v>
      </c>
      <c r="E33" s="1">
        <v>322</v>
      </c>
      <c r="F33" s="2">
        <v>0.22660098522167499</v>
      </c>
      <c r="G33" s="1">
        <v>53</v>
      </c>
      <c r="H33" s="2">
        <v>0.164596273291925</v>
      </c>
    </row>
    <row r="34" spans="1:8" x14ac:dyDescent="0.25">
      <c r="A34" s="16" t="s">
        <v>1298</v>
      </c>
      <c r="B34" s="1">
        <v>432</v>
      </c>
      <c r="C34" s="1">
        <v>20</v>
      </c>
      <c r="D34" s="2">
        <v>4.6296296296296301E-2</v>
      </c>
      <c r="E34" s="1" t="s">
        <v>2216</v>
      </c>
      <c r="F34" s="2" t="s">
        <v>2216</v>
      </c>
      <c r="G34" s="1" t="s">
        <v>2216</v>
      </c>
      <c r="H34" s="2" t="s">
        <v>2216</v>
      </c>
    </row>
    <row r="35" spans="1:8" x14ac:dyDescent="0.25">
      <c r="A35" s="16" t="s">
        <v>1299</v>
      </c>
      <c r="B35" s="1">
        <v>1203</v>
      </c>
      <c r="C35" s="1">
        <v>91</v>
      </c>
      <c r="D35" s="2">
        <v>7.5644222776392406E-2</v>
      </c>
      <c r="E35" s="1">
        <v>22</v>
      </c>
      <c r="F35" s="2">
        <v>0.24175824175824201</v>
      </c>
      <c r="G35" s="1" t="s">
        <v>2216</v>
      </c>
      <c r="H35" s="2" t="s">
        <v>2216</v>
      </c>
    </row>
    <row r="36" spans="1:8" x14ac:dyDescent="0.25">
      <c r="A36" s="16" t="s">
        <v>1300</v>
      </c>
      <c r="B36" s="1" t="s">
        <v>2216</v>
      </c>
      <c r="C36" s="1" t="s">
        <v>2216</v>
      </c>
      <c r="D36" s="2">
        <v>0</v>
      </c>
      <c r="E36" s="1" t="s">
        <v>2216</v>
      </c>
      <c r="F36" s="2">
        <v>0</v>
      </c>
      <c r="G36" s="1" t="s">
        <v>2216</v>
      </c>
      <c r="H36" s="2">
        <v>0</v>
      </c>
    </row>
    <row r="37" spans="1:8" x14ac:dyDescent="0.25">
      <c r="A37" s="16" t="s">
        <v>1301</v>
      </c>
      <c r="B37" s="1">
        <v>4825</v>
      </c>
      <c r="C37" s="1">
        <v>373</v>
      </c>
      <c r="D37" s="2">
        <v>7.7305699481865303E-2</v>
      </c>
      <c r="E37" s="1">
        <v>127</v>
      </c>
      <c r="F37" s="2">
        <v>0.340482573726542</v>
      </c>
      <c r="G37" s="1">
        <v>29</v>
      </c>
      <c r="H37" s="2">
        <v>0.22834645669291301</v>
      </c>
    </row>
    <row r="38" spans="1:8" x14ac:dyDescent="0.25">
      <c r="A38" s="16" t="s">
        <v>1302</v>
      </c>
      <c r="B38" s="1">
        <v>3649</v>
      </c>
      <c r="C38" s="1">
        <v>345</v>
      </c>
      <c r="D38" s="2">
        <v>9.4546451082488395E-2</v>
      </c>
      <c r="E38" s="1">
        <v>118</v>
      </c>
      <c r="F38" s="2">
        <v>0.34202898550724598</v>
      </c>
      <c r="G38" s="1">
        <v>21</v>
      </c>
      <c r="H38" s="2">
        <v>0.177966101694915</v>
      </c>
    </row>
    <row r="39" spans="1:8" x14ac:dyDescent="0.25">
      <c r="A39" s="16" t="s">
        <v>1303</v>
      </c>
      <c r="B39" s="1" t="s">
        <v>2216</v>
      </c>
      <c r="C39" s="1" t="s">
        <v>2216</v>
      </c>
      <c r="D39" s="2">
        <v>0</v>
      </c>
      <c r="E39" s="1" t="s">
        <v>2216</v>
      </c>
      <c r="F39" s="2">
        <v>0</v>
      </c>
      <c r="G39" s="1" t="s">
        <v>2216</v>
      </c>
      <c r="H39" s="2">
        <v>0</v>
      </c>
    </row>
    <row r="40" spans="1:8" x14ac:dyDescent="0.25">
      <c r="A40" s="16" t="s">
        <v>1304</v>
      </c>
      <c r="B40" s="1">
        <v>10699</v>
      </c>
      <c r="C40" s="1">
        <v>1812</v>
      </c>
      <c r="D40" s="2">
        <v>0.16936162258154999</v>
      </c>
      <c r="E40" s="1">
        <v>615</v>
      </c>
      <c r="F40" s="2">
        <v>0.33940397350993401</v>
      </c>
      <c r="G40" s="1">
        <v>98</v>
      </c>
      <c r="H40" s="2">
        <v>0.159349593495935</v>
      </c>
    </row>
    <row r="41" spans="1:8" x14ac:dyDescent="0.25">
      <c r="A41" s="16" t="s">
        <v>1305</v>
      </c>
      <c r="B41" s="1">
        <v>9700</v>
      </c>
      <c r="C41" s="1">
        <v>2293</v>
      </c>
      <c r="D41" s="2">
        <v>0.23639175257732001</v>
      </c>
      <c r="E41" s="1">
        <v>793</v>
      </c>
      <c r="F41" s="2">
        <v>0.34583515045791502</v>
      </c>
      <c r="G41" s="1">
        <v>120</v>
      </c>
      <c r="H41" s="2">
        <v>0.151324085750315</v>
      </c>
    </row>
    <row r="42" spans="1:8" x14ac:dyDescent="0.25">
      <c r="A42" s="16" t="s">
        <v>1306</v>
      </c>
      <c r="B42" s="1">
        <v>105</v>
      </c>
      <c r="C42" s="1">
        <v>13</v>
      </c>
      <c r="D42" s="2">
        <v>0.12380952380952399</v>
      </c>
      <c r="E42" s="1" t="s">
        <v>2216</v>
      </c>
      <c r="F42" s="2" t="s">
        <v>2216</v>
      </c>
      <c r="G42" s="1" t="s">
        <v>2216</v>
      </c>
      <c r="H42" s="2" t="s">
        <v>2216</v>
      </c>
    </row>
    <row r="43" spans="1:8" x14ac:dyDescent="0.25">
      <c r="A43" s="16" t="s">
        <v>1307</v>
      </c>
      <c r="B43" s="1">
        <v>151</v>
      </c>
      <c r="C43" s="1">
        <v>23</v>
      </c>
      <c r="D43" s="2">
        <v>0.15231788079470199</v>
      </c>
      <c r="E43" s="1" t="s">
        <v>2216</v>
      </c>
      <c r="F43" s="2" t="s">
        <v>2216</v>
      </c>
      <c r="G43" s="1" t="s">
        <v>2216</v>
      </c>
      <c r="H43" s="2" t="s">
        <v>2216</v>
      </c>
    </row>
    <row r="44" spans="1:8" x14ac:dyDescent="0.25">
      <c r="A44" s="16" t="s">
        <v>1308</v>
      </c>
      <c r="B44" s="1">
        <v>51877</v>
      </c>
      <c r="C44" s="1">
        <v>2379</v>
      </c>
      <c r="D44" s="2">
        <v>4.5858472926344998E-2</v>
      </c>
      <c r="E44" s="1">
        <v>908</v>
      </c>
      <c r="F44" s="2">
        <v>0.38167297183690602</v>
      </c>
      <c r="G44" s="1">
        <v>289</v>
      </c>
      <c r="H44" s="2">
        <v>0.318281938325991</v>
      </c>
    </row>
    <row r="45" spans="1:8" x14ac:dyDescent="0.25">
      <c r="A45" s="16" t="s">
        <v>1309</v>
      </c>
      <c r="B45" s="1">
        <v>104106</v>
      </c>
      <c r="C45" s="1">
        <v>6030</v>
      </c>
      <c r="D45" s="2">
        <v>5.7921733617658899E-2</v>
      </c>
      <c r="E45" s="1">
        <v>2848</v>
      </c>
      <c r="F45" s="2">
        <v>0.472305140961857</v>
      </c>
      <c r="G45" s="1">
        <v>878</v>
      </c>
      <c r="H45" s="2">
        <v>0.30828651685393299</v>
      </c>
    </row>
    <row r="46" spans="1:8" x14ac:dyDescent="0.25">
      <c r="A46" s="16" t="s">
        <v>1310</v>
      </c>
      <c r="B46" s="1">
        <v>20615</v>
      </c>
      <c r="C46" s="1">
        <v>2029</v>
      </c>
      <c r="D46" s="2">
        <v>9.8423478049963598E-2</v>
      </c>
      <c r="E46" s="1">
        <v>1007</v>
      </c>
      <c r="F46" s="2">
        <v>0.49630359783144401</v>
      </c>
      <c r="G46" s="1">
        <v>270</v>
      </c>
      <c r="H46" s="2">
        <v>0.26812313803376397</v>
      </c>
    </row>
    <row r="47" spans="1:8" x14ac:dyDescent="0.25">
      <c r="A47" s="10" t="s">
        <v>14</v>
      </c>
      <c r="B47" s="4">
        <v>372568</v>
      </c>
      <c r="C47" s="4">
        <v>44771</v>
      </c>
      <c r="D47" s="3">
        <v>0.12016866719632401</v>
      </c>
      <c r="E47" s="4">
        <v>14563</v>
      </c>
      <c r="F47" s="3">
        <v>0.32527752339684202</v>
      </c>
      <c r="G47" s="4">
        <v>3064</v>
      </c>
      <c r="H47" s="3">
        <v>0.21039620957220401</v>
      </c>
    </row>
    <row r="48" spans="1:8" x14ac:dyDescent="0.25">
      <c r="A48" s="15"/>
    </row>
    <row r="49" spans="1:1" x14ac:dyDescent="0.25">
      <c r="A49" s="13" t="s">
        <v>35</v>
      </c>
    </row>
    <row r="50" spans="1:1" x14ac:dyDescent="0.25">
      <c r="A50" s="14" t="s">
        <v>36</v>
      </c>
    </row>
    <row r="51" spans="1:1" x14ac:dyDescent="0.25">
      <c r="A51" s="14" t="s">
        <v>37</v>
      </c>
    </row>
    <row r="52" spans="1:1" x14ac:dyDescent="0.25">
      <c r="A52" s="14" t="s">
        <v>69</v>
      </c>
    </row>
    <row r="53" spans="1:1" x14ac:dyDescent="0.25">
      <c r="A53" s="14" t="s">
        <v>868</v>
      </c>
    </row>
    <row r="54" spans="1:1" x14ac:dyDescent="0.25">
      <c r="A54" s="14" t="s">
        <v>1096</v>
      </c>
    </row>
    <row r="55" spans="1:1" x14ac:dyDescent="0.25">
      <c r="A55" s="14" t="s">
        <v>1106</v>
      </c>
    </row>
    <row r="56" spans="1:1" x14ac:dyDescent="0.25">
      <c r="A56" s="14" t="s">
        <v>872</v>
      </c>
    </row>
    <row r="57" spans="1:1" x14ac:dyDescent="0.25">
      <c r="A57" s="14" t="s">
        <v>873</v>
      </c>
    </row>
    <row r="58" spans="1:1" x14ac:dyDescent="0.25">
      <c r="A58" s="14" t="s">
        <v>39</v>
      </c>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1340</v>
      </c>
    </row>
    <row r="2" spans="1:8" ht="15" x14ac:dyDescent="0.25">
      <c r="A2" s="12" t="s">
        <v>1183</v>
      </c>
    </row>
    <row r="3" spans="1:8" ht="15" x14ac:dyDescent="0.25">
      <c r="A3" s="12" t="s">
        <v>867</v>
      </c>
    </row>
    <row r="4" spans="1:8" ht="15" x14ac:dyDescent="0.25">
      <c r="A4" s="12" t="s">
        <v>767</v>
      </c>
    </row>
    <row r="5" spans="1:8" x14ac:dyDescent="0.25">
      <c r="A5" s="19" t="str">
        <f>HYPERLINK("#'Table of contents'!A74",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1233</v>
      </c>
      <c r="B9" s="1">
        <v>44628</v>
      </c>
      <c r="C9" s="1">
        <v>6766</v>
      </c>
      <c r="D9" s="2">
        <v>0.15160885542708599</v>
      </c>
      <c r="E9" s="1">
        <v>1399</v>
      </c>
      <c r="F9" s="2">
        <v>0.20676913981673101</v>
      </c>
      <c r="G9" s="1">
        <v>176</v>
      </c>
      <c r="H9" s="2">
        <v>0.12580414581844199</v>
      </c>
    </row>
    <row r="10" spans="1:8" x14ac:dyDescent="0.25">
      <c r="A10" s="16" t="s">
        <v>1234</v>
      </c>
      <c r="B10" s="1">
        <v>39500</v>
      </c>
      <c r="C10" s="1">
        <v>11057</v>
      </c>
      <c r="D10" s="2">
        <v>0.27992405063291098</v>
      </c>
      <c r="E10" s="1">
        <v>3537</v>
      </c>
      <c r="F10" s="2">
        <v>0.31988785384824098</v>
      </c>
      <c r="G10" s="1">
        <v>648</v>
      </c>
      <c r="H10" s="2">
        <v>0.18320610687022901</v>
      </c>
    </row>
    <row r="11" spans="1:8" x14ac:dyDescent="0.25">
      <c r="A11" s="16" t="s">
        <v>1312</v>
      </c>
      <c r="B11" s="1">
        <v>10738</v>
      </c>
      <c r="C11" s="1">
        <v>922</v>
      </c>
      <c r="D11" s="2">
        <v>8.5863289253119798E-2</v>
      </c>
      <c r="E11" s="1">
        <v>167</v>
      </c>
      <c r="F11" s="2">
        <v>0.18112798264642099</v>
      </c>
      <c r="G11" s="1">
        <v>18</v>
      </c>
      <c r="H11" s="2">
        <v>0.107784431137725</v>
      </c>
    </row>
    <row r="12" spans="1:8" x14ac:dyDescent="0.25">
      <c r="A12" s="16" t="s">
        <v>1313</v>
      </c>
      <c r="B12" s="1">
        <v>17724</v>
      </c>
      <c r="C12" s="1">
        <v>2999</v>
      </c>
      <c r="D12" s="2">
        <v>0.16920559693071499</v>
      </c>
      <c r="E12" s="1">
        <v>786</v>
      </c>
      <c r="F12" s="2">
        <v>0.26208736245415098</v>
      </c>
      <c r="G12" s="1">
        <v>120</v>
      </c>
      <c r="H12" s="2">
        <v>0.15267175572519101</v>
      </c>
    </row>
    <row r="13" spans="1:8" x14ac:dyDescent="0.25">
      <c r="A13" s="16" t="s">
        <v>1314</v>
      </c>
      <c r="B13" s="1">
        <v>5187</v>
      </c>
      <c r="C13" s="1">
        <v>239</v>
      </c>
      <c r="D13" s="2">
        <v>4.6076730287256597E-2</v>
      </c>
      <c r="E13" s="1">
        <v>80</v>
      </c>
      <c r="F13" s="2">
        <v>0.334728033472803</v>
      </c>
      <c r="G13" s="1">
        <v>18</v>
      </c>
      <c r="H13" s="2">
        <v>0.22500000000000001</v>
      </c>
    </row>
    <row r="14" spans="1:8" x14ac:dyDescent="0.25">
      <c r="A14" s="16" t="s">
        <v>1315</v>
      </c>
      <c r="B14" s="1">
        <v>9535</v>
      </c>
      <c r="C14" s="1">
        <v>896</v>
      </c>
      <c r="D14" s="2">
        <v>9.3969585736759301E-2</v>
      </c>
      <c r="E14" s="1">
        <v>320</v>
      </c>
      <c r="F14" s="2">
        <v>0.35714285714285698</v>
      </c>
      <c r="G14" s="1">
        <v>80</v>
      </c>
      <c r="H14" s="2">
        <v>0.25</v>
      </c>
    </row>
    <row r="15" spans="1:8" x14ac:dyDescent="0.25">
      <c r="A15" s="16" t="s">
        <v>1316</v>
      </c>
      <c r="B15" s="1">
        <v>1094</v>
      </c>
      <c r="C15" s="1">
        <v>82</v>
      </c>
      <c r="D15" s="2">
        <v>7.4954296160877495E-2</v>
      </c>
      <c r="E15" s="1">
        <v>14</v>
      </c>
      <c r="F15" s="2">
        <v>0.17073170731707299</v>
      </c>
      <c r="G15" s="1" t="s">
        <v>2216</v>
      </c>
      <c r="H15" s="2" t="s">
        <v>2216</v>
      </c>
    </row>
    <row r="16" spans="1:8" x14ac:dyDescent="0.25">
      <c r="A16" s="16" t="s">
        <v>1317</v>
      </c>
      <c r="B16" s="1">
        <v>2082</v>
      </c>
      <c r="C16" s="1">
        <v>315</v>
      </c>
      <c r="D16" s="2">
        <v>0.15129682997118199</v>
      </c>
      <c r="E16" s="1">
        <v>97</v>
      </c>
      <c r="F16" s="2">
        <v>0.30793650793650801</v>
      </c>
      <c r="G16" s="1">
        <v>20</v>
      </c>
      <c r="H16" s="2">
        <v>0.20618556701030899</v>
      </c>
    </row>
    <row r="17" spans="1:8" x14ac:dyDescent="0.25">
      <c r="A17" s="16" t="s">
        <v>1318</v>
      </c>
      <c r="B17" s="1">
        <v>3227</v>
      </c>
      <c r="C17" s="1">
        <v>491</v>
      </c>
      <c r="D17" s="2">
        <v>0.152153703129842</v>
      </c>
      <c r="E17" s="1">
        <v>166</v>
      </c>
      <c r="F17" s="2">
        <v>0.33808553971486799</v>
      </c>
      <c r="G17" s="1">
        <v>22</v>
      </c>
      <c r="H17" s="2">
        <v>0.132530120481928</v>
      </c>
    </row>
    <row r="18" spans="1:8" x14ac:dyDescent="0.25">
      <c r="A18" s="16" t="s">
        <v>1319</v>
      </c>
      <c r="B18" s="1">
        <v>2785</v>
      </c>
      <c r="C18" s="1">
        <v>715</v>
      </c>
      <c r="D18" s="2">
        <v>0.25673249551166999</v>
      </c>
      <c r="E18" s="1">
        <v>347</v>
      </c>
      <c r="F18" s="2">
        <v>0.48531468531468502</v>
      </c>
      <c r="G18" s="1">
        <v>40</v>
      </c>
      <c r="H18" s="2">
        <v>0.11527377521613801</v>
      </c>
    </row>
    <row r="19" spans="1:8" x14ac:dyDescent="0.25">
      <c r="A19" s="16" t="s">
        <v>1320</v>
      </c>
      <c r="B19" s="1">
        <v>263</v>
      </c>
      <c r="C19" s="1">
        <v>62</v>
      </c>
      <c r="D19" s="2">
        <v>0.23574144486692</v>
      </c>
      <c r="E19" s="1">
        <v>9</v>
      </c>
      <c r="F19" s="2">
        <v>0.14516129032258099</v>
      </c>
      <c r="G19" s="1" t="s">
        <v>2216</v>
      </c>
      <c r="H19" s="2">
        <v>0</v>
      </c>
    </row>
    <row r="20" spans="1:8" x14ac:dyDescent="0.25">
      <c r="A20" s="16" t="s">
        <v>1321</v>
      </c>
      <c r="B20" s="1">
        <v>589</v>
      </c>
      <c r="C20" s="1">
        <v>176</v>
      </c>
      <c r="D20" s="2">
        <v>0.29881154499151102</v>
      </c>
      <c r="E20" s="1">
        <v>39</v>
      </c>
      <c r="F20" s="2">
        <v>0.22159090909090901</v>
      </c>
      <c r="G20" s="1">
        <v>9</v>
      </c>
      <c r="H20" s="2">
        <v>0.230769230769231</v>
      </c>
    </row>
    <row r="21" spans="1:8" x14ac:dyDescent="0.25">
      <c r="A21" s="16" t="s">
        <v>1322</v>
      </c>
      <c r="B21" s="1">
        <v>1107</v>
      </c>
      <c r="C21" s="1">
        <v>87</v>
      </c>
      <c r="D21" s="2">
        <v>7.8590785907859104E-2</v>
      </c>
      <c r="E21" s="1">
        <v>22</v>
      </c>
      <c r="F21" s="2">
        <v>0.252873563218391</v>
      </c>
      <c r="G21" s="1" t="s">
        <v>2216</v>
      </c>
      <c r="H21" s="2" t="s">
        <v>2216</v>
      </c>
    </row>
    <row r="22" spans="1:8" x14ac:dyDescent="0.25">
      <c r="A22" s="16" t="s">
        <v>1323</v>
      </c>
      <c r="B22" s="1">
        <v>2412</v>
      </c>
      <c r="C22" s="1">
        <v>373</v>
      </c>
      <c r="D22" s="2">
        <v>0.15464344941956901</v>
      </c>
      <c r="E22" s="1">
        <v>138</v>
      </c>
      <c r="F22" s="2">
        <v>0.36997319034852499</v>
      </c>
      <c r="G22" s="1">
        <v>20</v>
      </c>
      <c r="H22" s="2">
        <v>0.14492753623188401</v>
      </c>
    </row>
    <row r="23" spans="1:8" x14ac:dyDescent="0.25">
      <c r="A23" s="16" t="s">
        <v>1324</v>
      </c>
      <c r="B23" s="1">
        <v>4713</v>
      </c>
      <c r="C23" s="1">
        <v>436</v>
      </c>
      <c r="D23" s="2">
        <v>9.2510078506259294E-2</v>
      </c>
      <c r="E23" s="1">
        <v>105</v>
      </c>
      <c r="F23" s="2">
        <v>0.240825688073394</v>
      </c>
      <c r="G23" s="1">
        <v>15</v>
      </c>
      <c r="H23" s="2">
        <v>0.14285714285714299</v>
      </c>
    </row>
    <row r="24" spans="1:8" x14ac:dyDescent="0.25">
      <c r="A24" s="16" t="s">
        <v>1325</v>
      </c>
      <c r="B24" s="1">
        <v>3800</v>
      </c>
      <c r="C24" s="1">
        <v>528</v>
      </c>
      <c r="D24" s="2">
        <v>0.13894736842105301</v>
      </c>
      <c r="E24" s="1">
        <v>209</v>
      </c>
      <c r="F24" s="2">
        <v>0.39583333333333298</v>
      </c>
      <c r="G24" s="1">
        <v>27</v>
      </c>
      <c r="H24" s="2">
        <v>0.12918660287081299</v>
      </c>
    </row>
    <row r="25" spans="1:8" x14ac:dyDescent="0.25">
      <c r="A25" s="16" t="s">
        <v>1326</v>
      </c>
      <c r="B25" s="1">
        <v>2014</v>
      </c>
      <c r="C25" s="1">
        <v>76</v>
      </c>
      <c r="D25" s="2">
        <v>3.77358490566038E-2</v>
      </c>
      <c r="E25" s="1">
        <v>16</v>
      </c>
      <c r="F25" s="2">
        <v>0.21052631578947401</v>
      </c>
      <c r="G25" s="1" t="s">
        <v>2216</v>
      </c>
      <c r="H25" s="2" t="s">
        <v>2216</v>
      </c>
    </row>
    <row r="26" spans="1:8" x14ac:dyDescent="0.25">
      <c r="A26" s="16" t="s">
        <v>1327</v>
      </c>
      <c r="B26" s="1">
        <v>2277</v>
      </c>
      <c r="C26" s="1">
        <v>193</v>
      </c>
      <c r="D26" s="2">
        <v>8.4760649978041294E-2</v>
      </c>
      <c r="E26" s="1">
        <v>67</v>
      </c>
      <c r="F26" s="2">
        <v>0.34715025906735802</v>
      </c>
      <c r="G26" s="1">
        <v>18</v>
      </c>
      <c r="H26" s="2">
        <v>0.26865671641791</v>
      </c>
    </row>
    <row r="27" spans="1:8" x14ac:dyDescent="0.25">
      <c r="A27" s="16" t="s">
        <v>1328</v>
      </c>
      <c r="B27" s="1">
        <v>5039</v>
      </c>
      <c r="C27" s="1">
        <v>940</v>
      </c>
      <c r="D27" s="2">
        <v>0.18654494939472099</v>
      </c>
      <c r="E27" s="1">
        <v>148</v>
      </c>
      <c r="F27" s="2">
        <v>0.157446808510638</v>
      </c>
      <c r="G27" s="1">
        <v>27</v>
      </c>
      <c r="H27" s="2">
        <v>0.18243243243243201</v>
      </c>
    </row>
    <row r="28" spans="1:8" x14ac:dyDescent="0.25">
      <c r="A28" s="16" t="s">
        <v>1329</v>
      </c>
      <c r="B28" s="1">
        <v>6490</v>
      </c>
      <c r="C28" s="1">
        <v>2010</v>
      </c>
      <c r="D28" s="2">
        <v>0.30970724191063198</v>
      </c>
      <c r="E28" s="1">
        <v>438</v>
      </c>
      <c r="F28" s="2">
        <v>0.217910447761194</v>
      </c>
      <c r="G28" s="1">
        <v>80</v>
      </c>
      <c r="H28" s="2">
        <v>0.18264840182648401</v>
      </c>
    </row>
    <row r="29" spans="1:8" x14ac:dyDescent="0.25">
      <c r="A29" s="16" t="s">
        <v>1330</v>
      </c>
      <c r="B29" s="1">
        <v>839</v>
      </c>
      <c r="C29" s="1">
        <v>49</v>
      </c>
      <c r="D29" s="2">
        <v>5.8402860548271797E-2</v>
      </c>
      <c r="E29" s="1">
        <v>7</v>
      </c>
      <c r="F29" s="2">
        <v>0.14285714285714299</v>
      </c>
      <c r="G29" s="1" t="s">
        <v>2216</v>
      </c>
      <c r="H29" s="2" t="s">
        <v>2216</v>
      </c>
    </row>
    <row r="30" spans="1:8" x14ac:dyDescent="0.25">
      <c r="A30" s="16" t="s">
        <v>1331</v>
      </c>
      <c r="B30" s="1">
        <v>796</v>
      </c>
      <c r="C30" s="1">
        <v>62</v>
      </c>
      <c r="D30" s="2">
        <v>7.7889447236180895E-2</v>
      </c>
      <c r="E30" s="1">
        <v>22</v>
      </c>
      <c r="F30" s="2">
        <v>0.35483870967741898</v>
      </c>
      <c r="G30" s="1" t="s">
        <v>2216</v>
      </c>
      <c r="H30" s="2" t="s">
        <v>2216</v>
      </c>
    </row>
    <row r="31" spans="1:8" x14ac:dyDescent="0.25">
      <c r="A31" s="16" t="s">
        <v>1332</v>
      </c>
      <c r="B31" s="1">
        <v>3207</v>
      </c>
      <c r="C31" s="1">
        <v>195</v>
      </c>
      <c r="D31" s="2">
        <v>6.0804490177736203E-2</v>
      </c>
      <c r="E31" s="1">
        <v>50</v>
      </c>
      <c r="F31" s="2">
        <v>0.256410256410256</v>
      </c>
      <c r="G31" s="1">
        <v>10</v>
      </c>
      <c r="H31" s="2">
        <v>0.2</v>
      </c>
    </row>
    <row r="32" spans="1:8" x14ac:dyDescent="0.25">
      <c r="A32" s="16" t="s">
        <v>1333</v>
      </c>
      <c r="B32" s="1">
        <v>5268</v>
      </c>
      <c r="C32" s="1">
        <v>523</v>
      </c>
      <c r="D32" s="2">
        <v>9.9278663629460903E-2</v>
      </c>
      <c r="E32" s="1">
        <v>195</v>
      </c>
      <c r="F32" s="2">
        <v>0.37284894837476101</v>
      </c>
      <c r="G32" s="1">
        <v>40</v>
      </c>
      <c r="H32" s="2">
        <v>0.20512820512820501</v>
      </c>
    </row>
    <row r="33" spans="1:8" x14ac:dyDescent="0.25">
      <c r="A33" s="16" t="s">
        <v>1334</v>
      </c>
      <c r="B33" s="1">
        <v>2818</v>
      </c>
      <c r="C33" s="1">
        <v>292</v>
      </c>
      <c r="D33" s="2">
        <v>0.103619588360539</v>
      </c>
      <c r="E33" s="1">
        <v>77</v>
      </c>
      <c r="F33" s="2">
        <v>0.26369863013698602</v>
      </c>
      <c r="G33" s="1">
        <v>6</v>
      </c>
      <c r="H33" s="2">
        <v>7.7922077922077906E-2</v>
      </c>
    </row>
    <row r="34" spans="1:8" x14ac:dyDescent="0.25">
      <c r="A34" s="16" t="s">
        <v>1335</v>
      </c>
      <c r="B34" s="1">
        <v>17582</v>
      </c>
      <c r="C34" s="1">
        <v>3813</v>
      </c>
      <c r="D34" s="2">
        <v>0.21686952565123399</v>
      </c>
      <c r="E34" s="1">
        <v>1331</v>
      </c>
      <c r="F34" s="2">
        <v>0.34906897456071301</v>
      </c>
      <c r="G34" s="1">
        <v>212</v>
      </c>
      <c r="H34" s="2">
        <v>0.159278737791134</v>
      </c>
    </row>
    <row r="35" spans="1:8" x14ac:dyDescent="0.25">
      <c r="A35" s="16" t="s">
        <v>1336</v>
      </c>
      <c r="B35" s="1">
        <v>72</v>
      </c>
      <c r="C35" s="1" t="s">
        <v>2216</v>
      </c>
      <c r="D35" s="2" t="s">
        <v>2216</v>
      </c>
      <c r="E35" s="1" t="s">
        <v>2216</v>
      </c>
      <c r="F35" s="2">
        <v>0</v>
      </c>
      <c r="G35" s="1" t="s">
        <v>2216</v>
      </c>
      <c r="H35" s="2">
        <v>0</v>
      </c>
    </row>
    <row r="36" spans="1:8" x14ac:dyDescent="0.25">
      <c r="A36" s="16" t="s">
        <v>1337</v>
      </c>
      <c r="B36" s="1">
        <v>184</v>
      </c>
      <c r="C36" s="1">
        <v>35</v>
      </c>
      <c r="D36" s="2">
        <v>0.190217391304348</v>
      </c>
      <c r="E36" s="1">
        <v>14</v>
      </c>
      <c r="F36" s="2">
        <v>0.4</v>
      </c>
      <c r="G36" s="1" t="s">
        <v>2216</v>
      </c>
      <c r="H36" s="2" t="s">
        <v>2216</v>
      </c>
    </row>
    <row r="37" spans="1:8" x14ac:dyDescent="0.25">
      <c r="A37" s="16" t="s">
        <v>1338</v>
      </c>
      <c r="B37" s="1">
        <v>86465</v>
      </c>
      <c r="C37" s="1">
        <v>3717</v>
      </c>
      <c r="D37" s="2">
        <v>4.2988492453593902E-2</v>
      </c>
      <c r="E37" s="1">
        <v>1332</v>
      </c>
      <c r="F37" s="2">
        <v>0.35835351089588402</v>
      </c>
      <c r="G37" s="1">
        <v>366</v>
      </c>
      <c r="H37" s="2">
        <v>0.27477477477477502</v>
      </c>
    </row>
    <row r="38" spans="1:8" x14ac:dyDescent="0.25">
      <c r="A38" s="16" t="s">
        <v>1339</v>
      </c>
      <c r="B38" s="1">
        <v>90133</v>
      </c>
      <c r="C38" s="1">
        <v>6721</v>
      </c>
      <c r="D38" s="2">
        <v>7.4567583459998005E-2</v>
      </c>
      <c r="E38" s="1">
        <v>3431</v>
      </c>
      <c r="F38" s="2">
        <v>0.51048951048951097</v>
      </c>
      <c r="G38" s="1">
        <v>1071</v>
      </c>
      <c r="H38" s="2">
        <v>0.31215389099387902</v>
      </c>
    </row>
    <row r="39" spans="1:8" x14ac:dyDescent="0.25">
      <c r="A39" s="10" t="s">
        <v>14</v>
      </c>
      <c r="B39" s="4">
        <v>372568</v>
      </c>
      <c r="C39" s="4">
        <v>44771</v>
      </c>
      <c r="D39" s="3">
        <v>0.12016866719632401</v>
      </c>
      <c r="E39" s="4">
        <v>14563</v>
      </c>
      <c r="F39" s="3">
        <v>0.32527752339684202</v>
      </c>
      <c r="G39" s="4">
        <v>3064</v>
      </c>
      <c r="H39" s="3">
        <v>0.21039620957220401</v>
      </c>
    </row>
    <row r="40" spans="1:8" x14ac:dyDescent="0.25">
      <c r="A40" s="15"/>
    </row>
    <row r="41" spans="1:8" x14ac:dyDescent="0.25">
      <c r="A41" s="13" t="s">
        <v>35</v>
      </c>
    </row>
    <row r="42" spans="1:8" x14ac:dyDescent="0.25">
      <c r="A42" s="14" t="s">
        <v>36</v>
      </c>
    </row>
    <row r="43" spans="1:8" x14ac:dyDescent="0.25">
      <c r="A43" s="14" t="s">
        <v>37</v>
      </c>
    </row>
    <row r="44" spans="1:8" x14ac:dyDescent="0.25">
      <c r="A44" s="14" t="s">
        <v>69</v>
      </c>
    </row>
    <row r="45" spans="1:8" x14ac:dyDescent="0.25">
      <c r="A45" s="14" t="s">
        <v>868</v>
      </c>
    </row>
    <row r="46" spans="1:8" x14ac:dyDescent="0.25">
      <c r="A46" s="14" t="s">
        <v>1096</v>
      </c>
    </row>
    <row r="47" spans="1:8" x14ac:dyDescent="0.25">
      <c r="A47" s="14" t="s">
        <v>1106</v>
      </c>
    </row>
    <row r="48" spans="1:8" x14ac:dyDescent="0.25">
      <c r="A48" s="14" t="s">
        <v>872</v>
      </c>
    </row>
    <row r="49" spans="1:1" x14ac:dyDescent="0.25">
      <c r="A49" s="14" t="s">
        <v>873</v>
      </c>
    </row>
    <row r="50" spans="1:1" x14ac:dyDescent="0.25">
      <c r="A50" s="14" t="s">
        <v>39</v>
      </c>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1383</v>
      </c>
    </row>
    <row r="2" spans="1:8" ht="15" x14ac:dyDescent="0.25">
      <c r="A2" s="12" t="s">
        <v>1183</v>
      </c>
    </row>
    <row r="3" spans="1:8" ht="15" x14ac:dyDescent="0.25">
      <c r="A3" s="12" t="s">
        <v>867</v>
      </c>
    </row>
    <row r="4" spans="1:8" ht="15" x14ac:dyDescent="0.25">
      <c r="A4" s="12" t="s">
        <v>795</v>
      </c>
    </row>
    <row r="5" spans="1:8" x14ac:dyDescent="0.25">
      <c r="A5" s="19" t="str">
        <f>HYPERLINK("#'Table of contents'!A75",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1244</v>
      </c>
      <c r="B9" s="1">
        <v>65265</v>
      </c>
      <c r="C9" s="1">
        <v>12827</v>
      </c>
      <c r="D9" s="2">
        <v>0.196537194514671</v>
      </c>
      <c r="E9" s="1">
        <v>3116</v>
      </c>
      <c r="F9" s="2">
        <v>0.24292507990956599</v>
      </c>
      <c r="G9" s="1">
        <v>501</v>
      </c>
      <c r="H9" s="2">
        <v>0.16078305519897301</v>
      </c>
    </row>
    <row r="10" spans="1:8" x14ac:dyDescent="0.25">
      <c r="A10" s="16" t="s">
        <v>1245</v>
      </c>
      <c r="B10" s="1">
        <v>4931</v>
      </c>
      <c r="C10" s="1">
        <v>1079</v>
      </c>
      <c r="D10" s="2">
        <v>0.21881971202595801</v>
      </c>
      <c r="E10" s="1">
        <v>372</v>
      </c>
      <c r="F10" s="2">
        <v>0.34476367006487502</v>
      </c>
      <c r="G10" s="1">
        <v>77</v>
      </c>
      <c r="H10" s="2">
        <v>0.206989247311828</v>
      </c>
    </row>
    <row r="11" spans="1:8" x14ac:dyDescent="0.25">
      <c r="A11" s="16" t="s">
        <v>1246</v>
      </c>
      <c r="B11" s="1">
        <v>13932</v>
      </c>
      <c r="C11" s="1">
        <v>3917</v>
      </c>
      <c r="D11" s="2">
        <v>0.28115130634510499</v>
      </c>
      <c r="E11" s="1">
        <v>1448</v>
      </c>
      <c r="F11" s="2">
        <v>0.36967066632626999</v>
      </c>
      <c r="G11" s="1">
        <v>246</v>
      </c>
      <c r="H11" s="2">
        <v>0.16988950276243101</v>
      </c>
    </row>
    <row r="12" spans="1:8" x14ac:dyDescent="0.25">
      <c r="A12" s="16" t="s">
        <v>1341</v>
      </c>
      <c r="B12" s="1">
        <v>17798</v>
      </c>
      <c r="C12" s="1">
        <v>2667</v>
      </c>
      <c r="D12" s="2">
        <v>0.14984829756152401</v>
      </c>
      <c r="E12" s="1">
        <v>554</v>
      </c>
      <c r="F12" s="2">
        <v>0.20772403449568799</v>
      </c>
      <c r="G12" s="1">
        <v>66</v>
      </c>
      <c r="H12" s="2">
        <v>0.11913357400721999</v>
      </c>
    </row>
    <row r="13" spans="1:8" x14ac:dyDescent="0.25">
      <c r="A13" s="16" t="s">
        <v>1342</v>
      </c>
      <c r="B13" s="1">
        <v>4664</v>
      </c>
      <c r="C13" s="1">
        <v>408</v>
      </c>
      <c r="D13" s="2">
        <v>8.7478559176672396E-2</v>
      </c>
      <c r="E13" s="1">
        <v>123</v>
      </c>
      <c r="F13" s="2">
        <v>0.30147058823529399</v>
      </c>
      <c r="G13" s="1">
        <v>32</v>
      </c>
      <c r="H13" s="2">
        <v>0.26016260162601601</v>
      </c>
    </row>
    <row r="14" spans="1:8" x14ac:dyDescent="0.25">
      <c r="A14" s="16" t="s">
        <v>1343</v>
      </c>
      <c r="B14" s="1">
        <v>6000</v>
      </c>
      <c r="C14" s="1">
        <v>846</v>
      </c>
      <c r="D14" s="2">
        <v>0.14099999999999999</v>
      </c>
      <c r="E14" s="1">
        <v>276</v>
      </c>
      <c r="F14" s="2">
        <v>0.32624113475177302</v>
      </c>
      <c r="G14" s="1">
        <v>40</v>
      </c>
      <c r="H14" s="2">
        <v>0.14492753623188401</v>
      </c>
    </row>
    <row r="15" spans="1:8" x14ac:dyDescent="0.25">
      <c r="A15" s="16" t="s">
        <v>1344</v>
      </c>
      <c r="B15" s="1">
        <v>9179</v>
      </c>
      <c r="C15" s="1">
        <v>714</v>
      </c>
      <c r="D15" s="2">
        <v>7.7786251225623701E-2</v>
      </c>
      <c r="E15" s="1">
        <v>201</v>
      </c>
      <c r="F15" s="2">
        <v>0.28151260504201697</v>
      </c>
      <c r="G15" s="1">
        <v>46</v>
      </c>
      <c r="H15" s="2">
        <v>0.22885572139303501</v>
      </c>
    </row>
    <row r="16" spans="1:8" x14ac:dyDescent="0.25">
      <c r="A16" s="16" t="s">
        <v>1345</v>
      </c>
      <c r="B16" s="1">
        <v>2397</v>
      </c>
      <c r="C16" s="1">
        <v>146</v>
      </c>
      <c r="D16" s="2">
        <v>6.09094701710471E-2</v>
      </c>
      <c r="E16" s="1">
        <v>78</v>
      </c>
      <c r="F16" s="2">
        <v>0.534246575342466</v>
      </c>
      <c r="G16" s="1">
        <v>23</v>
      </c>
      <c r="H16" s="2">
        <v>0.29487179487179499</v>
      </c>
    </row>
    <row r="17" spans="1:8" x14ac:dyDescent="0.25">
      <c r="A17" s="16" t="s">
        <v>1346</v>
      </c>
      <c r="B17" s="1">
        <v>3146</v>
      </c>
      <c r="C17" s="1">
        <v>275</v>
      </c>
      <c r="D17" s="2">
        <v>8.7412587412587395E-2</v>
      </c>
      <c r="E17" s="1">
        <v>121</v>
      </c>
      <c r="F17" s="2">
        <v>0.44</v>
      </c>
      <c r="G17" s="1">
        <v>29</v>
      </c>
      <c r="H17" s="2">
        <v>0.23966942148760301</v>
      </c>
    </row>
    <row r="18" spans="1:8" x14ac:dyDescent="0.25">
      <c r="A18" s="16" t="s">
        <v>1347</v>
      </c>
      <c r="B18" s="1">
        <v>2284</v>
      </c>
      <c r="C18" s="1">
        <v>282</v>
      </c>
      <c r="D18" s="2">
        <v>0.123467600700525</v>
      </c>
      <c r="E18" s="1">
        <v>70</v>
      </c>
      <c r="F18" s="2">
        <v>0.24822695035461001</v>
      </c>
      <c r="G18" s="1">
        <v>16</v>
      </c>
      <c r="H18" s="2">
        <v>0.22857142857142901</v>
      </c>
    </row>
    <row r="19" spans="1:8" x14ac:dyDescent="0.25">
      <c r="A19" s="16" t="s">
        <v>1348</v>
      </c>
      <c r="B19" s="1">
        <v>250</v>
      </c>
      <c r="C19" s="1">
        <v>24</v>
      </c>
      <c r="D19" s="2">
        <v>9.6000000000000002E-2</v>
      </c>
      <c r="E19" s="1" t="s">
        <v>2216</v>
      </c>
      <c r="F19" s="2" t="s">
        <v>2216</v>
      </c>
      <c r="G19" s="1" t="s">
        <v>2216</v>
      </c>
      <c r="H19" s="2" t="s">
        <v>2216</v>
      </c>
    </row>
    <row r="20" spans="1:8" x14ac:dyDescent="0.25">
      <c r="A20" s="16" t="s">
        <v>1349</v>
      </c>
      <c r="B20" s="1">
        <v>642</v>
      </c>
      <c r="C20" s="1">
        <v>91</v>
      </c>
      <c r="D20" s="2">
        <v>0.14174454828660399</v>
      </c>
      <c r="E20" s="1">
        <v>31</v>
      </c>
      <c r="F20" s="2">
        <v>0.340659340659341</v>
      </c>
      <c r="G20" s="1" t="s">
        <v>2216</v>
      </c>
      <c r="H20" s="2" t="s">
        <v>2216</v>
      </c>
    </row>
    <row r="21" spans="1:8" x14ac:dyDescent="0.25">
      <c r="A21" s="16" t="s">
        <v>1350</v>
      </c>
      <c r="B21" s="1">
        <v>2647</v>
      </c>
      <c r="C21" s="1">
        <v>532</v>
      </c>
      <c r="D21" s="2">
        <v>0.200982244049868</v>
      </c>
      <c r="E21" s="1">
        <v>209</v>
      </c>
      <c r="F21" s="2">
        <v>0.39285714285714302</v>
      </c>
      <c r="G21" s="1">
        <v>18</v>
      </c>
      <c r="H21" s="2">
        <v>8.6124401913875603E-2</v>
      </c>
    </row>
    <row r="22" spans="1:8" x14ac:dyDescent="0.25">
      <c r="A22" s="16" t="s">
        <v>1351</v>
      </c>
      <c r="B22" s="1">
        <v>1140</v>
      </c>
      <c r="C22" s="1">
        <v>137</v>
      </c>
      <c r="D22" s="2">
        <v>0.120175438596491</v>
      </c>
      <c r="E22" s="1">
        <v>58</v>
      </c>
      <c r="F22" s="2">
        <v>0.42335766423357701</v>
      </c>
      <c r="G22" s="1">
        <v>11</v>
      </c>
      <c r="H22" s="2">
        <v>0.18965517241379301</v>
      </c>
    </row>
    <row r="23" spans="1:8" x14ac:dyDescent="0.25">
      <c r="A23" s="16" t="s">
        <v>1352</v>
      </c>
      <c r="B23" s="1">
        <v>2225</v>
      </c>
      <c r="C23" s="1">
        <v>537</v>
      </c>
      <c r="D23" s="2">
        <v>0.241348314606742</v>
      </c>
      <c r="E23" s="1">
        <v>246</v>
      </c>
      <c r="F23" s="2">
        <v>0.458100558659218</v>
      </c>
      <c r="G23" s="1">
        <v>33</v>
      </c>
      <c r="H23" s="2">
        <v>0.134146341463415</v>
      </c>
    </row>
    <row r="24" spans="1:8" x14ac:dyDescent="0.25">
      <c r="A24" s="16" t="s">
        <v>1353</v>
      </c>
      <c r="B24" s="1">
        <v>655</v>
      </c>
      <c r="C24" s="1">
        <v>192</v>
      </c>
      <c r="D24" s="2">
        <v>0.29312977099236598</v>
      </c>
      <c r="E24" s="1">
        <v>38</v>
      </c>
      <c r="F24" s="2">
        <v>0.19791666666666699</v>
      </c>
      <c r="G24" s="1">
        <v>7</v>
      </c>
      <c r="H24" s="2">
        <v>0.18421052631578899</v>
      </c>
    </row>
    <row r="25" spans="1:8" x14ac:dyDescent="0.25">
      <c r="A25" s="16" t="s">
        <v>1354</v>
      </c>
      <c r="B25" s="1">
        <v>104</v>
      </c>
      <c r="C25" s="1">
        <v>15</v>
      </c>
      <c r="D25" s="2">
        <v>0.144230769230769</v>
      </c>
      <c r="E25" s="1" t="s">
        <v>2216</v>
      </c>
      <c r="F25" s="2" t="s">
        <v>2216</v>
      </c>
      <c r="G25" s="1" t="s">
        <v>2216</v>
      </c>
      <c r="H25" s="2" t="s">
        <v>2216</v>
      </c>
    </row>
    <row r="26" spans="1:8" x14ac:dyDescent="0.25">
      <c r="A26" s="16" t="s">
        <v>1355</v>
      </c>
      <c r="B26" s="1">
        <v>93</v>
      </c>
      <c r="C26" s="1">
        <v>31</v>
      </c>
      <c r="D26" s="2">
        <v>0.33333333333333298</v>
      </c>
      <c r="E26" s="1">
        <v>6</v>
      </c>
      <c r="F26" s="2">
        <v>0.19354838709677399</v>
      </c>
      <c r="G26" s="1" t="s">
        <v>2216</v>
      </c>
      <c r="H26" s="2" t="s">
        <v>2216</v>
      </c>
    </row>
    <row r="27" spans="1:8" x14ac:dyDescent="0.25">
      <c r="A27" s="16" t="s">
        <v>1356</v>
      </c>
      <c r="B27" s="1">
        <v>1667</v>
      </c>
      <c r="C27" s="1">
        <v>254</v>
      </c>
      <c r="D27" s="2">
        <v>0.15236952609478099</v>
      </c>
      <c r="E27" s="1">
        <v>72</v>
      </c>
      <c r="F27" s="2">
        <v>0.28346456692913402</v>
      </c>
      <c r="G27" s="1">
        <v>9</v>
      </c>
      <c r="H27" s="2">
        <v>0.125</v>
      </c>
    </row>
    <row r="28" spans="1:8" x14ac:dyDescent="0.25">
      <c r="A28" s="16" t="s">
        <v>1357</v>
      </c>
      <c r="B28" s="1">
        <v>1100</v>
      </c>
      <c r="C28" s="1">
        <v>73</v>
      </c>
      <c r="D28" s="2">
        <v>6.6363636363636402E-2</v>
      </c>
      <c r="E28" s="1">
        <v>28</v>
      </c>
      <c r="F28" s="2">
        <v>0.38356164383561597</v>
      </c>
      <c r="G28" s="1" t="s">
        <v>2216</v>
      </c>
      <c r="H28" s="2" t="s">
        <v>2216</v>
      </c>
    </row>
    <row r="29" spans="1:8" x14ac:dyDescent="0.25">
      <c r="A29" s="16" t="s">
        <v>1358</v>
      </c>
      <c r="B29" s="1">
        <v>752</v>
      </c>
      <c r="C29" s="1">
        <v>133</v>
      </c>
      <c r="D29" s="2">
        <v>0.17686170212766</v>
      </c>
      <c r="E29" s="1">
        <v>60</v>
      </c>
      <c r="F29" s="2">
        <v>0.45112781954887199</v>
      </c>
      <c r="G29" s="1">
        <v>9</v>
      </c>
      <c r="H29" s="2">
        <v>0.15</v>
      </c>
    </row>
    <row r="30" spans="1:8" x14ac:dyDescent="0.25">
      <c r="A30" s="16" t="s">
        <v>1359</v>
      </c>
      <c r="B30" s="1">
        <v>4478</v>
      </c>
      <c r="C30" s="1">
        <v>544</v>
      </c>
      <c r="D30" s="2">
        <v>0.12148280482358199</v>
      </c>
      <c r="E30" s="1">
        <v>146</v>
      </c>
      <c r="F30" s="2">
        <v>0.26838235294117602</v>
      </c>
      <c r="G30" s="1">
        <v>16</v>
      </c>
      <c r="H30" s="2">
        <v>0.10958904109589</v>
      </c>
    </row>
    <row r="31" spans="1:8" x14ac:dyDescent="0.25">
      <c r="A31" s="16" t="s">
        <v>1360</v>
      </c>
      <c r="B31" s="1">
        <v>1369</v>
      </c>
      <c r="C31" s="1">
        <v>82</v>
      </c>
      <c r="D31" s="2">
        <v>5.9897735573411201E-2</v>
      </c>
      <c r="E31" s="1">
        <v>36</v>
      </c>
      <c r="F31" s="2">
        <v>0.439024390243902</v>
      </c>
      <c r="G31" s="1">
        <v>8</v>
      </c>
      <c r="H31" s="2">
        <v>0.22222222222222199</v>
      </c>
    </row>
    <row r="32" spans="1:8" x14ac:dyDescent="0.25">
      <c r="A32" s="16" t="s">
        <v>1361</v>
      </c>
      <c r="B32" s="1">
        <v>2666</v>
      </c>
      <c r="C32" s="1">
        <v>338</v>
      </c>
      <c r="D32" s="2">
        <v>0.12678169542385601</v>
      </c>
      <c r="E32" s="1">
        <v>132</v>
      </c>
      <c r="F32" s="2">
        <v>0.390532544378698</v>
      </c>
      <c r="G32" s="1">
        <v>18</v>
      </c>
      <c r="H32" s="2">
        <v>0.13636363636363599</v>
      </c>
    </row>
    <row r="33" spans="1:8" x14ac:dyDescent="0.25">
      <c r="A33" s="16" t="s">
        <v>1362</v>
      </c>
      <c r="B33" s="1">
        <v>2453</v>
      </c>
      <c r="C33" s="1">
        <v>158</v>
      </c>
      <c r="D33" s="2">
        <v>6.4410925397472493E-2</v>
      </c>
      <c r="E33" s="1">
        <v>38</v>
      </c>
      <c r="F33" s="2">
        <v>0.240506329113924</v>
      </c>
      <c r="G33" s="1">
        <v>12</v>
      </c>
      <c r="H33" s="2">
        <v>0.31578947368421101</v>
      </c>
    </row>
    <row r="34" spans="1:8" x14ac:dyDescent="0.25">
      <c r="A34" s="16" t="s">
        <v>1363</v>
      </c>
      <c r="B34" s="1">
        <v>664</v>
      </c>
      <c r="C34" s="1">
        <v>41</v>
      </c>
      <c r="D34" s="2">
        <v>6.1746987951807199E-2</v>
      </c>
      <c r="E34" s="1">
        <v>18</v>
      </c>
      <c r="F34" s="2">
        <v>0.439024390243902</v>
      </c>
      <c r="G34" s="1" t="s">
        <v>2216</v>
      </c>
      <c r="H34" s="2" t="s">
        <v>2216</v>
      </c>
    </row>
    <row r="35" spans="1:8" x14ac:dyDescent="0.25">
      <c r="A35" s="16" t="s">
        <v>1364</v>
      </c>
      <c r="B35" s="1">
        <v>1174</v>
      </c>
      <c r="C35" s="1">
        <v>70</v>
      </c>
      <c r="D35" s="2">
        <v>5.9625212947189102E-2</v>
      </c>
      <c r="E35" s="1">
        <v>27</v>
      </c>
      <c r="F35" s="2">
        <v>0.38571428571428601</v>
      </c>
      <c r="G35" s="1" t="s">
        <v>2216</v>
      </c>
      <c r="H35" s="2" t="s">
        <v>2216</v>
      </c>
    </row>
    <row r="36" spans="1:8" x14ac:dyDescent="0.25">
      <c r="A36" s="16" t="s">
        <v>1365</v>
      </c>
      <c r="B36" s="1">
        <v>6231</v>
      </c>
      <c r="C36" s="1">
        <v>1662</v>
      </c>
      <c r="D36" s="2">
        <v>0.266730861819933</v>
      </c>
      <c r="E36" s="1">
        <v>298</v>
      </c>
      <c r="F36" s="2">
        <v>0.17930204572803901</v>
      </c>
      <c r="G36" s="1">
        <v>47</v>
      </c>
      <c r="H36" s="2">
        <v>0.15771812080536901</v>
      </c>
    </row>
    <row r="37" spans="1:8" x14ac:dyDescent="0.25">
      <c r="A37" s="16" t="s">
        <v>1366</v>
      </c>
      <c r="B37" s="1">
        <v>1559</v>
      </c>
      <c r="C37" s="1">
        <v>326</v>
      </c>
      <c r="D37" s="2">
        <v>0.20910840282232199</v>
      </c>
      <c r="E37" s="1">
        <v>86</v>
      </c>
      <c r="F37" s="2">
        <v>0.26380368098159501</v>
      </c>
      <c r="G37" s="1">
        <v>22</v>
      </c>
      <c r="H37" s="2">
        <v>0.25581395348837199</v>
      </c>
    </row>
    <row r="38" spans="1:8" x14ac:dyDescent="0.25">
      <c r="A38" s="16" t="s">
        <v>1367</v>
      </c>
      <c r="B38" s="1">
        <v>3739</v>
      </c>
      <c r="C38" s="1">
        <v>962</v>
      </c>
      <c r="D38" s="2">
        <v>0.25728804493180002</v>
      </c>
      <c r="E38" s="1">
        <v>202</v>
      </c>
      <c r="F38" s="2">
        <v>0.20997920997920999</v>
      </c>
      <c r="G38" s="1">
        <v>38</v>
      </c>
      <c r="H38" s="2">
        <v>0.18811881188118801</v>
      </c>
    </row>
    <row r="39" spans="1:8" x14ac:dyDescent="0.25">
      <c r="A39" s="16" t="s">
        <v>1368</v>
      </c>
      <c r="B39" s="1">
        <v>1293</v>
      </c>
      <c r="C39" s="1">
        <v>92</v>
      </c>
      <c r="D39" s="2">
        <v>7.1152358855375103E-2</v>
      </c>
      <c r="E39" s="1">
        <v>20</v>
      </c>
      <c r="F39" s="2">
        <v>0.217391304347826</v>
      </c>
      <c r="G39" s="1" t="s">
        <v>2216</v>
      </c>
      <c r="H39" s="2" t="s">
        <v>2216</v>
      </c>
    </row>
    <row r="40" spans="1:8" x14ac:dyDescent="0.25">
      <c r="A40" s="16" t="s">
        <v>1369</v>
      </c>
      <c r="B40" s="1">
        <v>138</v>
      </c>
      <c r="C40" s="1" t="s">
        <v>2216</v>
      </c>
      <c r="D40" s="2" t="s">
        <v>2216</v>
      </c>
      <c r="E40" s="1" t="s">
        <v>2216</v>
      </c>
      <c r="F40" s="2" t="s">
        <v>2216</v>
      </c>
      <c r="G40" s="1" t="s">
        <v>2216</v>
      </c>
      <c r="H40" s="2">
        <v>0</v>
      </c>
    </row>
    <row r="41" spans="1:8" x14ac:dyDescent="0.25">
      <c r="A41" s="16" t="s">
        <v>1370</v>
      </c>
      <c r="B41" s="1">
        <v>204</v>
      </c>
      <c r="C41" s="1">
        <v>14</v>
      </c>
      <c r="D41" s="2">
        <v>6.8627450980392204E-2</v>
      </c>
      <c r="E41" s="1" t="s">
        <v>2216</v>
      </c>
      <c r="F41" s="2" t="s">
        <v>2216</v>
      </c>
      <c r="G41" s="1" t="s">
        <v>2216</v>
      </c>
      <c r="H41" s="2" t="s">
        <v>2216</v>
      </c>
    </row>
    <row r="42" spans="1:8" x14ac:dyDescent="0.25">
      <c r="A42" s="16" t="s">
        <v>1371</v>
      </c>
      <c r="B42" s="1">
        <v>5209</v>
      </c>
      <c r="C42" s="1">
        <v>467</v>
      </c>
      <c r="D42" s="2">
        <v>8.9652524476867002E-2</v>
      </c>
      <c r="E42" s="1">
        <v>135</v>
      </c>
      <c r="F42" s="2">
        <v>0.28907922912205603</v>
      </c>
      <c r="G42" s="1">
        <v>19</v>
      </c>
      <c r="H42" s="2">
        <v>0.140740740740741</v>
      </c>
    </row>
    <row r="43" spans="1:8" x14ac:dyDescent="0.25">
      <c r="A43" s="16" t="s">
        <v>1372</v>
      </c>
      <c r="B43" s="1">
        <v>1388</v>
      </c>
      <c r="C43" s="1">
        <v>81</v>
      </c>
      <c r="D43" s="2">
        <v>5.8357348703169998E-2</v>
      </c>
      <c r="E43" s="1">
        <v>41</v>
      </c>
      <c r="F43" s="2">
        <v>0.50617283950617298</v>
      </c>
      <c r="G43" s="1">
        <v>19</v>
      </c>
      <c r="H43" s="2">
        <v>0.46341463414634099</v>
      </c>
    </row>
    <row r="44" spans="1:8" x14ac:dyDescent="0.25">
      <c r="A44" s="16" t="s">
        <v>1373</v>
      </c>
      <c r="B44" s="1">
        <v>1878</v>
      </c>
      <c r="C44" s="1">
        <v>170</v>
      </c>
      <c r="D44" s="2">
        <v>9.0521831735889194E-2</v>
      </c>
      <c r="E44" s="1">
        <v>69</v>
      </c>
      <c r="F44" s="2">
        <v>0.40588235294117597</v>
      </c>
      <c r="G44" s="1">
        <v>12</v>
      </c>
      <c r="H44" s="2">
        <v>0.173913043478261</v>
      </c>
    </row>
    <row r="45" spans="1:8" x14ac:dyDescent="0.25">
      <c r="A45" s="16" t="s">
        <v>1374</v>
      </c>
      <c r="B45" s="1">
        <v>11156</v>
      </c>
      <c r="C45" s="1">
        <v>2585</v>
      </c>
      <c r="D45" s="2">
        <v>0.23171387594119799</v>
      </c>
      <c r="E45" s="1">
        <v>767</v>
      </c>
      <c r="F45" s="2">
        <v>0.29671179883945797</v>
      </c>
      <c r="G45" s="1">
        <v>96</v>
      </c>
      <c r="H45" s="2">
        <v>0.1251629726206</v>
      </c>
    </row>
    <row r="46" spans="1:8" x14ac:dyDescent="0.25">
      <c r="A46" s="16" t="s">
        <v>1375</v>
      </c>
      <c r="B46" s="1">
        <v>5223</v>
      </c>
      <c r="C46" s="1">
        <v>553</v>
      </c>
      <c r="D46" s="2">
        <v>0.10587784798008799</v>
      </c>
      <c r="E46" s="1">
        <v>254</v>
      </c>
      <c r="F46" s="2">
        <v>0.45931283905967502</v>
      </c>
      <c r="G46" s="1">
        <v>68</v>
      </c>
      <c r="H46" s="2">
        <v>0.267716535433071</v>
      </c>
    </row>
    <row r="47" spans="1:8" x14ac:dyDescent="0.25">
      <c r="A47" s="16" t="s">
        <v>1376</v>
      </c>
      <c r="B47" s="1">
        <v>4021</v>
      </c>
      <c r="C47" s="1">
        <v>967</v>
      </c>
      <c r="D47" s="2">
        <v>0.240487440935091</v>
      </c>
      <c r="E47" s="1">
        <v>387</v>
      </c>
      <c r="F47" s="2">
        <v>0.40020682523267798</v>
      </c>
      <c r="G47" s="1">
        <v>54</v>
      </c>
      <c r="H47" s="2">
        <v>0.13953488372093001</v>
      </c>
    </row>
    <row r="48" spans="1:8" x14ac:dyDescent="0.25">
      <c r="A48" s="16" t="s">
        <v>1377</v>
      </c>
      <c r="B48" s="1">
        <v>156</v>
      </c>
      <c r="C48" s="1">
        <v>27</v>
      </c>
      <c r="D48" s="2">
        <v>0.17307692307692299</v>
      </c>
      <c r="E48" s="1" t="s">
        <v>2216</v>
      </c>
      <c r="F48" s="2" t="s">
        <v>2216</v>
      </c>
      <c r="G48" s="1" t="s">
        <v>2216</v>
      </c>
      <c r="H48" s="2" t="s">
        <v>2216</v>
      </c>
    </row>
    <row r="49" spans="1:8" x14ac:dyDescent="0.25">
      <c r="A49" s="16" t="s">
        <v>1378</v>
      </c>
      <c r="B49" s="1">
        <v>73</v>
      </c>
      <c r="C49" s="1">
        <v>6</v>
      </c>
      <c r="D49" s="2">
        <v>8.2191780821917804E-2</v>
      </c>
      <c r="E49" s="1" t="s">
        <v>2216</v>
      </c>
      <c r="F49" s="2" t="s">
        <v>2216</v>
      </c>
      <c r="G49" s="1" t="s">
        <v>2216</v>
      </c>
      <c r="H49" s="2" t="s">
        <v>2216</v>
      </c>
    </row>
    <row r="50" spans="1:8" x14ac:dyDescent="0.25">
      <c r="A50" s="16" t="s">
        <v>1379</v>
      </c>
      <c r="B50" s="1">
        <v>27</v>
      </c>
      <c r="C50" s="1" t="s">
        <v>2216</v>
      </c>
      <c r="D50" s="2" t="s">
        <v>2216</v>
      </c>
      <c r="E50" s="1" t="s">
        <v>2216</v>
      </c>
      <c r="F50" s="2" t="s">
        <v>2216</v>
      </c>
      <c r="G50" s="1" t="s">
        <v>2216</v>
      </c>
      <c r="H50" s="2" t="s">
        <v>2216</v>
      </c>
    </row>
    <row r="51" spans="1:8" x14ac:dyDescent="0.25">
      <c r="A51" s="16" t="s">
        <v>1380</v>
      </c>
      <c r="B51" s="1">
        <v>88780</v>
      </c>
      <c r="C51" s="1">
        <v>5279</v>
      </c>
      <c r="D51" s="2">
        <v>5.9461590448299198E-2</v>
      </c>
      <c r="E51" s="1">
        <v>2004</v>
      </c>
      <c r="F51" s="2">
        <v>0.37961735177116901</v>
      </c>
      <c r="G51" s="1">
        <v>626</v>
      </c>
      <c r="H51" s="2">
        <v>0.31237524950099799</v>
      </c>
    </row>
    <row r="52" spans="1:8" x14ac:dyDescent="0.25">
      <c r="A52" s="16" t="s">
        <v>1381</v>
      </c>
      <c r="B52" s="1">
        <v>18881</v>
      </c>
      <c r="C52" s="1">
        <v>928</v>
      </c>
      <c r="D52" s="2">
        <v>4.9149939092209098E-2</v>
      </c>
      <c r="E52" s="1">
        <v>504</v>
      </c>
      <c r="F52" s="2">
        <v>0.54310344827586199</v>
      </c>
      <c r="G52" s="1">
        <v>164</v>
      </c>
      <c r="H52" s="2">
        <v>0.32539682539682502</v>
      </c>
    </row>
    <row r="53" spans="1:8" x14ac:dyDescent="0.25">
      <c r="A53" s="16" t="s">
        <v>1382</v>
      </c>
      <c r="B53" s="1">
        <v>68937</v>
      </c>
      <c r="C53" s="1">
        <v>4231</v>
      </c>
      <c r="D53" s="2">
        <v>6.1374878512264801E-2</v>
      </c>
      <c r="E53" s="1">
        <v>2255</v>
      </c>
      <c r="F53" s="2">
        <v>0.53297092885842601</v>
      </c>
      <c r="G53" s="1">
        <v>647</v>
      </c>
      <c r="H53" s="2">
        <v>0.28691796008869203</v>
      </c>
    </row>
    <row r="54" spans="1:8" x14ac:dyDescent="0.25">
      <c r="A54" s="10" t="s">
        <v>14</v>
      </c>
      <c r="B54" s="4">
        <v>372568</v>
      </c>
      <c r="C54" s="4">
        <v>44771</v>
      </c>
      <c r="D54" s="3">
        <v>0.12016866719632401</v>
      </c>
      <c r="E54" s="4">
        <v>14563</v>
      </c>
      <c r="F54" s="3">
        <v>0.32527752339684202</v>
      </c>
      <c r="G54" s="4">
        <v>3064</v>
      </c>
      <c r="H54" s="3">
        <v>0.21039620957220401</v>
      </c>
    </row>
    <row r="55" spans="1:8" x14ac:dyDescent="0.25">
      <c r="A55" s="15"/>
    </row>
    <row r="56" spans="1:8" x14ac:dyDescent="0.25">
      <c r="A56" s="13" t="s">
        <v>35</v>
      </c>
    </row>
    <row r="57" spans="1:8" x14ac:dyDescent="0.25">
      <c r="A57" s="14" t="s">
        <v>36</v>
      </c>
    </row>
    <row r="58" spans="1:8" x14ac:dyDescent="0.25">
      <c r="A58" s="14" t="s">
        <v>37</v>
      </c>
    </row>
    <row r="59" spans="1:8" x14ac:dyDescent="0.25">
      <c r="A59" s="14" t="s">
        <v>69</v>
      </c>
    </row>
    <row r="60" spans="1:8" x14ac:dyDescent="0.25">
      <c r="A60" s="14" t="s">
        <v>868</v>
      </c>
    </row>
    <row r="61" spans="1:8" x14ac:dyDescent="0.25">
      <c r="A61" s="14" t="s">
        <v>1096</v>
      </c>
    </row>
    <row r="62" spans="1:8" x14ac:dyDescent="0.25">
      <c r="A62" s="14" t="s">
        <v>1106</v>
      </c>
    </row>
    <row r="63" spans="1:8" x14ac:dyDescent="0.25">
      <c r="A63" s="14" t="s">
        <v>872</v>
      </c>
    </row>
    <row r="64" spans="1:8" x14ac:dyDescent="0.25">
      <c r="A64" s="14" t="s">
        <v>873</v>
      </c>
    </row>
    <row r="65" spans="1:1" x14ac:dyDescent="0.25">
      <c r="A65" s="14" t="s">
        <v>39</v>
      </c>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1426</v>
      </c>
    </row>
    <row r="2" spans="1:8" ht="15" x14ac:dyDescent="0.25">
      <c r="A2" s="12" t="s">
        <v>1183</v>
      </c>
    </row>
    <row r="3" spans="1:8" ht="15" x14ac:dyDescent="0.25">
      <c r="A3" s="12" t="s">
        <v>867</v>
      </c>
    </row>
    <row r="4" spans="1:8" ht="15" x14ac:dyDescent="0.25">
      <c r="A4" s="12" t="s">
        <v>809</v>
      </c>
    </row>
    <row r="5" spans="1:8" x14ac:dyDescent="0.25">
      <c r="A5" s="19" t="str">
        <f>HYPERLINK("#'Table of contents'!A76",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1260</v>
      </c>
      <c r="B9" s="1">
        <v>23666</v>
      </c>
      <c r="C9" s="1">
        <v>5583</v>
      </c>
      <c r="D9" s="2">
        <v>0.23590805374799301</v>
      </c>
      <c r="E9" s="1">
        <v>1832</v>
      </c>
      <c r="F9" s="2">
        <v>0.328138993372739</v>
      </c>
      <c r="G9" s="1">
        <v>315</v>
      </c>
      <c r="H9" s="2">
        <v>0.17194323144104801</v>
      </c>
    </row>
    <row r="10" spans="1:8" x14ac:dyDescent="0.25">
      <c r="A10" s="16" t="s">
        <v>1261</v>
      </c>
      <c r="B10" s="1">
        <v>49784</v>
      </c>
      <c r="C10" s="1">
        <v>9508</v>
      </c>
      <c r="D10" s="2">
        <v>0.19098505543949901</v>
      </c>
      <c r="E10" s="1">
        <v>2216</v>
      </c>
      <c r="F10" s="2">
        <v>0.23306689103912501</v>
      </c>
      <c r="G10" s="1">
        <v>335</v>
      </c>
      <c r="H10" s="2">
        <v>0.151173285198556</v>
      </c>
    </row>
    <row r="11" spans="1:8" x14ac:dyDescent="0.25">
      <c r="A11" s="16" t="s">
        <v>1262</v>
      </c>
      <c r="B11" s="1">
        <v>10678</v>
      </c>
      <c r="C11" s="1">
        <v>2732</v>
      </c>
      <c r="D11" s="2">
        <v>0.25585315602172698</v>
      </c>
      <c r="E11" s="1">
        <v>888</v>
      </c>
      <c r="F11" s="2">
        <v>0.32503660322108302</v>
      </c>
      <c r="G11" s="1">
        <v>174</v>
      </c>
      <c r="H11" s="2">
        <v>0.195945945945946</v>
      </c>
    </row>
    <row r="12" spans="1:8" x14ac:dyDescent="0.25">
      <c r="A12" s="16" t="s">
        <v>1384</v>
      </c>
      <c r="B12" s="1">
        <v>8869</v>
      </c>
      <c r="C12" s="1">
        <v>1208</v>
      </c>
      <c r="D12" s="2">
        <v>0.136204758146352</v>
      </c>
      <c r="E12" s="1">
        <v>352</v>
      </c>
      <c r="F12" s="2">
        <v>0.29139072847682101</v>
      </c>
      <c r="G12" s="1">
        <v>53</v>
      </c>
      <c r="H12" s="2">
        <v>0.15056818181818199</v>
      </c>
    </row>
    <row r="13" spans="1:8" x14ac:dyDescent="0.25">
      <c r="A13" s="16" t="s">
        <v>1385</v>
      </c>
      <c r="B13" s="1">
        <v>17413</v>
      </c>
      <c r="C13" s="1">
        <v>2464</v>
      </c>
      <c r="D13" s="2">
        <v>0.14150347441566599</v>
      </c>
      <c r="E13" s="1">
        <v>533</v>
      </c>
      <c r="F13" s="2">
        <v>0.21631493506493499</v>
      </c>
      <c r="G13" s="1">
        <v>76</v>
      </c>
      <c r="H13" s="2">
        <v>0.14258911819887399</v>
      </c>
    </row>
    <row r="14" spans="1:8" x14ac:dyDescent="0.25">
      <c r="A14" s="16" t="s">
        <v>1386</v>
      </c>
      <c r="B14" s="1">
        <v>2180</v>
      </c>
      <c r="C14" s="1">
        <v>249</v>
      </c>
      <c r="D14" s="2">
        <v>0.114220183486239</v>
      </c>
      <c r="E14" s="1">
        <v>68</v>
      </c>
      <c r="F14" s="2">
        <v>0.27309236947791199</v>
      </c>
      <c r="G14" s="1">
        <v>9</v>
      </c>
      <c r="H14" s="2">
        <v>0.13235294117647101</v>
      </c>
    </row>
    <row r="15" spans="1:8" x14ac:dyDescent="0.25">
      <c r="A15" s="16" t="s">
        <v>1387</v>
      </c>
      <c r="B15" s="1">
        <v>3680</v>
      </c>
      <c r="C15" s="1">
        <v>312</v>
      </c>
      <c r="D15" s="2">
        <v>8.4782608695652198E-2</v>
      </c>
      <c r="E15" s="1">
        <v>133</v>
      </c>
      <c r="F15" s="2">
        <v>0.42628205128205099</v>
      </c>
      <c r="G15" s="1">
        <v>33</v>
      </c>
      <c r="H15" s="2">
        <v>0.24812030075187999</v>
      </c>
    </row>
    <row r="16" spans="1:8" x14ac:dyDescent="0.25">
      <c r="A16" s="16" t="s">
        <v>1388</v>
      </c>
      <c r="B16" s="1">
        <v>9881</v>
      </c>
      <c r="C16" s="1">
        <v>743</v>
      </c>
      <c r="D16" s="2">
        <v>7.5194818338224903E-2</v>
      </c>
      <c r="E16" s="1">
        <v>237</v>
      </c>
      <c r="F16" s="2">
        <v>0.31897711978465698</v>
      </c>
      <c r="G16" s="1">
        <v>55</v>
      </c>
      <c r="H16" s="2">
        <v>0.23206751054852301</v>
      </c>
    </row>
    <row r="17" spans="1:8" x14ac:dyDescent="0.25">
      <c r="A17" s="16" t="s">
        <v>1389</v>
      </c>
      <c r="B17" s="1">
        <v>1161</v>
      </c>
      <c r="C17" s="1">
        <v>80</v>
      </c>
      <c r="D17" s="2">
        <v>6.8906115417743302E-2</v>
      </c>
      <c r="E17" s="1">
        <v>30</v>
      </c>
      <c r="F17" s="2">
        <v>0.375</v>
      </c>
      <c r="G17" s="1" t="s">
        <v>2216</v>
      </c>
      <c r="H17" s="2" t="s">
        <v>2216</v>
      </c>
    </row>
    <row r="18" spans="1:8" x14ac:dyDescent="0.25">
      <c r="A18" s="16" t="s">
        <v>1390</v>
      </c>
      <c r="B18" s="1">
        <v>852</v>
      </c>
      <c r="C18" s="1">
        <v>121</v>
      </c>
      <c r="D18" s="2">
        <v>0.142018779342723</v>
      </c>
      <c r="E18" s="1">
        <v>42</v>
      </c>
      <c r="F18" s="2">
        <v>0.34710743801652899</v>
      </c>
      <c r="G18" s="1">
        <v>9</v>
      </c>
      <c r="H18" s="2">
        <v>0.214285714285714</v>
      </c>
    </row>
    <row r="19" spans="1:8" x14ac:dyDescent="0.25">
      <c r="A19" s="16" t="s">
        <v>1391</v>
      </c>
      <c r="B19" s="1">
        <v>2135</v>
      </c>
      <c r="C19" s="1">
        <v>259</v>
      </c>
      <c r="D19" s="2">
        <v>0.121311475409836</v>
      </c>
      <c r="E19" s="1">
        <v>64</v>
      </c>
      <c r="F19" s="2">
        <v>0.247104247104247</v>
      </c>
      <c r="G19" s="1">
        <v>13</v>
      </c>
      <c r="H19" s="2">
        <v>0.203125</v>
      </c>
    </row>
    <row r="20" spans="1:8" x14ac:dyDescent="0.25">
      <c r="A20" s="16" t="s">
        <v>1392</v>
      </c>
      <c r="B20" s="1">
        <v>189</v>
      </c>
      <c r="C20" s="1">
        <v>17</v>
      </c>
      <c r="D20" s="2">
        <v>8.99470899470899E-2</v>
      </c>
      <c r="E20" s="1" t="s">
        <v>2216</v>
      </c>
      <c r="F20" s="2" t="s">
        <v>2216</v>
      </c>
      <c r="G20" s="1" t="s">
        <v>2216</v>
      </c>
      <c r="H20" s="2" t="s">
        <v>2216</v>
      </c>
    </row>
    <row r="21" spans="1:8" x14ac:dyDescent="0.25">
      <c r="A21" s="16" t="s">
        <v>1393</v>
      </c>
      <c r="B21" s="1">
        <v>2404</v>
      </c>
      <c r="C21" s="1">
        <v>571</v>
      </c>
      <c r="D21" s="2">
        <v>0.23752079866888501</v>
      </c>
      <c r="E21" s="1">
        <v>259</v>
      </c>
      <c r="F21" s="2">
        <v>0.45359019264448303</v>
      </c>
      <c r="G21" s="1">
        <v>38</v>
      </c>
      <c r="H21" s="2">
        <v>0.14671814671814701</v>
      </c>
    </row>
    <row r="22" spans="1:8" x14ac:dyDescent="0.25">
      <c r="A22" s="16" t="s">
        <v>1394</v>
      </c>
      <c r="B22" s="1">
        <v>3194</v>
      </c>
      <c r="C22" s="1">
        <v>563</v>
      </c>
      <c r="D22" s="2">
        <v>0.17626800250469599</v>
      </c>
      <c r="E22" s="1">
        <v>217</v>
      </c>
      <c r="F22" s="2">
        <v>0.38543516873889899</v>
      </c>
      <c r="G22" s="1">
        <v>19</v>
      </c>
      <c r="H22" s="2">
        <v>8.7557603686635899E-2</v>
      </c>
    </row>
    <row r="23" spans="1:8" x14ac:dyDescent="0.25">
      <c r="A23" s="16" t="s">
        <v>1395</v>
      </c>
      <c r="B23" s="1">
        <v>414</v>
      </c>
      <c r="C23" s="1">
        <v>72</v>
      </c>
      <c r="D23" s="2">
        <v>0.173913043478261</v>
      </c>
      <c r="E23" s="1">
        <v>37</v>
      </c>
      <c r="F23" s="2">
        <v>0.51388888888888895</v>
      </c>
      <c r="G23" s="1" t="s">
        <v>2216</v>
      </c>
      <c r="H23" s="2" t="s">
        <v>2216</v>
      </c>
    </row>
    <row r="24" spans="1:8" x14ac:dyDescent="0.25">
      <c r="A24" s="16" t="s">
        <v>1396</v>
      </c>
      <c r="B24" s="1">
        <v>129</v>
      </c>
      <c r="C24" s="1">
        <v>40</v>
      </c>
      <c r="D24" s="2">
        <v>0.31007751937984501</v>
      </c>
      <c r="E24" s="1">
        <v>9</v>
      </c>
      <c r="F24" s="2">
        <v>0.22500000000000001</v>
      </c>
      <c r="G24" s="1" t="s">
        <v>2216</v>
      </c>
      <c r="H24" s="2" t="s">
        <v>2216</v>
      </c>
    </row>
    <row r="25" spans="1:8" x14ac:dyDescent="0.25">
      <c r="A25" s="16" t="s">
        <v>1397</v>
      </c>
      <c r="B25" s="1">
        <v>587</v>
      </c>
      <c r="C25" s="1">
        <v>161</v>
      </c>
      <c r="D25" s="2">
        <v>0.27427597955707</v>
      </c>
      <c r="E25" s="1">
        <v>30</v>
      </c>
      <c r="F25" s="2">
        <v>0.18633540372670801</v>
      </c>
      <c r="G25" s="1" t="s">
        <v>2216</v>
      </c>
      <c r="H25" s="2" t="s">
        <v>2216</v>
      </c>
    </row>
    <row r="26" spans="1:8" x14ac:dyDescent="0.25">
      <c r="A26" s="16" t="s">
        <v>1398</v>
      </c>
      <c r="B26" s="1">
        <v>136</v>
      </c>
      <c r="C26" s="1">
        <v>37</v>
      </c>
      <c r="D26" s="2">
        <v>0.27205882352941202</v>
      </c>
      <c r="E26" s="1">
        <v>9</v>
      </c>
      <c r="F26" s="2">
        <v>0.24324324324324301</v>
      </c>
      <c r="G26" s="1" t="s">
        <v>2216</v>
      </c>
      <c r="H26" s="2" t="s">
        <v>2216</v>
      </c>
    </row>
    <row r="27" spans="1:8" x14ac:dyDescent="0.25">
      <c r="A27" s="16" t="s">
        <v>1399</v>
      </c>
      <c r="B27" s="1">
        <v>1141</v>
      </c>
      <c r="C27" s="1">
        <v>184</v>
      </c>
      <c r="D27" s="2">
        <v>0.161262050832603</v>
      </c>
      <c r="E27" s="1">
        <v>67</v>
      </c>
      <c r="F27" s="2">
        <v>0.36413043478260898</v>
      </c>
      <c r="G27" s="1">
        <v>12</v>
      </c>
      <c r="H27" s="2">
        <v>0.17910447761194001</v>
      </c>
    </row>
    <row r="28" spans="1:8" x14ac:dyDescent="0.25">
      <c r="A28" s="16" t="s">
        <v>1400</v>
      </c>
      <c r="B28" s="1">
        <v>2089</v>
      </c>
      <c r="C28" s="1">
        <v>243</v>
      </c>
      <c r="D28" s="2">
        <v>0.116323599808521</v>
      </c>
      <c r="E28" s="1">
        <v>77</v>
      </c>
      <c r="F28" s="2">
        <v>0.31687242798353898</v>
      </c>
      <c r="G28" s="1">
        <v>7</v>
      </c>
      <c r="H28" s="2">
        <v>9.0909090909090898E-2</v>
      </c>
    </row>
    <row r="29" spans="1:8" x14ac:dyDescent="0.25">
      <c r="A29" s="16" t="s">
        <v>1401</v>
      </c>
      <c r="B29" s="1">
        <v>289</v>
      </c>
      <c r="C29" s="1">
        <v>33</v>
      </c>
      <c r="D29" s="2">
        <v>0.114186851211073</v>
      </c>
      <c r="E29" s="1">
        <v>16</v>
      </c>
      <c r="F29" s="2">
        <v>0.48484848484848497</v>
      </c>
      <c r="G29" s="1" t="s">
        <v>2216</v>
      </c>
      <c r="H29" s="2" t="s">
        <v>2216</v>
      </c>
    </row>
    <row r="30" spans="1:8" x14ac:dyDescent="0.25">
      <c r="A30" s="16" t="s">
        <v>1402</v>
      </c>
      <c r="B30" s="1">
        <v>3066</v>
      </c>
      <c r="C30" s="1">
        <v>366</v>
      </c>
      <c r="D30" s="2">
        <v>0.119373776908023</v>
      </c>
      <c r="E30" s="1">
        <v>136</v>
      </c>
      <c r="F30" s="2">
        <v>0.37158469945355199</v>
      </c>
      <c r="G30" s="1">
        <v>20</v>
      </c>
      <c r="H30" s="2">
        <v>0.14705882352941199</v>
      </c>
    </row>
    <row r="31" spans="1:8" x14ac:dyDescent="0.25">
      <c r="A31" s="16" t="s">
        <v>1403</v>
      </c>
      <c r="B31" s="1">
        <v>4912</v>
      </c>
      <c r="C31" s="1">
        <v>549</v>
      </c>
      <c r="D31" s="2">
        <v>0.111767100977199</v>
      </c>
      <c r="E31" s="1">
        <v>156</v>
      </c>
      <c r="F31" s="2">
        <v>0.28415300546448102</v>
      </c>
      <c r="G31" s="1">
        <v>21</v>
      </c>
      <c r="H31" s="2">
        <v>0.134615384615385</v>
      </c>
    </row>
    <row r="32" spans="1:8" x14ac:dyDescent="0.25">
      <c r="A32" s="16" t="s">
        <v>1404</v>
      </c>
      <c r="B32" s="1">
        <v>535</v>
      </c>
      <c r="C32" s="1">
        <v>49</v>
      </c>
      <c r="D32" s="2">
        <v>9.1588785046729002E-2</v>
      </c>
      <c r="E32" s="1">
        <v>22</v>
      </c>
      <c r="F32" s="2">
        <v>0.44897959183673503</v>
      </c>
      <c r="G32" s="1" t="s">
        <v>2216</v>
      </c>
      <c r="H32" s="2" t="s">
        <v>2216</v>
      </c>
    </row>
    <row r="33" spans="1:8" x14ac:dyDescent="0.25">
      <c r="A33" s="16" t="s">
        <v>1405</v>
      </c>
      <c r="B33" s="1">
        <v>1237</v>
      </c>
      <c r="C33" s="1">
        <v>69</v>
      </c>
      <c r="D33" s="2">
        <v>5.57801131770412E-2</v>
      </c>
      <c r="E33" s="1">
        <v>22</v>
      </c>
      <c r="F33" s="2">
        <v>0.31884057971014501</v>
      </c>
      <c r="G33" s="1" t="s">
        <v>2216</v>
      </c>
      <c r="H33" s="2" t="s">
        <v>2216</v>
      </c>
    </row>
    <row r="34" spans="1:8" x14ac:dyDescent="0.25">
      <c r="A34" s="16" t="s">
        <v>1406</v>
      </c>
      <c r="B34" s="1">
        <v>2672</v>
      </c>
      <c r="C34" s="1">
        <v>180</v>
      </c>
      <c r="D34" s="2">
        <v>6.7365269461077806E-2</v>
      </c>
      <c r="E34" s="1">
        <v>52</v>
      </c>
      <c r="F34" s="2">
        <v>0.28888888888888897</v>
      </c>
      <c r="G34" s="1">
        <v>17</v>
      </c>
      <c r="H34" s="2">
        <v>0.32692307692307698</v>
      </c>
    </row>
    <row r="35" spans="1:8" x14ac:dyDescent="0.25">
      <c r="A35" s="16" t="s">
        <v>1407</v>
      </c>
      <c r="B35" s="1">
        <v>382</v>
      </c>
      <c r="C35" s="1">
        <v>20</v>
      </c>
      <c r="D35" s="2">
        <v>5.2356020942408397E-2</v>
      </c>
      <c r="E35" s="1" t="s">
        <v>2216</v>
      </c>
      <c r="F35" s="2" t="s">
        <v>2216</v>
      </c>
      <c r="G35" s="1" t="s">
        <v>2216</v>
      </c>
      <c r="H35" s="2" t="s">
        <v>2216</v>
      </c>
    </row>
    <row r="36" spans="1:8" x14ac:dyDescent="0.25">
      <c r="A36" s="16" t="s">
        <v>1408</v>
      </c>
      <c r="B36" s="1">
        <v>4000</v>
      </c>
      <c r="C36" s="1">
        <v>1018</v>
      </c>
      <c r="D36" s="2">
        <v>0.2545</v>
      </c>
      <c r="E36" s="1">
        <v>213</v>
      </c>
      <c r="F36" s="2">
        <v>0.20923379174852699</v>
      </c>
      <c r="G36" s="1">
        <v>38</v>
      </c>
      <c r="H36" s="2">
        <v>0.17840375586854501</v>
      </c>
    </row>
    <row r="37" spans="1:8" x14ac:dyDescent="0.25">
      <c r="A37" s="16" t="s">
        <v>1409</v>
      </c>
      <c r="B37" s="1">
        <v>6601</v>
      </c>
      <c r="C37" s="1">
        <v>1746</v>
      </c>
      <c r="D37" s="2">
        <v>0.26450537797303397</v>
      </c>
      <c r="E37" s="1">
        <v>331</v>
      </c>
      <c r="F37" s="2">
        <v>0.189576174112257</v>
      </c>
      <c r="G37" s="1">
        <v>63</v>
      </c>
      <c r="H37" s="2">
        <v>0.190332326283988</v>
      </c>
    </row>
    <row r="38" spans="1:8" x14ac:dyDescent="0.25">
      <c r="A38" s="16" t="s">
        <v>1410</v>
      </c>
      <c r="B38" s="1">
        <v>928</v>
      </c>
      <c r="C38" s="1">
        <v>186</v>
      </c>
      <c r="D38" s="2">
        <v>0.20043103448275901</v>
      </c>
      <c r="E38" s="1">
        <v>42</v>
      </c>
      <c r="F38" s="2">
        <v>0.225806451612903</v>
      </c>
      <c r="G38" s="1">
        <v>6</v>
      </c>
      <c r="H38" s="2">
        <v>0.14285714285714299</v>
      </c>
    </row>
    <row r="39" spans="1:8" x14ac:dyDescent="0.25">
      <c r="A39" s="16" t="s">
        <v>1411</v>
      </c>
      <c r="B39" s="1">
        <v>318</v>
      </c>
      <c r="C39" s="1">
        <v>23</v>
      </c>
      <c r="D39" s="2">
        <v>7.2327044025157203E-2</v>
      </c>
      <c r="E39" s="1" t="s">
        <v>2216</v>
      </c>
      <c r="F39" s="2" t="s">
        <v>2216</v>
      </c>
      <c r="G39" s="1" t="s">
        <v>2216</v>
      </c>
      <c r="H39" s="2" t="s">
        <v>2216</v>
      </c>
    </row>
    <row r="40" spans="1:8" x14ac:dyDescent="0.25">
      <c r="A40" s="16" t="s">
        <v>1412</v>
      </c>
      <c r="B40" s="1">
        <v>1164</v>
      </c>
      <c r="C40" s="1">
        <v>80</v>
      </c>
      <c r="D40" s="2">
        <v>6.8728522336769807E-2</v>
      </c>
      <c r="E40" s="1">
        <v>17</v>
      </c>
      <c r="F40" s="2">
        <v>0.21249999999999999</v>
      </c>
      <c r="G40" s="1" t="s">
        <v>2216</v>
      </c>
      <c r="H40" s="2" t="s">
        <v>2216</v>
      </c>
    </row>
    <row r="41" spans="1:8" x14ac:dyDescent="0.25">
      <c r="A41" s="16" t="s">
        <v>1413</v>
      </c>
      <c r="B41" s="1">
        <v>153</v>
      </c>
      <c r="C41" s="1">
        <v>8</v>
      </c>
      <c r="D41" s="2">
        <v>5.22875816993464E-2</v>
      </c>
      <c r="E41" s="1" t="s">
        <v>2216</v>
      </c>
      <c r="F41" s="2" t="s">
        <v>2216</v>
      </c>
      <c r="G41" s="1" t="s">
        <v>2216</v>
      </c>
      <c r="H41" s="2">
        <v>0</v>
      </c>
    </row>
    <row r="42" spans="1:8" x14ac:dyDescent="0.25">
      <c r="A42" s="16" t="s">
        <v>1414</v>
      </c>
      <c r="B42" s="1">
        <v>2776</v>
      </c>
      <c r="C42" s="1">
        <v>226</v>
      </c>
      <c r="D42" s="2">
        <v>8.1412103746397693E-2</v>
      </c>
      <c r="E42" s="1">
        <v>88</v>
      </c>
      <c r="F42" s="2">
        <v>0.38938053097345099</v>
      </c>
      <c r="G42" s="1">
        <v>13</v>
      </c>
      <c r="H42" s="2">
        <v>0.14772727272727301</v>
      </c>
    </row>
    <row r="43" spans="1:8" x14ac:dyDescent="0.25">
      <c r="A43" s="16" t="s">
        <v>1415</v>
      </c>
      <c r="B43" s="1">
        <v>5013</v>
      </c>
      <c r="C43" s="1">
        <v>439</v>
      </c>
      <c r="D43" s="2">
        <v>8.7572311988829005E-2</v>
      </c>
      <c r="E43" s="1">
        <v>139</v>
      </c>
      <c r="F43" s="2">
        <v>0.31662870159453299</v>
      </c>
      <c r="G43" s="1">
        <v>33</v>
      </c>
      <c r="H43" s="2">
        <v>0.23741007194244601</v>
      </c>
    </row>
    <row r="44" spans="1:8" x14ac:dyDescent="0.25">
      <c r="A44" s="16" t="s">
        <v>1416</v>
      </c>
      <c r="B44" s="1">
        <v>686</v>
      </c>
      <c r="C44" s="1">
        <v>53</v>
      </c>
      <c r="D44" s="2">
        <v>7.7259475218658905E-2</v>
      </c>
      <c r="E44" s="1">
        <v>18</v>
      </c>
      <c r="F44" s="2">
        <v>0.339622641509434</v>
      </c>
      <c r="G44" s="1" t="s">
        <v>2216</v>
      </c>
      <c r="H44" s="2" t="s">
        <v>2216</v>
      </c>
    </row>
    <row r="45" spans="1:8" x14ac:dyDescent="0.25">
      <c r="A45" s="16" t="s">
        <v>1417</v>
      </c>
      <c r="B45" s="1">
        <v>5686</v>
      </c>
      <c r="C45" s="1">
        <v>1327</v>
      </c>
      <c r="D45" s="2">
        <v>0.233380232149138</v>
      </c>
      <c r="E45" s="1">
        <v>487</v>
      </c>
      <c r="F45" s="2">
        <v>0.36699321778447602</v>
      </c>
      <c r="G45" s="1">
        <v>71</v>
      </c>
      <c r="H45" s="2">
        <v>0.145790554414784</v>
      </c>
    </row>
    <row r="46" spans="1:8" x14ac:dyDescent="0.25">
      <c r="A46" s="16" t="s">
        <v>1418</v>
      </c>
      <c r="B46" s="1">
        <v>12981</v>
      </c>
      <c r="C46" s="1">
        <v>2464</v>
      </c>
      <c r="D46" s="2">
        <v>0.18981588475464101</v>
      </c>
      <c r="E46" s="1">
        <v>793</v>
      </c>
      <c r="F46" s="2">
        <v>0.321834415584416</v>
      </c>
      <c r="G46" s="1">
        <v>125</v>
      </c>
      <c r="H46" s="2">
        <v>0.15762925598991201</v>
      </c>
    </row>
    <row r="47" spans="1:8" x14ac:dyDescent="0.25">
      <c r="A47" s="16" t="s">
        <v>1419</v>
      </c>
      <c r="B47" s="1">
        <v>1733</v>
      </c>
      <c r="C47" s="1">
        <v>314</v>
      </c>
      <c r="D47" s="2">
        <v>0.18118869013271799</v>
      </c>
      <c r="E47" s="1">
        <v>128</v>
      </c>
      <c r="F47" s="2">
        <v>0.40764331210191102</v>
      </c>
      <c r="G47" s="1">
        <v>22</v>
      </c>
      <c r="H47" s="2">
        <v>0.171875</v>
      </c>
    </row>
    <row r="48" spans="1:8" x14ac:dyDescent="0.25">
      <c r="A48" s="16" t="s">
        <v>1420</v>
      </c>
      <c r="B48" s="1">
        <v>41</v>
      </c>
      <c r="C48" s="1" t="s">
        <v>2216</v>
      </c>
      <c r="D48" s="2" t="s">
        <v>2216</v>
      </c>
      <c r="E48" s="1" t="s">
        <v>2216</v>
      </c>
      <c r="F48" s="2" t="s">
        <v>2216</v>
      </c>
      <c r="G48" s="1" t="s">
        <v>2216</v>
      </c>
      <c r="H48" s="2" t="s">
        <v>2216</v>
      </c>
    </row>
    <row r="49" spans="1:8" x14ac:dyDescent="0.25">
      <c r="A49" s="16" t="s">
        <v>1421</v>
      </c>
      <c r="B49" s="1">
        <v>189</v>
      </c>
      <c r="C49" s="1">
        <v>28</v>
      </c>
      <c r="D49" s="2">
        <v>0.148148148148148</v>
      </c>
      <c r="E49" s="1" t="s">
        <v>2216</v>
      </c>
      <c r="F49" s="2" t="s">
        <v>2216</v>
      </c>
      <c r="G49" s="1" t="s">
        <v>2216</v>
      </c>
      <c r="H49" s="2" t="s">
        <v>2216</v>
      </c>
    </row>
    <row r="50" spans="1:8" x14ac:dyDescent="0.25">
      <c r="A50" s="16" t="s">
        <v>1422</v>
      </c>
      <c r="B50" s="1">
        <v>26</v>
      </c>
      <c r="C50" s="1" t="s">
        <v>2216</v>
      </c>
      <c r="D50" s="2" t="s">
        <v>2216</v>
      </c>
      <c r="E50" s="1" t="s">
        <v>2216</v>
      </c>
      <c r="F50" s="2">
        <v>0</v>
      </c>
      <c r="G50" s="1" t="s">
        <v>2216</v>
      </c>
      <c r="H50" s="2">
        <v>0</v>
      </c>
    </row>
    <row r="51" spans="1:8" x14ac:dyDescent="0.25">
      <c r="A51" s="16" t="s">
        <v>1423</v>
      </c>
      <c r="B51" s="1">
        <v>88463</v>
      </c>
      <c r="C51" s="1">
        <v>5460</v>
      </c>
      <c r="D51" s="2">
        <v>6.1720719396810002E-2</v>
      </c>
      <c r="E51" s="1">
        <v>2704</v>
      </c>
      <c r="F51" s="2">
        <v>0.49523809523809498</v>
      </c>
      <c r="G51" s="1">
        <v>807</v>
      </c>
      <c r="H51" s="2">
        <v>0.29844674556213002</v>
      </c>
    </row>
    <row r="52" spans="1:8" x14ac:dyDescent="0.25">
      <c r="A52" s="16" t="s">
        <v>1424</v>
      </c>
      <c r="B52" s="1">
        <v>75788</v>
      </c>
      <c r="C52" s="1">
        <v>4128</v>
      </c>
      <c r="D52" s="2">
        <v>5.4467725761334199E-2</v>
      </c>
      <c r="E52" s="1">
        <v>1594</v>
      </c>
      <c r="F52" s="2">
        <v>0.38614341085271298</v>
      </c>
      <c r="G52" s="1">
        <v>475</v>
      </c>
      <c r="H52" s="2">
        <v>0.29799247176913402</v>
      </c>
    </row>
    <row r="53" spans="1:8" x14ac:dyDescent="0.25">
      <c r="A53" s="16" t="s">
        <v>1425</v>
      </c>
      <c r="B53" s="1">
        <v>12347</v>
      </c>
      <c r="C53" s="1">
        <v>850</v>
      </c>
      <c r="D53" s="2">
        <v>6.8842633838179304E-2</v>
      </c>
      <c r="E53" s="1">
        <v>465</v>
      </c>
      <c r="F53" s="2">
        <v>0.54705882352941204</v>
      </c>
      <c r="G53" s="1">
        <v>155</v>
      </c>
      <c r="H53" s="2">
        <v>0.33333333333333298</v>
      </c>
    </row>
    <row r="54" spans="1:8" x14ac:dyDescent="0.25">
      <c r="A54" s="10" t="s">
        <v>14</v>
      </c>
      <c r="B54" s="4">
        <v>372568</v>
      </c>
      <c r="C54" s="4">
        <v>44771</v>
      </c>
      <c r="D54" s="3">
        <v>0.12016866719632401</v>
      </c>
      <c r="E54" s="4">
        <v>14563</v>
      </c>
      <c r="F54" s="3">
        <v>0.32527752339684202</v>
      </c>
      <c r="G54" s="4">
        <v>3064</v>
      </c>
      <c r="H54" s="3">
        <v>0.21039620957220401</v>
      </c>
    </row>
    <row r="55" spans="1:8" x14ac:dyDescent="0.25">
      <c r="A55" s="15"/>
    </row>
    <row r="56" spans="1:8" x14ac:dyDescent="0.25">
      <c r="A56" s="13" t="s">
        <v>35</v>
      </c>
    </row>
    <row r="57" spans="1:8" x14ac:dyDescent="0.25">
      <c r="A57" s="14" t="s">
        <v>36</v>
      </c>
    </row>
    <row r="58" spans="1:8" x14ac:dyDescent="0.25">
      <c r="A58" s="14" t="s">
        <v>37</v>
      </c>
    </row>
    <row r="59" spans="1:8" x14ac:dyDescent="0.25">
      <c r="A59" s="14" t="s">
        <v>69</v>
      </c>
    </row>
    <row r="60" spans="1:8" x14ac:dyDescent="0.25">
      <c r="A60" s="14" t="s">
        <v>868</v>
      </c>
    </row>
    <row r="61" spans="1:8" x14ac:dyDescent="0.25">
      <c r="A61" s="14" t="s">
        <v>1096</v>
      </c>
    </row>
    <row r="62" spans="1:8" x14ac:dyDescent="0.25">
      <c r="A62" s="14" t="s">
        <v>1106</v>
      </c>
    </row>
    <row r="63" spans="1:8" x14ac:dyDescent="0.25">
      <c r="A63" s="14" t="s">
        <v>872</v>
      </c>
    </row>
    <row r="64" spans="1:8" x14ac:dyDescent="0.25">
      <c r="A64" s="14" t="s">
        <v>873</v>
      </c>
    </row>
    <row r="65" spans="1:1" x14ac:dyDescent="0.25">
      <c r="A65" s="14" t="s">
        <v>39</v>
      </c>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1433</v>
      </c>
    </row>
    <row r="2" spans="1:8" ht="15" x14ac:dyDescent="0.25">
      <c r="A2" s="12" t="s">
        <v>1183</v>
      </c>
    </row>
    <row r="3" spans="1:8" ht="15" x14ac:dyDescent="0.25">
      <c r="A3" s="12" t="s">
        <v>767</v>
      </c>
    </row>
    <row r="4" spans="1:8" ht="15" x14ac:dyDescent="0.25">
      <c r="A4" s="12" t="s">
        <v>781</v>
      </c>
    </row>
    <row r="5" spans="1:8" x14ac:dyDescent="0.25">
      <c r="A5" s="19" t="str">
        <f>HYPERLINK("#'Table of contents'!A77",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1427</v>
      </c>
      <c r="B9" s="1">
        <v>29142</v>
      </c>
      <c r="C9" s="1">
        <v>1155</v>
      </c>
      <c r="D9" s="2">
        <v>3.9633518632901002E-2</v>
      </c>
      <c r="E9" s="1">
        <v>354</v>
      </c>
      <c r="F9" s="2">
        <v>0.30649350649350598</v>
      </c>
      <c r="G9" s="1">
        <v>90</v>
      </c>
      <c r="H9" s="2">
        <v>0.25423728813559299</v>
      </c>
    </row>
    <row r="10" spans="1:8" x14ac:dyDescent="0.25">
      <c r="A10" s="16" t="s">
        <v>1428</v>
      </c>
      <c r="B10" s="1">
        <v>104495</v>
      </c>
      <c r="C10" s="1">
        <v>8683</v>
      </c>
      <c r="D10" s="2">
        <v>8.30948849227236E-2</v>
      </c>
      <c r="E10" s="1">
        <v>2090</v>
      </c>
      <c r="F10" s="2">
        <v>0.240700218818381</v>
      </c>
      <c r="G10" s="1">
        <v>420</v>
      </c>
      <c r="H10" s="2">
        <v>0.200956937799043</v>
      </c>
    </row>
    <row r="11" spans="1:8" x14ac:dyDescent="0.25">
      <c r="A11" s="16" t="s">
        <v>1429</v>
      </c>
      <c r="B11" s="1">
        <v>37774</v>
      </c>
      <c r="C11" s="1">
        <v>4517</v>
      </c>
      <c r="D11" s="2">
        <v>0.11957960501932501</v>
      </c>
      <c r="E11" s="1">
        <v>1148</v>
      </c>
      <c r="F11" s="2">
        <v>0.25415098516714602</v>
      </c>
      <c r="G11" s="1">
        <v>160</v>
      </c>
      <c r="H11" s="2">
        <v>0.139372822299652</v>
      </c>
    </row>
    <row r="12" spans="1:8" x14ac:dyDescent="0.25">
      <c r="A12" s="16" t="s">
        <v>1430</v>
      </c>
      <c r="B12" s="1">
        <v>23360</v>
      </c>
      <c r="C12" s="1">
        <v>1341</v>
      </c>
      <c r="D12" s="2">
        <v>5.74058219178082E-2</v>
      </c>
      <c r="E12" s="1">
        <v>579</v>
      </c>
      <c r="F12" s="2">
        <v>0.43176733780760601</v>
      </c>
      <c r="G12" s="1">
        <v>201</v>
      </c>
      <c r="H12" s="2">
        <v>0.34715025906735802</v>
      </c>
    </row>
    <row r="13" spans="1:8" x14ac:dyDescent="0.25">
      <c r="A13" s="16" t="s">
        <v>1431</v>
      </c>
      <c r="B13" s="1">
        <v>105415</v>
      </c>
      <c r="C13" s="1">
        <v>14414</v>
      </c>
      <c r="D13" s="2">
        <v>0.13673575866812099</v>
      </c>
      <c r="E13" s="1">
        <v>5179</v>
      </c>
      <c r="F13" s="2">
        <v>0.35930345497433103</v>
      </c>
      <c r="G13" s="1">
        <v>1229</v>
      </c>
      <c r="H13" s="2">
        <v>0.237304498938019</v>
      </c>
    </row>
    <row r="14" spans="1:8" x14ac:dyDescent="0.25">
      <c r="A14" s="16" t="s">
        <v>1432</v>
      </c>
      <c r="B14" s="1">
        <v>72382</v>
      </c>
      <c r="C14" s="1">
        <v>14661</v>
      </c>
      <c r="D14" s="2">
        <v>0.20255035782376801</v>
      </c>
      <c r="E14" s="1">
        <v>5213</v>
      </c>
      <c r="F14" s="2">
        <v>0.35556919718982299</v>
      </c>
      <c r="G14" s="1">
        <v>964</v>
      </c>
      <c r="H14" s="2">
        <v>0.184922309610589</v>
      </c>
    </row>
    <row r="15" spans="1:8" x14ac:dyDescent="0.25">
      <c r="A15" s="10" t="s">
        <v>14</v>
      </c>
      <c r="B15" s="4">
        <v>372568</v>
      </c>
      <c r="C15" s="4">
        <v>44771</v>
      </c>
      <c r="D15" s="3">
        <v>0.12016866719632401</v>
      </c>
      <c r="E15" s="4">
        <v>14563</v>
      </c>
      <c r="F15" s="3">
        <v>0.32527752339684202</v>
      </c>
      <c r="G15" s="4">
        <v>3064</v>
      </c>
      <c r="H15" s="3">
        <v>0.21039620957220401</v>
      </c>
    </row>
    <row r="16" spans="1:8" x14ac:dyDescent="0.25">
      <c r="A16" s="15"/>
    </row>
    <row r="17" spans="1:1" x14ac:dyDescent="0.25">
      <c r="A17" s="13" t="s">
        <v>35</v>
      </c>
    </row>
    <row r="18" spans="1:1" x14ac:dyDescent="0.25">
      <c r="A18" s="14" t="s">
        <v>36</v>
      </c>
    </row>
    <row r="19" spans="1:1" x14ac:dyDescent="0.25">
      <c r="A19" s="14" t="s">
        <v>37</v>
      </c>
    </row>
    <row r="20" spans="1:1" x14ac:dyDescent="0.25">
      <c r="A20" s="14" t="s">
        <v>69</v>
      </c>
    </row>
    <row r="21" spans="1:1" x14ac:dyDescent="0.25">
      <c r="A21" s="14" t="s">
        <v>1096</v>
      </c>
    </row>
    <row r="22" spans="1:1" x14ac:dyDescent="0.25">
      <c r="A22" s="14" t="s">
        <v>1106</v>
      </c>
    </row>
    <row r="23" spans="1:1" x14ac:dyDescent="0.25">
      <c r="A23" s="14" t="s">
        <v>39</v>
      </c>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1443</v>
      </c>
    </row>
    <row r="2" spans="1:8" ht="15" x14ac:dyDescent="0.25">
      <c r="A2" s="12" t="s">
        <v>1183</v>
      </c>
    </row>
    <row r="3" spans="1:8" ht="15" x14ac:dyDescent="0.25">
      <c r="A3" s="12" t="s">
        <v>795</v>
      </c>
    </row>
    <row r="4" spans="1:8" ht="15" x14ac:dyDescent="0.25">
      <c r="A4" s="12" t="s">
        <v>781</v>
      </c>
    </row>
    <row r="5" spans="1:8" x14ac:dyDescent="0.25">
      <c r="A5" s="19" t="str">
        <f>HYPERLINK("#'Table of contents'!A78",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1434</v>
      </c>
      <c r="B9" s="1">
        <v>40488</v>
      </c>
      <c r="C9" s="1">
        <v>2181</v>
      </c>
      <c r="D9" s="2">
        <v>5.3867812685240102E-2</v>
      </c>
      <c r="E9" s="1">
        <v>784</v>
      </c>
      <c r="F9" s="2">
        <v>0.35946813388353999</v>
      </c>
      <c r="G9" s="1">
        <v>238</v>
      </c>
      <c r="H9" s="2">
        <v>0.30357142857142899</v>
      </c>
    </row>
    <row r="10" spans="1:8" x14ac:dyDescent="0.25">
      <c r="A10" s="16" t="s">
        <v>1435</v>
      </c>
      <c r="B10" s="1">
        <v>4761</v>
      </c>
      <c r="C10" s="1">
        <v>136</v>
      </c>
      <c r="D10" s="2">
        <v>2.85654274312119E-2</v>
      </c>
      <c r="E10" s="1">
        <v>75</v>
      </c>
      <c r="F10" s="2">
        <v>0.55147058823529405</v>
      </c>
      <c r="G10" s="1">
        <v>30</v>
      </c>
      <c r="H10" s="2">
        <v>0.4</v>
      </c>
    </row>
    <row r="11" spans="1:8" x14ac:dyDescent="0.25">
      <c r="A11" s="16" t="s">
        <v>1436</v>
      </c>
      <c r="B11" s="1">
        <v>7253</v>
      </c>
      <c r="C11" s="1">
        <v>179</v>
      </c>
      <c r="D11" s="2">
        <v>2.4679442989108E-2</v>
      </c>
      <c r="E11" s="1">
        <v>74</v>
      </c>
      <c r="F11" s="2">
        <v>0.41340782122905001</v>
      </c>
      <c r="G11" s="1">
        <v>23</v>
      </c>
      <c r="H11" s="2">
        <v>0.31081081081081102</v>
      </c>
    </row>
    <row r="12" spans="1:8" x14ac:dyDescent="0.25">
      <c r="A12" s="16" t="s">
        <v>1437</v>
      </c>
      <c r="B12" s="1">
        <v>113688</v>
      </c>
      <c r="C12" s="1">
        <v>14528</v>
      </c>
      <c r="D12" s="2">
        <v>0.127788332981493</v>
      </c>
      <c r="E12" s="1">
        <v>3735</v>
      </c>
      <c r="F12" s="2">
        <v>0.25708975770925102</v>
      </c>
      <c r="G12" s="1">
        <v>783</v>
      </c>
      <c r="H12" s="2">
        <v>0.209638554216867</v>
      </c>
    </row>
    <row r="13" spans="1:8" x14ac:dyDescent="0.25">
      <c r="A13" s="16" t="s">
        <v>1438</v>
      </c>
      <c r="B13" s="1">
        <v>27391</v>
      </c>
      <c r="C13" s="1">
        <v>2024</v>
      </c>
      <c r="D13" s="2">
        <v>7.38928845241138E-2</v>
      </c>
      <c r="E13" s="1">
        <v>849</v>
      </c>
      <c r="F13" s="2">
        <v>0.41946640316205502</v>
      </c>
      <c r="G13" s="1">
        <v>242</v>
      </c>
      <c r="H13" s="2">
        <v>0.28504122497055401</v>
      </c>
    </row>
    <row r="14" spans="1:8" x14ac:dyDescent="0.25">
      <c r="A14" s="16" t="s">
        <v>1439</v>
      </c>
      <c r="B14" s="1">
        <v>68831</v>
      </c>
      <c r="C14" s="1">
        <v>6545</v>
      </c>
      <c r="D14" s="2">
        <v>9.5087969083697793E-2</v>
      </c>
      <c r="E14" s="1">
        <v>2685</v>
      </c>
      <c r="F14" s="2">
        <v>0.410236822001528</v>
      </c>
      <c r="G14" s="1">
        <v>624</v>
      </c>
      <c r="H14" s="2">
        <v>0.23240223463687201</v>
      </c>
    </row>
    <row r="15" spans="1:8" x14ac:dyDescent="0.25">
      <c r="A15" s="16" t="s">
        <v>1440</v>
      </c>
      <c r="B15" s="1">
        <v>65075</v>
      </c>
      <c r="C15" s="1">
        <v>11573</v>
      </c>
      <c r="D15" s="2">
        <v>0.17784095274683101</v>
      </c>
      <c r="E15" s="1">
        <v>3157</v>
      </c>
      <c r="F15" s="2">
        <v>0.27279011492266497</v>
      </c>
      <c r="G15" s="1">
        <v>464</v>
      </c>
      <c r="H15" s="2">
        <v>0.146974976243269</v>
      </c>
    </row>
    <row r="16" spans="1:8" x14ac:dyDescent="0.25">
      <c r="A16" s="16" t="s">
        <v>1441</v>
      </c>
      <c r="B16" s="1">
        <v>11729</v>
      </c>
      <c r="C16" s="1">
        <v>1744</v>
      </c>
      <c r="D16" s="2">
        <v>0.14869127802881699</v>
      </c>
      <c r="E16" s="1">
        <v>693</v>
      </c>
      <c r="F16" s="2">
        <v>0.39736238532110102</v>
      </c>
      <c r="G16" s="1">
        <v>166</v>
      </c>
      <c r="H16" s="2">
        <v>0.23953823953823999</v>
      </c>
    </row>
    <row r="17" spans="1:8" x14ac:dyDescent="0.25">
      <c r="A17" s="16" t="s">
        <v>1442</v>
      </c>
      <c r="B17" s="1">
        <v>33352</v>
      </c>
      <c r="C17" s="1">
        <v>5861</v>
      </c>
      <c r="D17" s="2">
        <v>0.175731590309427</v>
      </c>
      <c r="E17" s="1">
        <v>2511</v>
      </c>
      <c r="F17" s="2">
        <v>0.42842518341579899</v>
      </c>
      <c r="G17" s="1">
        <v>494</v>
      </c>
      <c r="H17" s="2">
        <v>0.19673436877737999</v>
      </c>
    </row>
    <row r="18" spans="1:8" x14ac:dyDescent="0.25">
      <c r="A18" s="10" t="s">
        <v>14</v>
      </c>
      <c r="B18" s="4">
        <v>372568</v>
      </c>
      <c r="C18" s="4">
        <v>44771</v>
      </c>
      <c r="D18" s="3">
        <v>0.12016866719632401</v>
      </c>
      <c r="E18" s="4">
        <v>14563</v>
      </c>
      <c r="F18" s="3">
        <v>0.32527752339684202</v>
      </c>
      <c r="G18" s="4">
        <v>3064</v>
      </c>
      <c r="H18" s="3">
        <v>0.21039620957220401</v>
      </c>
    </row>
    <row r="19" spans="1:8" x14ac:dyDescent="0.25">
      <c r="A19" s="15"/>
    </row>
    <row r="20" spans="1:8" x14ac:dyDescent="0.25">
      <c r="A20" s="13" t="s">
        <v>35</v>
      </c>
    </row>
    <row r="21" spans="1:8" x14ac:dyDescent="0.25">
      <c r="A21" s="14" t="s">
        <v>36</v>
      </c>
    </row>
    <row r="22" spans="1:8" x14ac:dyDescent="0.25">
      <c r="A22" s="14" t="s">
        <v>37</v>
      </c>
    </row>
    <row r="23" spans="1:8" x14ac:dyDescent="0.25">
      <c r="A23" s="14" t="s">
        <v>69</v>
      </c>
    </row>
    <row r="24" spans="1:8" x14ac:dyDescent="0.25">
      <c r="A24" s="14" t="s">
        <v>1096</v>
      </c>
    </row>
    <row r="25" spans="1:8" x14ac:dyDescent="0.25">
      <c r="A25" s="14" t="s">
        <v>1106</v>
      </c>
    </row>
    <row r="26" spans="1:8" x14ac:dyDescent="0.25">
      <c r="A26" s="14" t="s">
        <v>39</v>
      </c>
    </row>
    <row r="27" spans="1:8" x14ac:dyDescent="0.25">
      <c r="A27" s="15"/>
    </row>
    <row r="28" spans="1:8" x14ac:dyDescent="0.25">
      <c r="A28" s="15"/>
    </row>
    <row r="29" spans="1:8" x14ac:dyDescent="0.25">
      <c r="A29" s="15"/>
    </row>
    <row r="30" spans="1:8" x14ac:dyDescent="0.25">
      <c r="A30" s="15"/>
    </row>
    <row r="31" spans="1:8" x14ac:dyDescent="0.25">
      <c r="A31" s="15"/>
    </row>
    <row r="32" spans="1:8"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1453</v>
      </c>
    </row>
    <row r="2" spans="1:8" ht="15" x14ac:dyDescent="0.25">
      <c r="A2" s="12" t="s">
        <v>1183</v>
      </c>
    </row>
    <row r="3" spans="1:8" ht="15" x14ac:dyDescent="0.25">
      <c r="A3" s="12" t="s">
        <v>809</v>
      </c>
    </row>
    <row r="4" spans="1:8" ht="15" x14ac:dyDescent="0.25">
      <c r="A4" s="12" t="s">
        <v>781</v>
      </c>
    </row>
    <row r="5" spans="1:8" x14ac:dyDescent="0.25">
      <c r="A5" s="19" t="str">
        <f>HYPERLINK("#'Table of contents'!A79",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1444</v>
      </c>
      <c r="B9" s="1">
        <v>23167</v>
      </c>
      <c r="C9" s="1">
        <v>1076</v>
      </c>
      <c r="D9" s="2">
        <v>4.6445374886692301E-2</v>
      </c>
      <c r="E9" s="1">
        <v>423</v>
      </c>
      <c r="F9" s="2">
        <v>0.393122676579926</v>
      </c>
      <c r="G9" s="1">
        <v>144</v>
      </c>
      <c r="H9" s="2">
        <v>0.340425531914894</v>
      </c>
    </row>
    <row r="10" spans="1:8" x14ac:dyDescent="0.25">
      <c r="A10" s="16" t="s">
        <v>1445</v>
      </c>
      <c r="B10" s="1">
        <v>27628</v>
      </c>
      <c r="C10" s="1">
        <v>1316</v>
      </c>
      <c r="D10" s="2">
        <v>4.7632836253076599E-2</v>
      </c>
      <c r="E10" s="1">
        <v>458</v>
      </c>
      <c r="F10" s="2">
        <v>0.34802431610942203</v>
      </c>
      <c r="G10" s="1">
        <v>136</v>
      </c>
      <c r="H10" s="2">
        <v>0.29694323144104801</v>
      </c>
    </row>
    <row r="11" spans="1:8" x14ac:dyDescent="0.25">
      <c r="A11" s="16" t="s">
        <v>1446</v>
      </c>
      <c r="B11" s="1">
        <v>1707</v>
      </c>
      <c r="C11" s="1">
        <v>104</v>
      </c>
      <c r="D11" s="2">
        <v>6.0925600468658497E-2</v>
      </c>
      <c r="E11" s="1">
        <v>52</v>
      </c>
      <c r="F11" s="2">
        <v>0.5</v>
      </c>
      <c r="G11" s="1">
        <v>11</v>
      </c>
      <c r="H11" s="2">
        <v>0.21153846153846201</v>
      </c>
    </row>
    <row r="12" spans="1:8" x14ac:dyDescent="0.25">
      <c r="A12" s="16" t="s">
        <v>1447</v>
      </c>
      <c r="B12" s="1">
        <v>91728</v>
      </c>
      <c r="C12" s="1">
        <v>9592</v>
      </c>
      <c r="D12" s="2">
        <v>0.104570033141462</v>
      </c>
      <c r="E12" s="1">
        <v>3523</v>
      </c>
      <c r="F12" s="2">
        <v>0.36728523769808202</v>
      </c>
      <c r="G12" s="1">
        <v>817</v>
      </c>
      <c r="H12" s="2">
        <v>0.23190462673857501</v>
      </c>
    </row>
    <row r="13" spans="1:8" x14ac:dyDescent="0.25">
      <c r="A13" s="16" t="s">
        <v>1448</v>
      </c>
      <c r="B13" s="1">
        <v>102669</v>
      </c>
      <c r="C13" s="1">
        <v>11233</v>
      </c>
      <c r="D13" s="2">
        <v>0.10940985107481301</v>
      </c>
      <c r="E13" s="1">
        <v>2949</v>
      </c>
      <c r="F13" s="2">
        <v>0.26253004540194103</v>
      </c>
      <c r="G13" s="1">
        <v>635</v>
      </c>
      <c r="H13" s="2">
        <v>0.215327229569346</v>
      </c>
    </row>
    <row r="14" spans="1:8" x14ac:dyDescent="0.25">
      <c r="A14" s="16" t="s">
        <v>1449</v>
      </c>
      <c r="B14" s="1">
        <v>15513</v>
      </c>
      <c r="C14" s="1">
        <v>2272</v>
      </c>
      <c r="D14" s="2">
        <v>0.14645780957906299</v>
      </c>
      <c r="E14" s="1">
        <v>797</v>
      </c>
      <c r="F14" s="2">
        <v>0.35079225352112697</v>
      </c>
      <c r="G14" s="1">
        <v>197</v>
      </c>
      <c r="H14" s="2">
        <v>0.24717691342534501</v>
      </c>
    </row>
    <row r="15" spans="1:8" x14ac:dyDescent="0.25">
      <c r="A15" s="16" t="s">
        <v>1450</v>
      </c>
      <c r="B15" s="1">
        <v>31433</v>
      </c>
      <c r="C15" s="1">
        <v>5845</v>
      </c>
      <c r="D15" s="2">
        <v>0.18595107053097101</v>
      </c>
      <c r="E15" s="1">
        <v>2411</v>
      </c>
      <c r="F15" s="2">
        <v>0.41248930710008602</v>
      </c>
      <c r="G15" s="1">
        <v>459</v>
      </c>
      <c r="H15" s="2">
        <v>0.19037743674823701</v>
      </c>
    </row>
    <row r="16" spans="1:8" x14ac:dyDescent="0.25">
      <c r="A16" s="16" t="s">
        <v>1451</v>
      </c>
      <c r="B16" s="1">
        <v>64106</v>
      </c>
      <c r="C16" s="1">
        <v>11006</v>
      </c>
      <c r="D16" s="2">
        <v>0.17168439771628199</v>
      </c>
      <c r="E16" s="1">
        <v>3061</v>
      </c>
      <c r="F16" s="2">
        <v>0.27812102489551199</v>
      </c>
      <c r="G16" s="1">
        <v>482</v>
      </c>
      <c r="H16" s="2">
        <v>0.157464880757922</v>
      </c>
    </row>
    <row r="17" spans="1:8" x14ac:dyDescent="0.25">
      <c r="A17" s="16" t="s">
        <v>1452</v>
      </c>
      <c r="B17" s="1">
        <v>14617</v>
      </c>
      <c r="C17" s="1">
        <v>2327</v>
      </c>
      <c r="D17" s="2">
        <v>0.15919819388383399</v>
      </c>
      <c r="E17" s="1">
        <v>889</v>
      </c>
      <c r="F17" s="2">
        <v>0.38203695745595201</v>
      </c>
      <c r="G17" s="1">
        <v>183</v>
      </c>
      <c r="H17" s="2">
        <v>0.20584926884139501</v>
      </c>
    </row>
    <row r="18" spans="1:8" x14ac:dyDescent="0.25">
      <c r="A18" s="10" t="s">
        <v>14</v>
      </c>
      <c r="B18" s="4">
        <v>372568</v>
      </c>
      <c r="C18" s="4">
        <v>44771</v>
      </c>
      <c r="D18" s="3">
        <v>0.12016866719632401</v>
      </c>
      <c r="E18" s="4">
        <v>14563</v>
      </c>
      <c r="F18" s="3">
        <v>0.32527752339684202</v>
      </c>
      <c r="G18" s="4">
        <v>3064</v>
      </c>
      <c r="H18" s="3">
        <v>0.21039620957220401</v>
      </c>
    </row>
    <row r="19" spans="1:8" x14ac:dyDescent="0.25">
      <c r="A19" s="15"/>
    </row>
    <row r="20" spans="1:8" x14ac:dyDescent="0.25">
      <c r="A20" s="13" t="s">
        <v>35</v>
      </c>
    </row>
    <row r="21" spans="1:8" x14ac:dyDescent="0.25">
      <c r="A21" s="14" t="s">
        <v>36</v>
      </c>
    </row>
    <row r="22" spans="1:8" x14ac:dyDescent="0.25">
      <c r="A22" s="14" t="s">
        <v>37</v>
      </c>
    </row>
    <row r="23" spans="1:8" x14ac:dyDescent="0.25">
      <c r="A23" s="14" t="s">
        <v>69</v>
      </c>
    </row>
    <row r="24" spans="1:8" x14ac:dyDescent="0.25">
      <c r="A24" s="14" t="s">
        <v>1096</v>
      </c>
    </row>
    <row r="25" spans="1:8" x14ac:dyDescent="0.25">
      <c r="A25" s="14" t="s">
        <v>1106</v>
      </c>
    </row>
    <row r="26" spans="1:8" x14ac:dyDescent="0.25">
      <c r="A26" s="14" t="s">
        <v>39</v>
      </c>
    </row>
    <row r="27" spans="1:8" x14ac:dyDescent="0.25">
      <c r="A27" s="15"/>
    </row>
    <row r="28" spans="1:8" x14ac:dyDescent="0.25">
      <c r="A28" s="15"/>
    </row>
    <row r="29" spans="1:8" x14ac:dyDescent="0.25">
      <c r="A29" s="15"/>
    </row>
    <row r="30" spans="1:8" x14ac:dyDescent="0.25">
      <c r="A30" s="15"/>
    </row>
    <row r="31" spans="1:8" x14ac:dyDescent="0.25">
      <c r="A31" s="15"/>
    </row>
    <row r="32" spans="1:8"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M9000"/>
  <sheetViews>
    <sheetView showGridLines="0" workbookViewId="0"/>
  </sheetViews>
  <sheetFormatPr defaultColWidth="11.5546875" defaultRowHeight="13.2" x14ac:dyDescent="0.25"/>
  <cols>
    <col min="1" max="1" width="40.6640625" customWidth="1"/>
    <col min="2" max="12" width="10.5546875" customWidth="1"/>
  </cols>
  <sheetData>
    <row r="1" spans="1:13" ht="15" x14ac:dyDescent="0.25">
      <c r="A1" s="12" t="s">
        <v>501</v>
      </c>
    </row>
    <row r="2" spans="1:13" ht="15" x14ac:dyDescent="0.25">
      <c r="A2" s="12" t="s">
        <v>64</v>
      </c>
    </row>
    <row r="3" spans="1:13" ht="15" x14ac:dyDescent="0.25">
      <c r="A3" s="12" t="s">
        <v>65</v>
      </c>
    </row>
    <row r="4" spans="1:13" ht="15" x14ac:dyDescent="0.25">
      <c r="A4" s="12" t="s">
        <v>57</v>
      </c>
    </row>
    <row r="5" spans="1:13" x14ac:dyDescent="0.25">
      <c r="A5" s="19" t="str">
        <f>HYPERLINK("#'Table of contents'!A8", "Back to contents")</f>
        <v>Back to contents</v>
      </c>
    </row>
    <row r="6" spans="1:13" x14ac:dyDescent="0.25">
      <c r="A6" s="15"/>
      <c r="B6" s="23" t="s">
        <v>66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149</v>
      </c>
      <c r="B8" s="1">
        <v>0</v>
      </c>
      <c r="C8" s="1">
        <v>0</v>
      </c>
      <c r="D8" s="1">
        <v>0</v>
      </c>
      <c r="E8" s="1">
        <v>0</v>
      </c>
      <c r="F8" s="1">
        <v>3</v>
      </c>
      <c r="G8" s="1">
        <v>14</v>
      </c>
      <c r="H8" s="1">
        <v>22</v>
      </c>
      <c r="I8" s="1">
        <v>24</v>
      </c>
      <c r="J8" s="1">
        <v>27</v>
      </c>
      <c r="K8" s="1">
        <v>17</v>
      </c>
      <c r="L8" s="4">
        <v>104</v>
      </c>
      <c r="M8" s="4">
        <v>107</v>
      </c>
    </row>
    <row r="9" spans="1:13" x14ac:dyDescent="0.25">
      <c r="A9" s="16" t="s">
        <v>150</v>
      </c>
      <c r="B9" s="1">
        <v>0</v>
      </c>
      <c r="C9" s="1">
        <v>0</v>
      </c>
      <c r="D9" s="1">
        <v>0</v>
      </c>
      <c r="E9" s="1">
        <v>0</v>
      </c>
      <c r="F9" s="1">
        <v>0</v>
      </c>
      <c r="G9" s="1">
        <v>8</v>
      </c>
      <c r="H9" s="1">
        <v>5</v>
      </c>
      <c r="I9" s="1">
        <v>2</v>
      </c>
      <c r="J9" s="1">
        <v>5</v>
      </c>
      <c r="K9" s="1">
        <v>1</v>
      </c>
      <c r="L9" s="4">
        <v>21</v>
      </c>
      <c r="M9" s="4">
        <v>21</v>
      </c>
    </row>
    <row r="10" spans="1:13" x14ac:dyDescent="0.25">
      <c r="A10" s="16" t="s">
        <v>151</v>
      </c>
      <c r="B10" s="1">
        <v>0</v>
      </c>
      <c r="C10" s="1">
        <v>0</v>
      </c>
      <c r="D10" s="1">
        <v>0</v>
      </c>
      <c r="E10" s="1">
        <v>2</v>
      </c>
      <c r="F10" s="1">
        <v>8</v>
      </c>
      <c r="G10" s="1">
        <v>33</v>
      </c>
      <c r="H10" s="1">
        <v>38</v>
      </c>
      <c r="I10" s="1">
        <v>61</v>
      </c>
      <c r="J10" s="1">
        <v>62</v>
      </c>
      <c r="K10" s="1">
        <v>70</v>
      </c>
      <c r="L10" s="4">
        <v>264</v>
      </c>
      <c r="M10" s="4">
        <v>274</v>
      </c>
    </row>
    <row r="11" spans="1:13" x14ac:dyDescent="0.25">
      <c r="A11" s="16" t="s">
        <v>152</v>
      </c>
      <c r="B11" s="1">
        <v>0</v>
      </c>
      <c r="C11" s="1">
        <v>0</v>
      </c>
      <c r="D11" s="1">
        <v>0</v>
      </c>
      <c r="E11" s="1">
        <v>0</v>
      </c>
      <c r="F11" s="1">
        <v>0</v>
      </c>
      <c r="G11" s="1">
        <v>0</v>
      </c>
      <c r="H11" s="1">
        <v>0</v>
      </c>
      <c r="I11" s="1">
        <v>0</v>
      </c>
      <c r="J11" s="1">
        <v>0</v>
      </c>
      <c r="K11" s="1">
        <v>0</v>
      </c>
      <c r="L11" s="4">
        <v>0</v>
      </c>
      <c r="M11" s="4">
        <v>0</v>
      </c>
    </row>
    <row r="12" spans="1:13" x14ac:dyDescent="0.25">
      <c r="A12" s="16" t="s">
        <v>153</v>
      </c>
      <c r="B12" s="1">
        <v>0</v>
      </c>
      <c r="C12" s="1">
        <v>0</v>
      </c>
      <c r="D12" s="1">
        <v>0</v>
      </c>
      <c r="E12" s="1">
        <v>0</v>
      </c>
      <c r="F12" s="1">
        <v>3</v>
      </c>
      <c r="G12" s="1">
        <v>22</v>
      </c>
      <c r="H12" s="1">
        <v>30</v>
      </c>
      <c r="I12" s="1">
        <v>39</v>
      </c>
      <c r="J12" s="1">
        <v>27</v>
      </c>
      <c r="K12" s="1">
        <v>32</v>
      </c>
      <c r="L12" s="4">
        <v>150</v>
      </c>
      <c r="M12" s="4">
        <v>153</v>
      </c>
    </row>
    <row r="13" spans="1:13" x14ac:dyDescent="0.25">
      <c r="A13" s="16" t="s">
        <v>154</v>
      </c>
      <c r="B13" s="1">
        <v>0</v>
      </c>
      <c r="C13" s="1">
        <v>0</v>
      </c>
      <c r="D13" s="1">
        <v>0</v>
      </c>
      <c r="E13" s="1">
        <v>0</v>
      </c>
      <c r="F13" s="1">
        <v>0</v>
      </c>
      <c r="G13" s="1">
        <v>1</v>
      </c>
      <c r="H13" s="1">
        <v>1</v>
      </c>
      <c r="I13" s="1">
        <v>2</v>
      </c>
      <c r="J13" s="1">
        <v>4</v>
      </c>
      <c r="K13" s="1">
        <v>3</v>
      </c>
      <c r="L13" s="4">
        <v>11</v>
      </c>
      <c r="M13" s="4">
        <v>11</v>
      </c>
    </row>
    <row r="14" spans="1:13" x14ac:dyDescent="0.25">
      <c r="A14" s="16" t="s">
        <v>155</v>
      </c>
      <c r="B14" s="1">
        <v>0</v>
      </c>
      <c r="C14" s="1">
        <v>0</v>
      </c>
      <c r="D14" s="1">
        <v>0</v>
      </c>
      <c r="E14" s="1">
        <v>1</v>
      </c>
      <c r="F14" s="1">
        <v>6</v>
      </c>
      <c r="G14" s="1">
        <v>46</v>
      </c>
      <c r="H14" s="1">
        <v>45</v>
      </c>
      <c r="I14" s="1">
        <v>87</v>
      </c>
      <c r="J14" s="1">
        <v>108</v>
      </c>
      <c r="K14" s="1">
        <v>72</v>
      </c>
      <c r="L14" s="4">
        <v>358</v>
      </c>
      <c r="M14" s="4">
        <v>365</v>
      </c>
    </row>
    <row r="15" spans="1:13" x14ac:dyDescent="0.25">
      <c r="A15" s="16" t="s">
        <v>156</v>
      </c>
      <c r="B15" s="1">
        <v>0</v>
      </c>
      <c r="C15" s="1">
        <v>0</v>
      </c>
      <c r="D15" s="1">
        <v>0</v>
      </c>
      <c r="E15" s="1">
        <v>0</v>
      </c>
      <c r="F15" s="1">
        <v>0</v>
      </c>
      <c r="G15" s="1">
        <v>0</v>
      </c>
      <c r="H15" s="1">
        <v>0</v>
      </c>
      <c r="I15" s="1">
        <v>0</v>
      </c>
      <c r="J15" s="1">
        <v>0</v>
      </c>
      <c r="K15" s="1">
        <v>0</v>
      </c>
      <c r="L15" s="4">
        <v>0</v>
      </c>
      <c r="M15" s="4">
        <v>0</v>
      </c>
    </row>
    <row r="16" spans="1:13" x14ac:dyDescent="0.25">
      <c r="A16" s="16" t="s">
        <v>157</v>
      </c>
      <c r="B16" s="1">
        <v>0</v>
      </c>
      <c r="C16" s="1">
        <v>0</v>
      </c>
      <c r="D16" s="1">
        <v>1</v>
      </c>
      <c r="E16" s="1">
        <v>0</v>
      </c>
      <c r="F16" s="1">
        <v>5</v>
      </c>
      <c r="G16" s="1">
        <v>32</v>
      </c>
      <c r="H16" s="1">
        <v>33</v>
      </c>
      <c r="I16" s="1">
        <v>40</v>
      </c>
      <c r="J16" s="1">
        <v>23</v>
      </c>
      <c r="K16" s="1">
        <v>23</v>
      </c>
      <c r="L16" s="4">
        <v>151</v>
      </c>
      <c r="M16" s="4">
        <v>157</v>
      </c>
    </row>
    <row r="17" spans="1:13" x14ac:dyDescent="0.25">
      <c r="A17" s="16" t="s">
        <v>158</v>
      </c>
      <c r="B17" s="1">
        <v>0</v>
      </c>
      <c r="C17" s="1">
        <v>0</v>
      </c>
      <c r="D17" s="1">
        <v>0</v>
      </c>
      <c r="E17" s="1">
        <v>0</v>
      </c>
      <c r="F17" s="1">
        <v>0</v>
      </c>
      <c r="G17" s="1">
        <v>28</v>
      </c>
      <c r="H17" s="1">
        <v>21</v>
      </c>
      <c r="I17" s="1">
        <v>22</v>
      </c>
      <c r="J17" s="1">
        <v>21</v>
      </c>
      <c r="K17" s="1">
        <v>44</v>
      </c>
      <c r="L17" s="4">
        <v>136</v>
      </c>
      <c r="M17" s="4">
        <v>136</v>
      </c>
    </row>
    <row r="18" spans="1:13" x14ac:dyDescent="0.25">
      <c r="A18" s="16" t="s">
        <v>159</v>
      </c>
      <c r="B18" s="1">
        <v>0</v>
      </c>
      <c r="C18" s="1">
        <v>0</v>
      </c>
      <c r="D18" s="1">
        <v>2</v>
      </c>
      <c r="E18" s="1">
        <v>1</v>
      </c>
      <c r="F18" s="1">
        <v>47</v>
      </c>
      <c r="G18" s="1">
        <v>364</v>
      </c>
      <c r="H18" s="1">
        <v>480</v>
      </c>
      <c r="I18" s="1">
        <v>475</v>
      </c>
      <c r="J18" s="1">
        <v>660</v>
      </c>
      <c r="K18" s="1">
        <v>807</v>
      </c>
      <c r="L18" s="4">
        <v>2786</v>
      </c>
      <c r="M18" s="4">
        <v>2836</v>
      </c>
    </row>
    <row r="19" spans="1:13" x14ac:dyDescent="0.25">
      <c r="A19" s="16" t="s">
        <v>160</v>
      </c>
      <c r="B19" s="1">
        <v>0</v>
      </c>
      <c r="C19" s="1">
        <v>0</v>
      </c>
      <c r="D19" s="1">
        <v>0</v>
      </c>
      <c r="E19" s="1">
        <v>0</v>
      </c>
      <c r="F19" s="1">
        <v>0</v>
      </c>
      <c r="G19" s="1">
        <v>0</v>
      </c>
      <c r="H19" s="1">
        <v>0</v>
      </c>
      <c r="I19" s="1">
        <v>0</v>
      </c>
      <c r="J19" s="1">
        <v>0</v>
      </c>
      <c r="K19" s="1">
        <v>0</v>
      </c>
      <c r="L19" s="4">
        <v>0</v>
      </c>
      <c r="M19" s="4">
        <v>0</v>
      </c>
    </row>
    <row r="20" spans="1:13" x14ac:dyDescent="0.25">
      <c r="A20" s="16" t="s">
        <v>161</v>
      </c>
      <c r="B20" s="1">
        <v>0</v>
      </c>
      <c r="C20" s="1">
        <v>0</v>
      </c>
      <c r="D20" s="1">
        <v>0</v>
      </c>
      <c r="E20" s="1">
        <v>1</v>
      </c>
      <c r="F20" s="1">
        <v>1</v>
      </c>
      <c r="G20" s="1">
        <v>33</v>
      </c>
      <c r="H20" s="1">
        <v>41</v>
      </c>
      <c r="I20" s="1">
        <v>33</v>
      </c>
      <c r="J20" s="1">
        <v>36</v>
      </c>
      <c r="K20" s="1">
        <v>24</v>
      </c>
      <c r="L20" s="4">
        <v>167</v>
      </c>
      <c r="M20" s="4">
        <v>169</v>
      </c>
    </row>
    <row r="21" spans="1:13" x14ac:dyDescent="0.25">
      <c r="A21" s="16" t="s">
        <v>162</v>
      </c>
      <c r="B21" s="1">
        <v>0</v>
      </c>
      <c r="C21" s="1">
        <v>0</v>
      </c>
      <c r="D21" s="1">
        <v>0</v>
      </c>
      <c r="E21" s="1">
        <v>0</v>
      </c>
      <c r="F21" s="1">
        <v>1</v>
      </c>
      <c r="G21" s="1">
        <v>36</v>
      </c>
      <c r="H21" s="1">
        <v>31</v>
      </c>
      <c r="I21" s="1">
        <v>21</v>
      </c>
      <c r="J21" s="1">
        <v>29</v>
      </c>
      <c r="K21" s="1">
        <v>16</v>
      </c>
      <c r="L21" s="4">
        <v>133</v>
      </c>
      <c r="M21" s="4">
        <v>134</v>
      </c>
    </row>
    <row r="22" spans="1:13" x14ac:dyDescent="0.25">
      <c r="A22" s="16" t="s">
        <v>163</v>
      </c>
      <c r="B22" s="1">
        <v>0</v>
      </c>
      <c r="C22" s="1">
        <v>0</v>
      </c>
      <c r="D22" s="1">
        <v>0</v>
      </c>
      <c r="E22" s="1">
        <v>1</v>
      </c>
      <c r="F22" s="1">
        <v>17</v>
      </c>
      <c r="G22" s="1">
        <v>226</v>
      </c>
      <c r="H22" s="1">
        <v>177</v>
      </c>
      <c r="I22" s="1">
        <v>229</v>
      </c>
      <c r="J22" s="1">
        <v>216</v>
      </c>
      <c r="K22" s="1">
        <v>245</v>
      </c>
      <c r="L22" s="4">
        <v>1093</v>
      </c>
      <c r="M22" s="4">
        <v>1111</v>
      </c>
    </row>
    <row r="23" spans="1:13" x14ac:dyDescent="0.25">
      <c r="A23" s="16" t="s">
        <v>164</v>
      </c>
      <c r="B23" s="1">
        <v>0</v>
      </c>
      <c r="C23" s="1">
        <v>0</v>
      </c>
      <c r="D23" s="1">
        <v>0</v>
      </c>
      <c r="E23" s="1">
        <v>0</v>
      </c>
      <c r="F23" s="1">
        <v>0</v>
      </c>
      <c r="G23" s="1">
        <v>0</v>
      </c>
      <c r="H23" s="1">
        <v>0</v>
      </c>
      <c r="I23" s="1">
        <v>0</v>
      </c>
      <c r="J23" s="1">
        <v>0</v>
      </c>
      <c r="K23" s="1">
        <v>0</v>
      </c>
      <c r="L23" s="4">
        <v>0</v>
      </c>
      <c r="M23" s="4">
        <v>0</v>
      </c>
    </row>
    <row r="24" spans="1:13" x14ac:dyDescent="0.25">
      <c r="A24" s="16" t="s">
        <v>165</v>
      </c>
      <c r="B24" s="1">
        <v>0</v>
      </c>
      <c r="C24" s="1">
        <v>0</v>
      </c>
      <c r="D24" s="1">
        <v>0</v>
      </c>
      <c r="E24" s="1">
        <v>0</v>
      </c>
      <c r="F24" s="1">
        <v>3</v>
      </c>
      <c r="G24" s="1">
        <v>29</v>
      </c>
      <c r="H24" s="1">
        <v>30</v>
      </c>
      <c r="I24" s="1">
        <v>29</v>
      </c>
      <c r="J24" s="1">
        <v>20</v>
      </c>
      <c r="K24" s="1">
        <v>16</v>
      </c>
      <c r="L24" s="4">
        <v>124</v>
      </c>
      <c r="M24" s="4">
        <v>127</v>
      </c>
    </row>
    <row r="25" spans="1:13" x14ac:dyDescent="0.25">
      <c r="A25" s="16" t="s">
        <v>166</v>
      </c>
      <c r="B25" s="1">
        <v>0</v>
      </c>
      <c r="C25" s="1">
        <v>0</v>
      </c>
      <c r="D25" s="1">
        <v>0</v>
      </c>
      <c r="E25" s="1">
        <v>0</v>
      </c>
      <c r="F25" s="1">
        <v>0</v>
      </c>
      <c r="G25" s="1">
        <v>10</v>
      </c>
      <c r="H25" s="1">
        <v>5</v>
      </c>
      <c r="I25" s="1">
        <v>6</v>
      </c>
      <c r="J25" s="1">
        <v>5</v>
      </c>
      <c r="K25" s="1">
        <v>5</v>
      </c>
      <c r="L25" s="4">
        <v>31</v>
      </c>
      <c r="M25" s="4">
        <v>31</v>
      </c>
    </row>
    <row r="26" spans="1:13" x14ac:dyDescent="0.25">
      <c r="A26" s="16" t="s">
        <v>167</v>
      </c>
      <c r="B26" s="1">
        <v>0</v>
      </c>
      <c r="C26" s="1">
        <v>0</v>
      </c>
      <c r="D26" s="1">
        <v>0</v>
      </c>
      <c r="E26" s="1">
        <v>2</v>
      </c>
      <c r="F26" s="1">
        <v>37</v>
      </c>
      <c r="G26" s="1">
        <v>159</v>
      </c>
      <c r="H26" s="1">
        <v>182</v>
      </c>
      <c r="I26" s="1">
        <v>174</v>
      </c>
      <c r="J26" s="1">
        <v>193</v>
      </c>
      <c r="K26" s="1">
        <v>225</v>
      </c>
      <c r="L26" s="4">
        <v>933</v>
      </c>
      <c r="M26" s="4">
        <v>972</v>
      </c>
    </row>
    <row r="27" spans="1:13" x14ac:dyDescent="0.25">
      <c r="A27" s="16" t="s">
        <v>168</v>
      </c>
      <c r="B27" s="1">
        <v>0</v>
      </c>
      <c r="C27" s="1">
        <v>0</v>
      </c>
      <c r="D27" s="1">
        <v>0</v>
      </c>
      <c r="E27" s="1">
        <v>0</v>
      </c>
      <c r="F27" s="1">
        <v>0</v>
      </c>
      <c r="G27" s="1">
        <v>0</v>
      </c>
      <c r="H27" s="1">
        <v>0</v>
      </c>
      <c r="I27" s="1">
        <v>0</v>
      </c>
      <c r="J27" s="1">
        <v>0</v>
      </c>
      <c r="K27" s="1">
        <v>0</v>
      </c>
      <c r="L27" s="4">
        <v>0</v>
      </c>
      <c r="M27" s="4">
        <v>0</v>
      </c>
    </row>
    <row r="28" spans="1:13" x14ac:dyDescent="0.25">
      <c r="A28" s="16" t="s">
        <v>169</v>
      </c>
      <c r="B28" s="1">
        <v>0</v>
      </c>
      <c r="C28" s="1">
        <v>0</v>
      </c>
      <c r="D28" s="1">
        <v>0</v>
      </c>
      <c r="E28" s="1">
        <v>0</v>
      </c>
      <c r="F28" s="1">
        <v>17</v>
      </c>
      <c r="G28" s="1">
        <v>107</v>
      </c>
      <c r="H28" s="1">
        <v>82</v>
      </c>
      <c r="I28" s="1">
        <v>63</v>
      </c>
      <c r="J28" s="1">
        <v>22</v>
      </c>
      <c r="K28" s="1">
        <v>20</v>
      </c>
      <c r="L28" s="4">
        <v>294</v>
      </c>
      <c r="M28" s="4">
        <v>311</v>
      </c>
    </row>
    <row r="29" spans="1:13" x14ac:dyDescent="0.25">
      <c r="A29" s="16" t="s">
        <v>170</v>
      </c>
      <c r="B29" s="1">
        <v>0</v>
      </c>
      <c r="C29" s="1">
        <v>0</v>
      </c>
      <c r="D29" s="1">
        <v>0</v>
      </c>
      <c r="E29" s="1">
        <v>0</v>
      </c>
      <c r="F29" s="1">
        <v>11</v>
      </c>
      <c r="G29" s="1">
        <v>49</v>
      </c>
      <c r="H29" s="1">
        <v>21</v>
      </c>
      <c r="I29" s="1">
        <v>20</v>
      </c>
      <c r="J29" s="1">
        <v>19</v>
      </c>
      <c r="K29" s="1">
        <v>14</v>
      </c>
      <c r="L29" s="4">
        <v>123</v>
      </c>
      <c r="M29" s="4">
        <v>134</v>
      </c>
    </row>
    <row r="30" spans="1:13" x14ac:dyDescent="0.25">
      <c r="A30" s="16" t="s">
        <v>171</v>
      </c>
      <c r="B30" s="1">
        <v>0</v>
      </c>
      <c r="C30" s="1">
        <v>0</v>
      </c>
      <c r="D30" s="1">
        <v>0</v>
      </c>
      <c r="E30" s="1">
        <v>9</v>
      </c>
      <c r="F30" s="1">
        <v>159</v>
      </c>
      <c r="G30" s="1">
        <v>1255</v>
      </c>
      <c r="H30" s="1">
        <v>1127</v>
      </c>
      <c r="I30" s="1">
        <v>1149</v>
      </c>
      <c r="J30" s="1">
        <v>1047</v>
      </c>
      <c r="K30" s="1">
        <v>1217</v>
      </c>
      <c r="L30" s="4">
        <v>5795</v>
      </c>
      <c r="M30" s="4">
        <v>5963</v>
      </c>
    </row>
    <row r="31" spans="1:13" x14ac:dyDescent="0.25">
      <c r="A31" s="16" t="s">
        <v>172</v>
      </c>
      <c r="B31" s="1">
        <v>0</v>
      </c>
      <c r="C31" s="1">
        <v>0</v>
      </c>
      <c r="D31" s="1">
        <v>0</v>
      </c>
      <c r="E31" s="1">
        <v>0</v>
      </c>
      <c r="F31" s="1">
        <v>0</v>
      </c>
      <c r="G31" s="1">
        <v>0</v>
      </c>
      <c r="H31" s="1">
        <v>0</v>
      </c>
      <c r="I31" s="1">
        <v>0</v>
      </c>
      <c r="J31" s="1">
        <v>1</v>
      </c>
      <c r="K31" s="1">
        <v>0</v>
      </c>
      <c r="L31" s="4">
        <v>1</v>
      </c>
      <c r="M31" s="4">
        <v>1</v>
      </c>
    </row>
    <row r="32" spans="1:13" x14ac:dyDescent="0.25">
      <c r="A32" s="16" t="s">
        <v>173</v>
      </c>
      <c r="B32" s="1">
        <v>0</v>
      </c>
      <c r="C32" s="1">
        <v>0</v>
      </c>
      <c r="D32" s="1">
        <v>0</v>
      </c>
      <c r="E32" s="1">
        <v>0</v>
      </c>
      <c r="F32" s="1">
        <v>4</v>
      </c>
      <c r="G32" s="1">
        <v>75</v>
      </c>
      <c r="H32" s="1">
        <v>57</v>
      </c>
      <c r="I32" s="1">
        <v>68</v>
      </c>
      <c r="J32" s="1">
        <v>36</v>
      </c>
      <c r="K32" s="1">
        <v>27</v>
      </c>
      <c r="L32" s="4">
        <v>263</v>
      </c>
      <c r="M32" s="4">
        <v>267</v>
      </c>
    </row>
    <row r="33" spans="1:13" x14ac:dyDescent="0.25">
      <c r="A33" s="16" t="s">
        <v>174</v>
      </c>
      <c r="B33" s="1">
        <v>0</v>
      </c>
      <c r="C33" s="1">
        <v>0</v>
      </c>
      <c r="D33" s="1">
        <v>0</v>
      </c>
      <c r="E33" s="1">
        <v>0</v>
      </c>
      <c r="F33" s="1">
        <v>10</v>
      </c>
      <c r="G33" s="1">
        <v>82</v>
      </c>
      <c r="H33" s="1">
        <v>74</v>
      </c>
      <c r="I33" s="1">
        <v>54</v>
      </c>
      <c r="J33" s="1">
        <v>33</v>
      </c>
      <c r="K33" s="1">
        <v>34</v>
      </c>
      <c r="L33" s="4">
        <v>277</v>
      </c>
      <c r="M33" s="4">
        <v>287</v>
      </c>
    </row>
    <row r="34" spans="1:13" x14ac:dyDescent="0.25">
      <c r="A34" s="16" t="s">
        <v>175</v>
      </c>
      <c r="B34" s="1">
        <v>0</v>
      </c>
      <c r="C34" s="1">
        <v>0</v>
      </c>
      <c r="D34" s="1">
        <v>0</v>
      </c>
      <c r="E34" s="1">
        <v>0</v>
      </c>
      <c r="F34" s="1">
        <v>81</v>
      </c>
      <c r="G34" s="1">
        <v>548</v>
      </c>
      <c r="H34" s="1">
        <v>579</v>
      </c>
      <c r="I34" s="1">
        <v>574</v>
      </c>
      <c r="J34" s="1">
        <v>541</v>
      </c>
      <c r="K34" s="1">
        <v>696</v>
      </c>
      <c r="L34" s="4">
        <v>2938</v>
      </c>
      <c r="M34" s="4">
        <v>3019</v>
      </c>
    </row>
    <row r="35" spans="1:13" x14ac:dyDescent="0.25">
      <c r="A35" s="16" t="s">
        <v>176</v>
      </c>
      <c r="B35" s="1">
        <v>0</v>
      </c>
      <c r="C35" s="1">
        <v>0</v>
      </c>
      <c r="D35" s="1">
        <v>0</v>
      </c>
      <c r="E35" s="1">
        <v>0</v>
      </c>
      <c r="F35" s="1">
        <v>0</v>
      </c>
      <c r="G35" s="1">
        <v>0</v>
      </c>
      <c r="H35" s="1">
        <v>0</v>
      </c>
      <c r="I35" s="1">
        <v>0</v>
      </c>
      <c r="J35" s="1">
        <v>0</v>
      </c>
      <c r="K35" s="1">
        <v>0</v>
      </c>
      <c r="L35" s="4">
        <v>0</v>
      </c>
      <c r="M35" s="4">
        <v>0</v>
      </c>
    </row>
    <row r="36" spans="1:13" x14ac:dyDescent="0.25">
      <c r="A36" s="16" t="s">
        <v>177</v>
      </c>
      <c r="B36" s="1">
        <v>0</v>
      </c>
      <c r="C36" s="1">
        <v>0</v>
      </c>
      <c r="D36" s="1">
        <v>0</v>
      </c>
      <c r="E36" s="1">
        <v>0</v>
      </c>
      <c r="F36" s="1">
        <v>6</v>
      </c>
      <c r="G36" s="1">
        <v>21</v>
      </c>
      <c r="H36" s="1">
        <v>17</v>
      </c>
      <c r="I36" s="1">
        <v>15</v>
      </c>
      <c r="J36" s="1">
        <v>8</v>
      </c>
      <c r="K36" s="1">
        <v>10</v>
      </c>
      <c r="L36" s="4">
        <v>71</v>
      </c>
      <c r="M36" s="4">
        <v>77</v>
      </c>
    </row>
    <row r="37" spans="1:13" x14ac:dyDescent="0.25">
      <c r="A37" s="16" t="s">
        <v>178</v>
      </c>
      <c r="B37" s="1">
        <v>0</v>
      </c>
      <c r="C37" s="1">
        <v>0</v>
      </c>
      <c r="D37" s="1">
        <v>0</v>
      </c>
      <c r="E37" s="1">
        <v>0</v>
      </c>
      <c r="F37" s="1">
        <v>8</v>
      </c>
      <c r="G37" s="1">
        <v>57</v>
      </c>
      <c r="H37" s="1">
        <v>66</v>
      </c>
      <c r="I37" s="1">
        <v>53</v>
      </c>
      <c r="J37" s="1">
        <v>42</v>
      </c>
      <c r="K37" s="1">
        <v>44</v>
      </c>
      <c r="L37" s="4">
        <v>262</v>
      </c>
      <c r="M37" s="4">
        <v>270</v>
      </c>
    </row>
    <row r="38" spans="1:13" x14ac:dyDescent="0.25">
      <c r="A38" s="16" t="s">
        <v>179</v>
      </c>
      <c r="B38" s="1">
        <v>0</v>
      </c>
      <c r="C38" s="1">
        <v>0</v>
      </c>
      <c r="D38" s="1">
        <v>0</v>
      </c>
      <c r="E38" s="1">
        <v>1</v>
      </c>
      <c r="F38" s="1">
        <v>34</v>
      </c>
      <c r="G38" s="1">
        <v>430</v>
      </c>
      <c r="H38" s="1">
        <v>382</v>
      </c>
      <c r="I38" s="1">
        <v>388</v>
      </c>
      <c r="J38" s="1">
        <v>380</v>
      </c>
      <c r="K38" s="1">
        <v>423</v>
      </c>
      <c r="L38" s="4">
        <v>2003</v>
      </c>
      <c r="M38" s="4">
        <v>2038</v>
      </c>
    </row>
    <row r="39" spans="1:13" x14ac:dyDescent="0.25">
      <c r="A39" s="16" t="s">
        <v>180</v>
      </c>
      <c r="B39" s="1">
        <v>0</v>
      </c>
      <c r="C39" s="1">
        <v>0</v>
      </c>
      <c r="D39" s="1">
        <v>0</v>
      </c>
      <c r="E39" s="1">
        <v>0</v>
      </c>
      <c r="F39" s="1">
        <v>0</v>
      </c>
      <c r="G39" s="1">
        <v>0</v>
      </c>
      <c r="H39" s="1">
        <v>0</v>
      </c>
      <c r="I39" s="1">
        <v>0</v>
      </c>
      <c r="J39" s="1">
        <v>0</v>
      </c>
      <c r="K39" s="1">
        <v>0</v>
      </c>
      <c r="L39" s="4">
        <v>0</v>
      </c>
      <c r="M39" s="4">
        <v>0</v>
      </c>
    </row>
    <row r="40" spans="1:13" x14ac:dyDescent="0.25">
      <c r="A40" s="16" t="s">
        <v>181</v>
      </c>
      <c r="B40" s="1">
        <v>0</v>
      </c>
      <c r="C40" s="1">
        <v>0</v>
      </c>
      <c r="D40" s="1">
        <v>0</v>
      </c>
      <c r="E40" s="1">
        <v>0</v>
      </c>
      <c r="F40" s="1">
        <v>9</v>
      </c>
      <c r="G40" s="1">
        <v>91</v>
      </c>
      <c r="H40" s="1">
        <v>78</v>
      </c>
      <c r="I40" s="1">
        <v>84</v>
      </c>
      <c r="J40" s="1">
        <v>52</v>
      </c>
      <c r="K40" s="1">
        <v>39</v>
      </c>
      <c r="L40" s="4">
        <v>344</v>
      </c>
      <c r="M40" s="4">
        <v>353</v>
      </c>
    </row>
    <row r="41" spans="1:13" x14ac:dyDescent="0.25">
      <c r="A41" s="16" t="s">
        <v>182</v>
      </c>
      <c r="B41" s="1">
        <v>0</v>
      </c>
      <c r="C41" s="1">
        <v>0</v>
      </c>
      <c r="D41" s="1">
        <v>0</v>
      </c>
      <c r="E41" s="1">
        <v>0</v>
      </c>
      <c r="F41" s="1">
        <v>10</v>
      </c>
      <c r="G41" s="1">
        <v>61</v>
      </c>
      <c r="H41" s="1">
        <v>62</v>
      </c>
      <c r="I41" s="1">
        <v>47</v>
      </c>
      <c r="J41" s="1">
        <v>51</v>
      </c>
      <c r="K41" s="1">
        <v>23</v>
      </c>
      <c r="L41" s="4">
        <v>244</v>
      </c>
      <c r="M41" s="4">
        <v>254</v>
      </c>
    </row>
    <row r="42" spans="1:13" x14ac:dyDescent="0.25">
      <c r="A42" s="16" t="s">
        <v>183</v>
      </c>
      <c r="B42" s="1">
        <v>0</v>
      </c>
      <c r="C42" s="1">
        <v>0</v>
      </c>
      <c r="D42" s="1">
        <v>0</v>
      </c>
      <c r="E42" s="1">
        <v>3</v>
      </c>
      <c r="F42" s="1">
        <v>59</v>
      </c>
      <c r="G42" s="1">
        <v>466</v>
      </c>
      <c r="H42" s="1">
        <v>446</v>
      </c>
      <c r="I42" s="1">
        <v>459</v>
      </c>
      <c r="J42" s="1">
        <v>554</v>
      </c>
      <c r="K42" s="1">
        <v>579</v>
      </c>
      <c r="L42" s="4">
        <v>2504</v>
      </c>
      <c r="M42" s="4">
        <v>2566</v>
      </c>
    </row>
    <row r="43" spans="1:13" x14ac:dyDescent="0.25">
      <c r="A43" s="16" t="s">
        <v>184</v>
      </c>
      <c r="B43" s="1">
        <v>0</v>
      </c>
      <c r="C43" s="1">
        <v>0</v>
      </c>
      <c r="D43" s="1">
        <v>0</v>
      </c>
      <c r="E43" s="1">
        <v>0</v>
      </c>
      <c r="F43" s="1">
        <v>0</v>
      </c>
      <c r="G43" s="1">
        <v>0</v>
      </c>
      <c r="H43" s="1">
        <v>0</v>
      </c>
      <c r="I43" s="1">
        <v>0</v>
      </c>
      <c r="J43" s="1">
        <v>0</v>
      </c>
      <c r="K43" s="1">
        <v>1</v>
      </c>
      <c r="L43" s="4">
        <v>1</v>
      </c>
      <c r="M43" s="4">
        <v>1</v>
      </c>
    </row>
    <row r="44" spans="1:13" x14ac:dyDescent="0.25">
      <c r="A44" s="16" t="s">
        <v>185</v>
      </c>
      <c r="B44" s="1">
        <v>0</v>
      </c>
      <c r="C44" s="1">
        <v>0</v>
      </c>
      <c r="D44" s="1">
        <v>0</v>
      </c>
      <c r="E44" s="1">
        <v>0</v>
      </c>
      <c r="F44" s="1">
        <v>12</v>
      </c>
      <c r="G44" s="1">
        <v>58</v>
      </c>
      <c r="H44" s="1">
        <v>63</v>
      </c>
      <c r="I44" s="1">
        <v>80</v>
      </c>
      <c r="J44" s="1">
        <v>73</v>
      </c>
      <c r="K44" s="1">
        <v>55</v>
      </c>
      <c r="L44" s="4">
        <v>329</v>
      </c>
      <c r="M44" s="4">
        <v>341</v>
      </c>
    </row>
    <row r="45" spans="1:13" x14ac:dyDescent="0.25">
      <c r="A45" s="16" t="s">
        <v>186</v>
      </c>
      <c r="B45" s="1">
        <v>0</v>
      </c>
      <c r="C45" s="1">
        <v>0</v>
      </c>
      <c r="D45" s="1">
        <v>0</v>
      </c>
      <c r="E45" s="1">
        <v>0</v>
      </c>
      <c r="F45" s="1">
        <v>2</v>
      </c>
      <c r="G45" s="1">
        <v>35</v>
      </c>
      <c r="H45" s="1">
        <v>34</v>
      </c>
      <c r="I45" s="1">
        <v>33</v>
      </c>
      <c r="J45" s="1">
        <v>22</v>
      </c>
      <c r="K45" s="1">
        <v>21</v>
      </c>
      <c r="L45" s="4">
        <v>145</v>
      </c>
      <c r="M45" s="4">
        <v>147</v>
      </c>
    </row>
    <row r="46" spans="1:13" x14ac:dyDescent="0.25">
      <c r="A46" s="16" t="s">
        <v>187</v>
      </c>
      <c r="B46" s="1">
        <v>0</v>
      </c>
      <c r="C46" s="1">
        <v>0</v>
      </c>
      <c r="D46" s="1">
        <v>0</v>
      </c>
      <c r="E46" s="1">
        <v>1</v>
      </c>
      <c r="F46" s="1">
        <v>36</v>
      </c>
      <c r="G46" s="1">
        <v>228</v>
      </c>
      <c r="H46" s="1">
        <v>259</v>
      </c>
      <c r="I46" s="1">
        <v>265</v>
      </c>
      <c r="J46" s="1">
        <v>278</v>
      </c>
      <c r="K46" s="1">
        <v>398</v>
      </c>
      <c r="L46" s="4">
        <v>1428</v>
      </c>
      <c r="M46" s="4">
        <v>1465</v>
      </c>
    </row>
    <row r="47" spans="1:13" x14ac:dyDescent="0.25">
      <c r="A47" s="16" t="s">
        <v>188</v>
      </c>
      <c r="B47" s="1">
        <v>0</v>
      </c>
      <c r="C47" s="1">
        <v>0</v>
      </c>
      <c r="D47" s="1">
        <v>0</v>
      </c>
      <c r="E47" s="1">
        <v>0</v>
      </c>
      <c r="F47" s="1">
        <v>0</v>
      </c>
      <c r="G47" s="1">
        <v>0</v>
      </c>
      <c r="H47" s="1">
        <v>0</v>
      </c>
      <c r="I47" s="1">
        <v>0</v>
      </c>
      <c r="J47" s="1">
        <v>1</v>
      </c>
      <c r="K47" s="1">
        <v>0</v>
      </c>
      <c r="L47" s="4">
        <v>1</v>
      </c>
      <c r="M47" s="4">
        <v>1</v>
      </c>
    </row>
    <row r="48" spans="1:13" x14ac:dyDescent="0.25">
      <c r="A48" s="16" t="s">
        <v>189</v>
      </c>
      <c r="B48" s="1">
        <v>1036</v>
      </c>
      <c r="C48" s="1">
        <v>1226</v>
      </c>
      <c r="D48" s="1">
        <v>1184</v>
      </c>
      <c r="E48" s="1">
        <v>848</v>
      </c>
      <c r="F48" s="1">
        <v>405</v>
      </c>
      <c r="G48" s="1">
        <v>1</v>
      </c>
      <c r="H48" s="1">
        <v>0</v>
      </c>
      <c r="I48" s="1">
        <v>0</v>
      </c>
      <c r="J48" s="1">
        <v>0</v>
      </c>
      <c r="K48" s="1">
        <v>0</v>
      </c>
      <c r="L48" s="4">
        <v>1</v>
      </c>
      <c r="M48" s="4">
        <v>4700</v>
      </c>
    </row>
    <row r="49" spans="1:13" x14ac:dyDescent="0.25">
      <c r="A49" s="16" t="s">
        <v>190</v>
      </c>
      <c r="B49" s="1">
        <v>1234</v>
      </c>
      <c r="C49" s="1">
        <v>920</v>
      </c>
      <c r="D49" s="1">
        <v>535</v>
      </c>
      <c r="E49" s="1">
        <v>495</v>
      </c>
      <c r="F49" s="1">
        <v>383</v>
      </c>
      <c r="G49" s="1">
        <v>0</v>
      </c>
      <c r="H49" s="1">
        <v>1</v>
      </c>
      <c r="I49" s="1">
        <v>1</v>
      </c>
      <c r="J49" s="1">
        <v>1</v>
      </c>
      <c r="K49" s="1">
        <v>0</v>
      </c>
      <c r="L49" s="4">
        <v>3</v>
      </c>
      <c r="M49" s="4">
        <v>3570</v>
      </c>
    </row>
    <row r="50" spans="1:13" x14ac:dyDescent="0.25">
      <c r="A50" s="16" t="s">
        <v>191</v>
      </c>
      <c r="B50" s="1">
        <v>3319</v>
      </c>
      <c r="C50" s="1">
        <v>3839</v>
      </c>
      <c r="D50" s="1">
        <v>4142</v>
      </c>
      <c r="E50" s="1">
        <v>4274</v>
      </c>
      <c r="F50" s="1">
        <v>4273</v>
      </c>
      <c r="G50" s="1">
        <v>413</v>
      </c>
      <c r="H50" s="1">
        <v>306</v>
      </c>
      <c r="I50" s="1">
        <v>437</v>
      </c>
      <c r="J50" s="1">
        <v>569</v>
      </c>
      <c r="K50" s="1">
        <v>413</v>
      </c>
      <c r="L50" s="4">
        <v>2138</v>
      </c>
      <c r="M50" s="4">
        <v>21985</v>
      </c>
    </row>
    <row r="51" spans="1:13" x14ac:dyDescent="0.25">
      <c r="A51" s="16" t="s">
        <v>192</v>
      </c>
      <c r="B51" s="1">
        <v>0</v>
      </c>
      <c r="C51" s="1">
        <v>0</v>
      </c>
      <c r="D51" s="1">
        <v>0</v>
      </c>
      <c r="E51" s="1">
        <v>0</v>
      </c>
      <c r="F51" s="1">
        <v>0</v>
      </c>
      <c r="G51" s="1">
        <v>0</v>
      </c>
      <c r="H51" s="1">
        <v>0</v>
      </c>
      <c r="I51" s="1">
        <v>5</v>
      </c>
      <c r="J51" s="1">
        <v>4</v>
      </c>
      <c r="K51" s="1">
        <v>9</v>
      </c>
      <c r="L51" s="4">
        <v>18</v>
      </c>
      <c r="M51" s="4">
        <v>18</v>
      </c>
    </row>
    <row r="52" spans="1:13" x14ac:dyDescent="0.25">
      <c r="A52" s="16" t="s">
        <v>193</v>
      </c>
      <c r="B52" s="1">
        <v>0</v>
      </c>
      <c r="C52" s="1">
        <v>0</v>
      </c>
      <c r="D52" s="1">
        <v>0</v>
      </c>
      <c r="E52" s="1">
        <v>0</v>
      </c>
      <c r="F52" s="1">
        <v>3</v>
      </c>
      <c r="G52" s="1">
        <v>44</v>
      </c>
      <c r="H52" s="1">
        <v>59</v>
      </c>
      <c r="I52" s="1">
        <v>38</v>
      </c>
      <c r="J52" s="1">
        <v>41</v>
      </c>
      <c r="K52" s="1">
        <v>27</v>
      </c>
      <c r="L52" s="4">
        <v>209</v>
      </c>
      <c r="M52" s="4">
        <v>212</v>
      </c>
    </row>
    <row r="53" spans="1:13" x14ac:dyDescent="0.25">
      <c r="A53" s="16" t="s">
        <v>194</v>
      </c>
      <c r="B53" s="1">
        <v>0</v>
      </c>
      <c r="C53" s="1">
        <v>0</v>
      </c>
      <c r="D53" s="1">
        <v>0</v>
      </c>
      <c r="E53" s="1">
        <v>0</v>
      </c>
      <c r="F53" s="1">
        <v>0</v>
      </c>
      <c r="G53" s="1">
        <v>0</v>
      </c>
      <c r="H53" s="1">
        <v>1</v>
      </c>
      <c r="I53" s="1">
        <v>0</v>
      </c>
      <c r="J53" s="1">
        <v>0</v>
      </c>
      <c r="K53" s="1">
        <v>0</v>
      </c>
      <c r="L53" s="4">
        <v>1</v>
      </c>
      <c r="M53" s="4">
        <v>1</v>
      </c>
    </row>
    <row r="54" spans="1:13" x14ac:dyDescent="0.25">
      <c r="A54" s="16" t="s">
        <v>195</v>
      </c>
      <c r="B54" s="1">
        <v>0</v>
      </c>
      <c r="C54" s="1">
        <v>0</v>
      </c>
      <c r="D54" s="1">
        <v>0</v>
      </c>
      <c r="E54" s="1">
        <v>0</v>
      </c>
      <c r="F54" s="1">
        <v>1</v>
      </c>
      <c r="G54" s="1">
        <v>4</v>
      </c>
      <c r="H54" s="1">
        <v>5</v>
      </c>
      <c r="I54" s="1">
        <v>6</v>
      </c>
      <c r="J54" s="1">
        <v>10</v>
      </c>
      <c r="K54" s="1">
        <v>6</v>
      </c>
      <c r="L54" s="4">
        <v>31</v>
      </c>
      <c r="M54" s="4">
        <v>32</v>
      </c>
    </row>
    <row r="55" spans="1:13" x14ac:dyDescent="0.25">
      <c r="A55" s="16" t="s">
        <v>196</v>
      </c>
      <c r="B55" s="1">
        <v>0</v>
      </c>
      <c r="C55" s="1">
        <v>0</v>
      </c>
      <c r="D55" s="1">
        <v>0</v>
      </c>
      <c r="E55" s="1">
        <v>0</v>
      </c>
      <c r="F55" s="1">
        <v>0</v>
      </c>
      <c r="G55" s="1">
        <v>0</v>
      </c>
      <c r="H55" s="1">
        <v>0</v>
      </c>
      <c r="I55" s="1">
        <v>0</v>
      </c>
      <c r="J55" s="1">
        <v>0</v>
      </c>
      <c r="K55" s="1">
        <v>0</v>
      </c>
      <c r="L55" s="4">
        <v>0</v>
      </c>
      <c r="M55" s="4">
        <v>0</v>
      </c>
    </row>
    <row r="56" spans="1:13" x14ac:dyDescent="0.25">
      <c r="A56" s="16" t="s">
        <v>197</v>
      </c>
      <c r="B56" s="1">
        <v>0</v>
      </c>
      <c r="C56" s="1">
        <v>0</v>
      </c>
      <c r="D56" s="1">
        <v>0</v>
      </c>
      <c r="E56" s="1">
        <v>0</v>
      </c>
      <c r="F56" s="1">
        <v>3</v>
      </c>
      <c r="G56" s="1">
        <v>17</v>
      </c>
      <c r="H56" s="1">
        <v>31</v>
      </c>
      <c r="I56" s="1">
        <v>29</v>
      </c>
      <c r="J56" s="1">
        <v>28</v>
      </c>
      <c r="K56" s="1">
        <v>21</v>
      </c>
      <c r="L56" s="4">
        <v>126</v>
      </c>
      <c r="M56" s="4">
        <v>129</v>
      </c>
    </row>
    <row r="57" spans="1:13" x14ac:dyDescent="0.25">
      <c r="A57" s="16" t="s">
        <v>198</v>
      </c>
      <c r="B57" s="1">
        <v>0</v>
      </c>
      <c r="C57" s="1">
        <v>0</v>
      </c>
      <c r="D57" s="1">
        <v>0</v>
      </c>
      <c r="E57" s="1">
        <v>0</v>
      </c>
      <c r="F57" s="1">
        <v>0</v>
      </c>
      <c r="G57" s="1">
        <v>0</v>
      </c>
      <c r="H57" s="1">
        <v>0</v>
      </c>
      <c r="I57" s="1">
        <v>0</v>
      </c>
      <c r="J57" s="1">
        <v>0</v>
      </c>
      <c r="K57" s="1">
        <v>0</v>
      </c>
      <c r="L57" s="4">
        <v>0</v>
      </c>
      <c r="M57" s="4">
        <v>0</v>
      </c>
    </row>
    <row r="58" spans="1:13" x14ac:dyDescent="0.25">
      <c r="A58" s="16" t="s">
        <v>199</v>
      </c>
      <c r="B58" s="1">
        <v>0</v>
      </c>
      <c r="C58" s="1">
        <v>0</v>
      </c>
      <c r="D58" s="1">
        <v>1</v>
      </c>
      <c r="E58" s="1">
        <v>0</v>
      </c>
      <c r="F58" s="1">
        <v>2</v>
      </c>
      <c r="G58" s="1">
        <v>3</v>
      </c>
      <c r="H58" s="1">
        <v>3</v>
      </c>
      <c r="I58" s="1">
        <v>10</v>
      </c>
      <c r="J58" s="1">
        <v>3</v>
      </c>
      <c r="K58" s="1">
        <v>4</v>
      </c>
      <c r="L58" s="4">
        <v>23</v>
      </c>
      <c r="M58" s="4">
        <v>26</v>
      </c>
    </row>
    <row r="59" spans="1:13" x14ac:dyDescent="0.25">
      <c r="A59" s="16" t="s">
        <v>200</v>
      </c>
      <c r="B59" s="1">
        <v>0</v>
      </c>
      <c r="C59" s="1">
        <v>0</v>
      </c>
      <c r="D59" s="1">
        <v>0</v>
      </c>
      <c r="E59" s="1">
        <v>0</v>
      </c>
      <c r="F59" s="1">
        <v>0</v>
      </c>
      <c r="G59" s="1">
        <v>0</v>
      </c>
      <c r="H59" s="1">
        <v>0</v>
      </c>
      <c r="I59" s="1">
        <v>0</v>
      </c>
      <c r="J59" s="1">
        <v>0</v>
      </c>
      <c r="K59" s="1">
        <v>0</v>
      </c>
      <c r="L59" s="4">
        <v>0</v>
      </c>
      <c r="M59" s="4">
        <v>0</v>
      </c>
    </row>
    <row r="60" spans="1:13" x14ac:dyDescent="0.25">
      <c r="A60" s="16" t="s">
        <v>201</v>
      </c>
      <c r="B60" s="1">
        <v>0</v>
      </c>
      <c r="C60" s="1">
        <v>0</v>
      </c>
      <c r="D60" s="1">
        <v>0</v>
      </c>
      <c r="E60" s="1">
        <v>0</v>
      </c>
      <c r="F60" s="1">
        <v>2</v>
      </c>
      <c r="G60" s="1">
        <v>33</v>
      </c>
      <c r="H60" s="1">
        <v>40</v>
      </c>
      <c r="I60" s="1">
        <v>29</v>
      </c>
      <c r="J60" s="1">
        <v>20</v>
      </c>
      <c r="K60" s="1">
        <v>23</v>
      </c>
      <c r="L60" s="4">
        <v>145</v>
      </c>
      <c r="M60" s="4">
        <v>147</v>
      </c>
    </row>
    <row r="61" spans="1:13" x14ac:dyDescent="0.25">
      <c r="A61" s="16" t="s">
        <v>202</v>
      </c>
      <c r="B61" s="1">
        <v>0</v>
      </c>
      <c r="C61" s="1">
        <v>0</v>
      </c>
      <c r="D61" s="1">
        <v>0</v>
      </c>
      <c r="E61" s="1">
        <v>0</v>
      </c>
      <c r="F61" s="1">
        <v>0</v>
      </c>
      <c r="G61" s="1">
        <v>1</v>
      </c>
      <c r="H61" s="1">
        <v>1</v>
      </c>
      <c r="I61" s="1">
        <v>1</v>
      </c>
      <c r="J61" s="1">
        <v>1</v>
      </c>
      <c r="K61" s="1">
        <v>1</v>
      </c>
      <c r="L61" s="4">
        <v>5</v>
      </c>
      <c r="M61" s="4">
        <v>5</v>
      </c>
    </row>
    <row r="62" spans="1:13" x14ac:dyDescent="0.25">
      <c r="A62" s="16" t="s">
        <v>203</v>
      </c>
      <c r="B62" s="1">
        <v>0</v>
      </c>
      <c r="C62" s="1">
        <v>0</v>
      </c>
      <c r="D62" s="1">
        <v>0</v>
      </c>
      <c r="E62" s="1">
        <v>0</v>
      </c>
      <c r="F62" s="1">
        <v>1</v>
      </c>
      <c r="G62" s="1">
        <v>11</v>
      </c>
      <c r="H62" s="1">
        <v>5</v>
      </c>
      <c r="I62" s="1">
        <v>7</v>
      </c>
      <c r="J62" s="1">
        <v>13</v>
      </c>
      <c r="K62" s="1">
        <v>8</v>
      </c>
      <c r="L62" s="4">
        <v>44</v>
      </c>
      <c r="M62" s="4">
        <v>45</v>
      </c>
    </row>
    <row r="63" spans="1:13" x14ac:dyDescent="0.25">
      <c r="A63" s="16" t="s">
        <v>204</v>
      </c>
      <c r="B63" s="1">
        <v>0</v>
      </c>
      <c r="C63" s="1">
        <v>0</v>
      </c>
      <c r="D63" s="1">
        <v>0</v>
      </c>
      <c r="E63" s="1">
        <v>0</v>
      </c>
      <c r="F63" s="1">
        <v>0</v>
      </c>
      <c r="G63" s="1">
        <v>0</v>
      </c>
      <c r="H63" s="1">
        <v>0</v>
      </c>
      <c r="I63" s="1">
        <v>0</v>
      </c>
      <c r="J63" s="1">
        <v>0</v>
      </c>
      <c r="K63" s="1">
        <v>0</v>
      </c>
      <c r="L63" s="4">
        <v>0</v>
      </c>
      <c r="M63" s="4">
        <v>0</v>
      </c>
    </row>
    <row r="64" spans="1:13" x14ac:dyDescent="0.25">
      <c r="A64" s="16" t="s">
        <v>205</v>
      </c>
      <c r="B64" s="1">
        <v>0</v>
      </c>
      <c r="C64" s="1">
        <v>0</v>
      </c>
      <c r="D64" s="1">
        <v>0</v>
      </c>
      <c r="E64" s="1">
        <v>0</v>
      </c>
      <c r="F64" s="1">
        <v>1</v>
      </c>
      <c r="G64" s="1">
        <v>35</v>
      </c>
      <c r="H64" s="1">
        <v>28</v>
      </c>
      <c r="I64" s="1">
        <v>36</v>
      </c>
      <c r="J64" s="1">
        <v>29</v>
      </c>
      <c r="K64" s="1">
        <v>19</v>
      </c>
      <c r="L64" s="4">
        <v>147</v>
      </c>
      <c r="M64" s="4">
        <v>148</v>
      </c>
    </row>
    <row r="65" spans="1:13" x14ac:dyDescent="0.25">
      <c r="A65" s="16" t="s">
        <v>206</v>
      </c>
      <c r="B65" s="1">
        <v>0</v>
      </c>
      <c r="C65" s="1">
        <v>0</v>
      </c>
      <c r="D65" s="1">
        <v>0</v>
      </c>
      <c r="E65" s="1">
        <v>0</v>
      </c>
      <c r="F65" s="1">
        <v>0</v>
      </c>
      <c r="G65" s="1">
        <v>0</v>
      </c>
      <c r="H65" s="1">
        <v>0</v>
      </c>
      <c r="I65" s="1">
        <v>0</v>
      </c>
      <c r="J65" s="1">
        <v>0</v>
      </c>
      <c r="K65" s="1">
        <v>2</v>
      </c>
      <c r="L65" s="4">
        <v>2</v>
      </c>
      <c r="M65" s="4">
        <v>2</v>
      </c>
    </row>
    <row r="66" spans="1:13" x14ac:dyDescent="0.25">
      <c r="A66" s="16" t="s">
        <v>207</v>
      </c>
      <c r="B66" s="1">
        <v>0</v>
      </c>
      <c r="C66" s="1">
        <v>0</v>
      </c>
      <c r="D66" s="1">
        <v>0</v>
      </c>
      <c r="E66" s="1">
        <v>0</v>
      </c>
      <c r="F66" s="1">
        <v>1</v>
      </c>
      <c r="G66" s="1">
        <v>4</v>
      </c>
      <c r="H66" s="1">
        <v>3</v>
      </c>
      <c r="I66" s="1">
        <v>3</v>
      </c>
      <c r="J66" s="1">
        <v>4</v>
      </c>
      <c r="K66" s="1">
        <v>5</v>
      </c>
      <c r="L66" s="4">
        <v>19</v>
      </c>
      <c r="M66" s="4">
        <v>20</v>
      </c>
    </row>
    <row r="67" spans="1:13" x14ac:dyDescent="0.25">
      <c r="A67" s="16" t="s">
        <v>208</v>
      </c>
      <c r="B67" s="1">
        <v>0</v>
      </c>
      <c r="C67" s="1">
        <v>0</v>
      </c>
      <c r="D67" s="1">
        <v>0</v>
      </c>
      <c r="E67" s="1">
        <v>0</v>
      </c>
      <c r="F67" s="1">
        <v>0</v>
      </c>
      <c r="G67" s="1">
        <v>0</v>
      </c>
      <c r="H67" s="1">
        <v>0</v>
      </c>
      <c r="I67" s="1">
        <v>0</v>
      </c>
      <c r="J67" s="1">
        <v>0</v>
      </c>
      <c r="K67" s="1">
        <v>0</v>
      </c>
      <c r="L67" s="4">
        <v>0</v>
      </c>
      <c r="M67" s="4">
        <v>0</v>
      </c>
    </row>
    <row r="68" spans="1:13" x14ac:dyDescent="0.25">
      <c r="A68" s="16" t="s">
        <v>209</v>
      </c>
      <c r="B68" s="1">
        <v>0</v>
      </c>
      <c r="C68" s="1">
        <v>0</v>
      </c>
      <c r="D68" s="1">
        <v>0</v>
      </c>
      <c r="E68" s="1">
        <v>0</v>
      </c>
      <c r="F68" s="1">
        <v>3</v>
      </c>
      <c r="G68" s="1">
        <v>3</v>
      </c>
      <c r="H68" s="1">
        <v>13</v>
      </c>
      <c r="I68" s="1">
        <v>2</v>
      </c>
      <c r="J68" s="1">
        <v>1</v>
      </c>
      <c r="K68" s="1">
        <v>4</v>
      </c>
      <c r="L68" s="4">
        <v>23</v>
      </c>
      <c r="M68" s="4">
        <v>26</v>
      </c>
    </row>
    <row r="69" spans="1:13" x14ac:dyDescent="0.25">
      <c r="A69" s="16" t="s">
        <v>210</v>
      </c>
      <c r="B69" s="1">
        <v>0</v>
      </c>
      <c r="C69" s="1">
        <v>0</v>
      </c>
      <c r="D69" s="1">
        <v>0</v>
      </c>
      <c r="E69" s="1">
        <v>0</v>
      </c>
      <c r="F69" s="1">
        <v>0</v>
      </c>
      <c r="G69" s="1">
        <v>0</v>
      </c>
      <c r="H69" s="1">
        <v>0</v>
      </c>
      <c r="I69" s="1">
        <v>0</v>
      </c>
      <c r="J69" s="1">
        <v>0</v>
      </c>
      <c r="K69" s="1">
        <v>0</v>
      </c>
      <c r="L69" s="4">
        <v>0</v>
      </c>
      <c r="M69" s="4">
        <v>0</v>
      </c>
    </row>
    <row r="70" spans="1:13" x14ac:dyDescent="0.25">
      <c r="A70" s="16" t="s">
        <v>211</v>
      </c>
      <c r="B70" s="1">
        <v>0</v>
      </c>
      <c r="C70" s="1">
        <v>0</v>
      </c>
      <c r="D70" s="1">
        <v>0</v>
      </c>
      <c r="E70" s="1">
        <v>0</v>
      </c>
      <c r="F70" s="1">
        <v>0</v>
      </c>
      <c r="G70" s="1">
        <v>0</v>
      </c>
      <c r="H70" s="1">
        <v>2</v>
      </c>
      <c r="I70" s="1">
        <v>2</v>
      </c>
      <c r="J70" s="1">
        <v>1</v>
      </c>
      <c r="K70" s="1">
        <v>1</v>
      </c>
      <c r="L70" s="4">
        <v>6</v>
      </c>
      <c r="M70" s="4">
        <v>6</v>
      </c>
    </row>
    <row r="71" spans="1:13" x14ac:dyDescent="0.25">
      <c r="A71" s="16" t="s">
        <v>212</v>
      </c>
      <c r="B71" s="1">
        <v>0</v>
      </c>
      <c r="C71" s="1">
        <v>0</v>
      </c>
      <c r="D71" s="1">
        <v>0</v>
      </c>
      <c r="E71" s="1">
        <v>0</v>
      </c>
      <c r="F71" s="1">
        <v>0</v>
      </c>
      <c r="G71" s="1">
        <v>0</v>
      </c>
      <c r="H71" s="1">
        <v>0</v>
      </c>
      <c r="I71" s="1">
        <v>0</v>
      </c>
      <c r="J71" s="1">
        <v>0</v>
      </c>
      <c r="K71" s="1">
        <v>0</v>
      </c>
      <c r="L71" s="4">
        <v>0</v>
      </c>
      <c r="M71" s="4">
        <v>0</v>
      </c>
    </row>
    <row r="72" spans="1:13" x14ac:dyDescent="0.25">
      <c r="A72" s="16" t="s">
        <v>213</v>
      </c>
      <c r="B72" s="1">
        <v>0</v>
      </c>
      <c r="C72" s="1">
        <v>0</v>
      </c>
      <c r="D72" s="1">
        <v>0</v>
      </c>
      <c r="E72" s="1">
        <v>0</v>
      </c>
      <c r="F72" s="1">
        <v>1</v>
      </c>
      <c r="G72" s="1">
        <v>8</v>
      </c>
      <c r="H72" s="1">
        <v>10</v>
      </c>
      <c r="I72" s="1">
        <v>4</v>
      </c>
      <c r="J72" s="1">
        <v>5</v>
      </c>
      <c r="K72" s="1">
        <v>2</v>
      </c>
      <c r="L72" s="4">
        <v>29</v>
      </c>
      <c r="M72" s="4">
        <v>30</v>
      </c>
    </row>
    <row r="73" spans="1:13" x14ac:dyDescent="0.25">
      <c r="A73" s="16" t="s">
        <v>214</v>
      </c>
      <c r="B73" s="1">
        <v>0</v>
      </c>
      <c r="C73" s="1">
        <v>0</v>
      </c>
      <c r="D73" s="1">
        <v>0</v>
      </c>
      <c r="E73" s="1">
        <v>0</v>
      </c>
      <c r="F73" s="1">
        <v>0</v>
      </c>
      <c r="G73" s="1">
        <v>0</v>
      </c>
      <c r="H73" s="1">
        <v>0</v>
      </c>
      <c r="I73" s="1">
        <v>0</v>
      </c>
      <c r="J73" s="1">
        <v>0</v>
      </c>
      <c r="K73" s="1">
        <v>0</v>
      </c>
      <c r="L73" s="4">
        <v>0</v>
      </c>
      <c r="M73" s="4">
        <v>0</v>
      </c>
    </row>
    <row r="74" spans="1:13" x14ac:dyDescent="0.25">
      <c r="A74" s="16" t="s">
        <v>215</v>
      </c>
      <c r="B74" s="1">
        <v>0</v>
      </c>
      <c r="C74" s="1">
        <v>0</v>
      </c>
      <c r="D74" s="1">
        <v>0</v>
      </c>
      <c r="E74" s="1">
        <v>0</v>
      </c>
      <c r="F74" s="1">
        <v>2</v>
      </c>
      <c r="G74" s="1">
        <v>9</v>
      </c>
      <c r="H74" s="1">
        <v>18</v>
      </c>
      <c r="I74" s="1">
        <v>3</v>
      </c>
      <c r="J74" s="1">
        <v>7</v>
      </c>
      <c r="K74" s="1">
        <v>3</v>
      </c>
      <c r="L74" s="4">
        <v>40</v>
      </c>
      <c r="M74" s="4">
        <v>42</v>
      </c>
    </row>
    <row r="75" spans="1:13" x14ac:dyDescent="0.25">
      <c r="A75" s="16" t="s">
        <v>216</v>
      </c>
      <c r="B75" s="1">
        <v>0</v>
      </c>
      <c r="C75" s="1">
        <v>0</v>
      </c>
      <c r="D75" s="1">
        <v>0</v>
      </c>
      <c r="E75" s="1">
        <v>0</v>
      </c>
      <c r="F75" s="1">
        <v>0</v>
      </c>
      <c r="G75" s="1">
        <v>0</v>
      </c>
      <c r="H75" s="1">
        <v>0</v>
      </c>
      <c r="I75" s="1">
        <v>0</v>
      </c>
      <c r="J75" s="1">
        <v>0</v>
      </c>
      <c r="K75" s="1">
        <v>0</v>
      </c>
      <c r="L75" s="4">
        <v>0</v>
      </c>
      <c r="M75" s="4">
        <v>0</v>
      </c>
    </row>
    <row r="76" spans="1:13" x14ac:dyDescent="0.25">
      <c r="A76" s="16" t="s">
        <v>217</v>
      </c>
      <c r="B76" s="1">
        <v>0</v>
      </c>
      <c r="C76" s="1">
        <v>0</v>
      </c>
      <c r="D76" s="1">
        <v>0</v>
      </c>
      <c r="E76" s="1">
        <v>0</v>
      </c>
      <c r="F76" s="1">
        <v>0</v>
      </c>
      <c r="G76" s="1">
        <v>5</v>
      </c>
      <c r="H76" s="1">
        <v>4</v>
      </c>
      <c r="I76" s="1">
        <v>1</v>
      </c>
      <c r="J76" s="1">
        <v>2</v>
      </c>
      <c r="K76" s="1">
        <v>1</v>
      </c>
      <c r="L76" s="4">
        <v>13</v>
      </c>
      <c r="M76" s="4">
        <v>13</v>
      </c>
    </row>
    <row r="77" spans="1:13" x14ac:dyDescent="0.25">
      <c r="A77" s="16" t="s">
        <v>218</v>
      </c>
      <c r="B77" s="1">
        <v>0</v>
      </c>
      <c r="C77" s="1">
        <v>0</v>
      </c>
      <c r="D77" s="1">
        <v>0</v>
      </c>
      <c r="E77" s="1">
        <v>0</v>
      </c>
      <c r="F77" s="1">
        <v>0</v>
      </c>
      <c r="G77" s="1">
        <v>0</v>
      </c>
      <c r="H77" s="1">
        <v>0</v>
      </c>
      <c r="I77" s="1">
        <v>0</v>
      </c>
      <c r="J77" s="1">
        <v>0</v>
      </c>
      <c r="K77" s="1">
        <v>0</v>
      </c>
      <c r="L77" s="4">
        <v>0</v>
      </c>
      <c r="M77" s="4">
        <v>0</v>
      </c>
    </row>
    <row r="78" spans="1:13" x14ac:dyDescent="0.25">
      <c r="A78" s="16" t="s">
        <v>219</v>
      </c>
      <c r="B78" s="1">
        <v>0</v>
      </c>
      <c r="C78" s="1">
        <v>0</v>
      </c>
      <c r="D78" s="1">
        <v>0</v>
      </c>
      <c r="E78" s="1">
        <v>0</v>
      </c>
      <c r="F78" s="1">
        <v>0</v>
      </c>
      <c r="G78" s="1">
        <v>3</v>
      </c>
      <c r="H78" s="1">
        <v>0</v>
      </c>
      <c r="I78" s="1">
        <v>1</v>
      </c>
      <c r="J78" s="1">
        <v>0</v>
      </c>
      <c r="K78" s="1">
        <v>4</v>
      </c>
      <c r="L78" s="4">
        <v>8</v>
      </c>
      <c r="M78" s="4">
        <v>8</v>
      </c>
    </row>
    <row r="79" spans="1:13" x14ac:dyDescent="0.25">
      <c r="A79" s="16" t="s">
        <v>220</v>
      </c>
      <c r="B79" s="1">
        <v>0</v>
      </c>
      <c r="C79" s="1">
        <v>0</v>
      </c>
      <c r="D79" s="1">
        <v>0</v>
      </c>
      <c r="E79" s="1">
        <v>0</v>
      </c>
      <c r="F79" s="1">
        <v>0</v>
      </c>
      <c r="G79" s="1">
        <v>0</v>
      </c>
      <c r="H79" s="1">
        <v>0</v>
      </c>
      <c r="I79" s="1">
        <v>0</v>
      </c>
      <c r="J79" s="1">
        <v>0</v>
      </c>
      <c r="K79" s="1">
        <v>0</v>
      </c>
      <c r="L79" s="4">
        <v>0</v>
      </c>
      <c r="M79" s="4">
        <v>0</v>
      </c>
    </row>
    <row r="80" spans="1:13" x14ac:dyDescent="0.25">
      <c r="A80" s="16" t="s">
        <v>221</v>
      </c>
      <c r="B80" s="1">
        <v>0</v>
      </c>
      <c r="C80" s="1">
        <v>0</v>
      </c>
      <c r="D80" s="1">
        <v>0</v>
      </c>
      <c r="E80" s="1">
        <v>0</v>
      </c>
      <c r="F80" s="1">
        <v>1</v>
      </c>
      <c r="G80" s="1">
        <v>3</v>
      </c>
      <c r="H80" s="1">
        <v>5</v>
      </c>
      <c r="I80" s="1">
        <v>4</v>
      </c>
      <c r="J80" s="1">
        <v>0</v>
      </c>
      <c r="K80" s="1">
        <v>2</v>
      </c>
      <c r="L80" s="4">
        <v>14</v>
      </c>
      <c r="M80" s="4">
        <v>15</v>
      </c>
    </row>
    <row r="81" spans="1:13" x14ac:dyDescent="0.25">
      <c r="A81" s="16" t="s">
        <v>222</v>
      </c>
      <c r="B81" s="1">
        <v>0</v>
      </c>
      <c r="C81" s="1">
        <v>0</v>
      </c>
      <c r="D81" s="1">
        <v>0</v>
      </c>
      <c r="E81" s="1">
        <v>0</v>
      </c>
      <c r="F81" s="1">
        <v>0</v>
      </c>
      <c r="G81" s="1">
        <v>0</v>
      </c>
      <c r="H81" s="1">
        <v>0</v>
      </c>
      <c r="I81" s="1">
        <v>1</v>
      </c>
      <c r="J81" s="1">
        <v>0</v>
      </c>
      <c r="K81" s="1">
        <v>1</v>
      </c>
      <c r="L81" s="4">
        <v>2</v>
      </c>
      <c r="M81" s="4">
        <v>2</v>
      </c>
    </row>
    <row r="82" spans="1:13" x14ac:dyDescent="0.25">
      <c r="A82" s="16" t="s">
        <v>223</v>
      </c>
      <c r="B82" s="1">
        <v>0</v>
      </c>
      <c r="C82" s="1">
        <v>0</v>
      </c>
      <c r="D82" s="1">
        <v>0</v>
      </c>
      <c r="E82" s="1">
        <v>0</v>
      </c>
      <c r="F82" s="1">
        <v>2</v>
      </c>
      <c r="G82" s="1">
        <v>2</v>
      </c>
      <c r="H82" s="1">
        <v>5</v>
      </c>
      <c r="I82" s="1">
        <v>0</v>
      </c>
      <c r="J82" s="1">
        <v>1</v>
      </c>
      <c r="K82" s="1">
        <v>2</v>
      </c>
      <c r="L82" s="4">
        <v>10</v>
      </c>
      <c r="M82" s="4">
        <v>12</v>
      </c>
    </row>
    <row r="83" spans="1:13" x14ac:dyDescent="0.25">
      <c r="A83" s="16" t="s">
        <v>224</v>
      </c>
      <c r="B83" s="1">
        <v>0</v>
      </c>
      <c r="C83" s="1">
        <v>0</v>
      </c>
      <c r="D83" s="1">
        <v>0</v>
      </c>
      <c r="E83" s="1">
        <v>0</v>
      </c>
      <c r="F83" s="1">
        <v>0</v>
      </c>
      <c r="G83" s="1">
        <v>0</v>
      </c>
      <c r="H83" s="1">
        <v>0</v>
      </c>
      <c r="I83" s="1">
        <v>0</v>
      </c>
      <c r="J83" s="1">
        <v>0</v>
      </c>
      <c r="K83" s="1">
        <v>0</v>
      </c>
      <c r="L83" s="4">
        <v>0</v>
      </c>
      <c r="M83" s="4">
        <v>0</v>
      </c>
    </row>
    <row r="84" spans="1:13" x14ac:dyDescent="0.25">
      <c r="A84" s="16" t="s">
        <v>225</v>
      </c>
      <c r="B84" s="1">
        <v>0</v>
      </c>
      <c r="C84" s="1">
        <v>0</v>
      </c>
      <c r="D84" s="1">
        <v>0</v>
      </c>
      <c r="E84" s="1">
        <v>0</v>
      </c>
      <c r="F84" s="1">
        <v>7</v>
      </c>
      <c r="G84" s="1">
        <v>72</v>
      </c>
      <c r="H84" s="1">
        <v>66</v>
      </c>
      <c r="I84" s="1">
        <v>46</v>
      </c>
      <c r="J84" s="1">
        <v>44</v>
      </c>
      <c r="K84" s="1">
        <v>31</v>
      </c>
      <c r="L84" s="4">
        <v>259</v>
      </c>
      <c r="M84" s="4">
        <v>266</v>
      </c>
    </row>
    <row r="85" spans="1:13" x14ac:dyDescent="0.25">
      <c r="A85" s="16" t="s">
        <v>226</v>
      </c>
      <c r="B85" s="1">
        <v>0</v>
      </c>
      <c r="C85" s="1">
        <v>0</v>
      </c>
      <c r="D85" s="1">
        <v>0</v>
      </c>
      <c r="E85" s="1">
        <v>0</v>
      </c>
      <c r="F85" s="1">
        <v>0</v>
      </c>
      <c r="G85" s="1">
        <v>5</v>
      </c>
      <c r="H85" s="1">
        <v>1</v>
      </c>
      <c r="I85" s="1">
        <v>1</v>
      </c>
      <c r="J85" s="1">
        <v>1</v>
      </c>
      <c r="K85" s="1">
        <v>0</v>
      </c>
      <c r="L85" s="4">
        <v>8</v>
      </c>
      <c r="M85" s="4">
        <v>8</v>
      </c>
    </row>
    <row r="86" spans="1:13" x14ac:dyDescent="0.25">
      <c r="A86" s="16" t="s">
        <v>227</v>
      </c>
      <c r="B86" s="1">
        <v>0</v>
      </c>
      <c r="C86" s="1">
        <v>0</v>
      </c>
      <c r="D86" s="1">
        <v>0</v>
      </c>
      <c r="E86" s="1">
        <v>0</v>
      </c>
      <c r="F86" s="1">
        <v>3</v>
      </c>
      <c r="G86" s="1">
        <v>29</v>
      </c>
      <c r="H86" s="1">
        <v>14</v>
      </c>
      <c r="I86" s="1">
        <v>9</v>
      </c>
      <c r="J86" s="1">
        <v>16</v>
      </c>
      <c r="K86" s="1">
        <v>13</v>
      </c>
      <c r="L86" s="4">
        <v>81</v>
      </c>
      <c r="M86" s="4">
        <v>84</v>
      </c>
    </row>
    <row r="87" spans="1:13" x14ac:dyDescent="0.25">
      <c r="A87" s="16" t="s">
        <v>228</v>
      </c>
      <c r="B87" s="1">
        <v>0</v>
      </c>
      <c r="C87" s="1">
        <v>0</v>
      </c>
      <c r="D87" s="1">
        <v>0</v>
      </c>
      <c r="E87" s="1">
        <v>0</v>
      </c>
      <c r="F87" s="1">
        <v>0</v>
      </c>
      <c r="G87" s="1">
        <v>0</v>
      </c>
      <c r="H87" s="1">
        <v>0</v>
      </c>
      <c r="I87" s="1">
        <v>0</v>
      </c>
      <c r="J87" s="1">
        <v>0</v>
      </c>
      <c r="K87" s="1">
        <v>0</v>
      </c>
      <c r="L87" s="4">
        <v>0</v>
      </c>
      <c r="M87" s="4">
        <v>0</v>
      </c>
    </row>
    <row r="88" spans="1:13" x14ac:dyDescent="0.25">
      <c r="A88" s="16" t="s">
        <v>229</v>
      </c>
      <c r="B88" s="1">
        <v>0</v>
      </c>
      <c r="C88" s="1">
        <v>0</v>
      </c>
      <c r="D88" s="1">
        <v>0</v>
      </c>
      <c r="E88" s="1">
        <v>0</v>
      </c>
      <c r="F88" s="1">
        <v>1</v>
      </c>
      <c r="G88" s="1">
        <v>33</v>
      </c>
      <c r="H88" s="1">
        <v>28</v>
      </c>
      <c r="I88" s="1">
        <v>28</v>
      </c>
      <c r="J88" s="1">
        <v>19</v>
      </c>
      <c r="K88" s="1">
        <v>8</v>
      </c>
      <c r="L88" s="4">
        <v>116</v>
      </c>
      <c r="M88" s="4">
        <v>117</v>
      </c>
    </row>
    <row r="89" spans="1:13" x14ac:dyDescent="0.25">
      <c r="A89" s="16" t="s">
        <v>230</v>
      </c>
      <c r="B89" s="1">
        <v>0</v>
      </c>
      <c r="C89" s="1">
        <v>0</v>
      </c>
      <c r="D89" s="1">
        <v>0</v>
      </c>
      <c r="E89" s="1">
        <v>0</v>
      </c>
      <c r="F89" s="1">
        <v>0</v>
      </c>
      <c r="G89" s="1">
        <v>0</v>
      </c>
      <c r="H89" s="1">
        <v>0</v>
      </c>
      <c r="I89" s="1">
        <v>0</v>
      </c>
      <c r="J89" s="1">
        <v>0</v>
      </c>
      <c r="K89" s="1">
        <v>0</v>
      </c>
      <c r="L89" s="4">
        <v>0</v>
      </c>
      <c r="M89" s="4">
        <v>0</v>
      </c>
    </row>
    <row r="90" spans="1:13" x14ac:dyDescent="0.25">
      <c r="A90" s="16" t="s">
        <v>231</v>
      </c>
      <c r="B90" s="1">
        <v>0</v>
      </c>
      <c r="C90" s="1">
        <v>0</v>
      </c>
      <c r="D90" s="1">
        <v>0</v>
      </c>
      <c r="E90" s="1">
        <v>0</v>
      </c>
      <c r="F90" s="1">
        <v>0</v>
      </c>
      <c r="G90" s="1">
        <v>4</v>
      </c>
      <c r="H90" s="1">
        <v>2</v>
      </c>
      <c r="I90" s="1">
        <v>0</v>
      </c>
      <c r="J90" s="1">
        <v>2</v>
      </c>
      <c r="K90" s="1">
        <v>1</v>
      </c>
      <c r="L90" s="4">
        <v>9</v>
      </c>
      <c r="M90" s="4">
        <v>9</v>
      </c>
    </row>
    <row r="91" spans="1:13" x14ac:dyDescent="0.25">
      <c r="A91" s="16" t="s">
        <v>232</v>
      </c>
      <c r="B91" s="1">
        <v>0</v>
      </c>
      <c r="C91" s="1">
        <v>0</v>
      </c>
      <c r="D91" s="1">
        <v>0</v>
      </c>
      <c r="E91" s="1">
        <v>0</v>
      </c>
      <c r="F91" s="1">
        <v>0</v>
      </c>
      <c r="G91" s="1">
        <v>0</v>
      </c>
      <c r="H91" s="1">
        <v>0</v>
      </c>
      <c r="I91" s="1">
        <v>0</v>
      </c>
      <c r="J91" s="1">
        <v>0</v>
      </c>
      <c r="K91" s="1">
        <v>0</v>
      </c>
      <c r="L91" s="4">
        <v>0</v>
      </c>
      <c r="M91" s="4">
        <v>0</v>
      </c>
    </row>
    <row r="92" spans="1:13" x14ac:dyDescent="0.25">
      <c r="A92" s="16" t="s">
        <v>233</v>
      </c>
      <c r="B92" s="1">
        <v>510</v>
      </c>
      <c r="C92" s="1">
        <v>552</v>
      </c>
      <c r="D92" s="1">
        <v>476</v>
      </c>
      <c r="E92" s="1">
        <v>424</v>
      </c>
      <c r="F92" s="1">
        <v>246</v>
      </c>
      <c r="G92" s="1">
        <v>1</v>
      </c>
      <c r="H92" s="1">
        <v>0</v>
      </c>
      <c r="I92" s="1">
        <v>0</v>
      </c>
      <c r="J92" s="1">
        <v>0</v>
      </c>
      <c r="K92" s="1">
        <v>0</v>
      </c>
      <c r="L92" s="4">
        <v>1</v>
      </c>
      <c r="M92" s="4">
        <v>2209</v>
      </c>
    </row>
    <row r="93" spans="1:13" x14ac:dyDescent="0.25">
      <c r="A93" s="16" t="s">
        <v>234</v>
      </c>
      <c r="B93" s="1">
        <v>12</v>
      </c>
      <c r="C93" s="1">
        <v>0</v>
      </c>
      <c r="D93" s="1">
        <v>4</v>
      </c>
      <c r="E93" s="1">
        <v>7</v>
      </c>
      <c r="F93" s="1">
        <v>4</v>
      </c>
      <c r="G93" s="1">
        <v>0</v>
      </c>
      <c r="H93" s="1">
        <v>0</v>
      </c>
      <c r="I93" s="1">
        <v>0</v>
      </c>
      <c r="J93" s="1">
        <v>0</v>
      </c>
      <c r="K93" s="1">
        <v>0</v>
      </c>
      <c r="L93" s="4">
        <v>0</v>
      </c>
      <c r="M93" s="4">
        <v>27</v>
      </c>
    </row>
    <row r="94" spans="1:13" x14ac:dyDescent="0.25">
      <c r="A94" s="16" t="s">
        <v>235</v>
      </c>
      <c r="B94" s="1">
        <v>96</v>
      </c>
      <c r="C94" s="1">
        <v>51</v>
      </c>
      <c r="D94" s="1">
        <v>113</v>
      </c>
      <c r="E94" s="1">
        <v>103</v>
      </c>
      <c r="F94" s="1">
        <v>65</v>
      </c>
      <c r="G94" s="1">
        <v>2</v>
      </c>
      <c r="H94" s="1">
        <v>2</v>
      </c>
      <c r="I94" s="1">
        <v>5</v>
      </c>
      <c r="J94" s="1">
        <v>3</v>
      </c>
      <c r="K94" s="1">
        <v>2</v>
      </c>
      <c r="L94" s="4">
        <v>14</v>
      </c>
      <c r="M94" s="4">
        <v>442</v>
      </c>
    </row>
    <row r="95" spans="1:13" x14ac:dyDescent="0.25">
      <c r="A95" s="16" t="s">
        <v>236</v>
      </c>
      <c r="B95" s="1">
        <v>0</v>
      </c>
      <c r="C95" s="1">
        <v>0</v>
      </c>
      <c r="D95" s="1">
        <v>0</v>
      </c>
      <c r="E95" s="1">
        <v>0</v>
      </c>
      <c r="F95" s="1">
        <v>0</v>
      </c>
      <c r="G95" s="1">
        <v>0</v>
      </c>
      <c r="H95" s="1">
        <v>0</v>
      </c>
      <c r="I95" s="1">
        <v>0</v>
      </c>
      <c r="J95" s="1">
        <v>0</v>
      </c>
      <c r="K95" s="1">
        <v>1</v>
      </c>
      <c r="L95" s="4">
        <v>1</v>
      </c>
      <c r="M95" s="4">
        <v>1</v>
      </c>
    </row>
    <row r="96" spans="1:13" x14ac:dyDescent="0.25">
      <c r="A96" s="16" t="s">
        <v>237</v>
      </c>
      <c r="B96" s="1">
        <v>0</v>
      </c>
      <c r="C96" s="1">
        <v>0</v>
      </c>
      <c r="D96" s="1">
        <v>0</v>
      </c>
      <c r="E96" s="1">
        <v>0</v>
      </c>
      <c r="F96" s="1">
        <v>3</v>
      </c>
      <c r="G96" s="1">
        <v>48</v>
      </c>
      <c r="H96" s="1">
        <v>83</v>
      </c>
      <c r="I96" s="1">
        <v>73</v>
      </c>
      <c r="J96" s="1">
        <v>91</v>
      </c>
      <c r="K96" s="1">
        <v>74</v>
      </c>
      <c r="L96" s="4">
        <v>369</v>
      </c>
      <c r="M96" s="4">
        <v>372</v>
      </c>
    </row>
    <row r="97" spans="1:13" x14ac:dyDescent="0.25">
      <c r="A97" s="16" t="s">
        <v>238</v>
      </c>
      <c r="B97" s="1">
        <v>0</v>
      </c>
      <c r="C97" s="1">
        <v>0</v>
      </c>
      <c r="D97" s="1">
        <v>0</v>
      </c>
      <c r="E97" s="1">
        <v>0</v>
      </c>
      <c r="F97" s="1">
        <v>0</v>
      </c>
      <c r="G97" s="1">
        <v>1</v>
      </c>
      <c r="H97" s="1">
        <v>0</v>
      </c>
      <c r="I97" s="1">
        <v>0</v>
      </c>
      <c r="J97" s="1">
        <v>0</v>
      </c>
      <c r="K97" s="1">
        <v>0</v>
      </c>
      <c r="L97" s="4">
        <v>1</v>
      </c>
      <c r="M97" s="4">
        <v>1</v>
      </c>
    </row>
    <row r="98" spans="1:13" x14ac:dyDescent="0.25">
      <c r="A98" s="16" t="s">
        <v>239</v>
      </c>
      <c r="B98" s="1">
        <v>0</v>
      </c>
      <c r="C98" s="1">
        <v>0</v>
      </c>
      <c r="D98" s="1">
        <v>0</v>
      </c>
      <c r="E98" s="1">
        <v>0</v>
      </c>
      <c r="F98" s="1">
        <v>9</v>
      </c>
      <c r="G98" s="1">
        <v>73</v>
      </c>
      <c r="H98" s="1">
        <v>50</v>
      </c>
      <c r="I98" s="1">
        <v>53</v>
      </c>
      <c r="J98" s="1">
        <v>47</v>
      </c>
      <c r="K98" s="1">
        <v>40</v>
      </c>
      <c r="L98" s="4">
        <v>263</v>
      </c>
      <c r="M98" s="4">
        <v>272</v>
      </c>
    </row>
    <row r="99" spans="1:13" x14ac:dyDescent="0.25">
      <c r="A99" s="16" t="s">
        <v>240</v>
      </c>
      <c r="B99" s="1">
        <v>0</v>
      </c>
      <c r="C99" s="1">
        <v>0</v>
      </c>
      <c r="D99" s="1">
        <v>0</v>
      </c>
      <c r="E99" s="1">
        <v>0</v>
      </c>
      <c r="F99" s="1">
        <v>0</v>
      </c>
      <c r="G99" s="1">
        <v>0</v>
      </c>
      <c r="H99" s="1">
        <v>0</v>
      </c>
      <c r="I99" s="1">
        <v>0</v>
      </c>
      <c r="J99" s="1">
        <v>0</v>
      </c>
      <c r="K99" s="1">
        <v>0</v>
      </c>
      <c r="L99" s="4">
        <v>0</v>
      </c>
      <c r="M99" s="4">
        <v>0</v>
      </c>
    </row>
    <row r="100" spans="1:13" x14ac:dyDescent="0.25">
      <c r="A100" s="16" t="s">
        <v>241</v>
      </c>
      <c r="B100" s="1">
        <v>0</v>
      </c>
      <c r="C100" s="1">
        <v>0</v>
      </c>
      <c r="D100" s="1">
        <v>0</v>
      </c>
      <c r="E100" s="1">
        <v>2</v>
      </c>
      <c r="F100" s="1">
        <v>14</v>
      </c>
      <c r="G100" s="1">
        <v>91</v>
      </c>
      <c r="H100" s="1">
        <v>73</v>
      </c>
      <c r="I100" s="1">
        <v>89</v>
      </c>
      <c r="J100" s="1">
        <v>52</v>
      </c>
      <c r="K100" s="1">
        <v>52</v>
      </c>
      <c r="L100" s="4">
        <v>357</v>
      </c>
      <c r="M100" s="4">
        <v>373</v>
      </c>
    </row>
    <row r="101" spans="1:13" x14ac:dyDescent="0.25">
      <c r="A101" s="16" t="s">
        <v>242</v>
      </c>
      <c r="B101" s="1">
        <v>0</v>
      </c>
      <c r="C101" s="1">
        <v>0</v>
      </c>
      <c r="D101" s="1">
        <v>0</v>
      </c>
      <c r="E101" s="1">
        <v>0</v>
      </c>
      <c r="F101" s="1">
        <v>0</v>
      </c>
      <c r="G101" s="1">
        <v>0</v>
      </c>
      <c r="H101" s="1">
        <v>2</v>
      </c>
      <c r="I101" s="1">
        <v>5</v>
      </c>
      <c r="J101" s="1">
        <v>9</v>
      </c>
      <c r="K101" s="1">
        <v>8</v>
      </c>
      <c r="L101" s="4">
        <v>24</v>
      </c>
      <c r="M101" s="4">
        <v>24</v>
      </c>
    </row>
    <row r="102" spans="1:13" x14ac:dyDescent="0.25">
      <c r="A102" s="16" t="s">
        <v>243</v>
      </c>
      <c r="B102" s="1">
        <v>0</v>
      </c>
      <c r="C102" s="1">
        <v>0</v>
      </c>
      <c r="D102" s="1">
        <v>1</v>
      </c>
      <c r="E102" s="1">
        <v>1</v>
      </c>
      <c r="F102" s="1">
        <v>16</v>
      </c>
      <c r="G102" s="1">
        <v>96</v>
      </c>
      <c r="H102" s="1">
        <v>83</v>
      </c>
      <c r="I102" s="1">
        <v>97</v>
      </c>
      <c r="J102" s="1">
        <v>116</v>
      </c>
      <c r="K102" s="1">
        <v>90</v>
      </c>
      <c r="L102" s="4">
        <v>482</v>
      </c>
      <c r="M102" s="4">
        <v>500</v>
      </c>
    </row>
    <row r="103" spans="1:13" x14ac:dyDescent="0.25">
      <c r="A103" s="16" t="s">
        <v>244</v>
      </c>
      <c r="B103" s="1">
        <v>0</v>
      </c>
      <c r="C103" s="1">
        <v>0</v>
      </c>
      <c r="D103" s="1">
        <v>0</v>
      </c>
      <c r="E103" s="1">
        <v>0</v>
      </c>
      <c r="F103" s="1">
        <v>0</v>
      </c>
      <c r="G103" s="1">
        <v>0</v>
      </c>
      <c r="H103" s="1">
        <v>0</v>
      </c>
      <c r="I103" s="1">
        <v>0</v>
      </c>
      <c r="J103" s="1">
        <v>0</v>
      </c>
      <c r="K103" s="1">
        <v>0</v>
      </c>
      <c r="L103" s="4">
        <v>0</v>
      </c>
      <c r="M103" s="4">
        <v>0</v>
      </c>
    </row>
    <row r="104" spans="1:13" x14ac:dyDescent="0.25">
      <c r="A104" s="16" t="s">
        <v>245</v>
      </c>
      <c r="B104" s="1">
        <v>0</v>
      </c>
      <c r="C104" s="1">
        <v>0</v>
      </c>
      <c r="D104" s="1">
        <v>0</v>
      </c>
      <c r="E104" s="1">
        <v>1</v>
      </c>
      <c r="F104" s="1">
        <v>2</v>
      </c>
      <c r="G104" s="1">
        <v>11</v>
      </c>
      <c r="H104" s="1">
        <v>22</v>
      </c>
      <c r="I104" s="1">
        <v>22</v>
      </c>
      <c r="J104" s="1">
        <v>10</v>
      </c>
      <c r="K104" s="1">
        <v>9</v>
      </c>
      <c r="L104" s="4">
        <v>74</v>
      </c>
      <c r="M104" s="4">
        <v>77</v>
      </c>
    </row>
    <row r="105" spans="1:13" x14ac:dyDescent="0.25">
      <c r="A105" s="16" t="s">
        <v>246</v>
      </c>
      <c r="B105" s="1">
        <v>0</v>
      </c>
      <c r="C105" s="1">
        <v>0</v>
      </c>
      <c r="D105" s="1">
        <v>0</v>
      </c>
      <c r="E105" s="1">
        <v>0</v>
      </c>
      <c r="F105" s="1">
        <v>0</v>
      </c>
      <c r="G105" s="1">
        <v>4</v>
      </c>
      <c r="H105" s="1">
        <v>3</v>
      </c>
      <c r="I105" s="1">
        <v>3</v>
      </c>
      <c r="J105" s="1">
        <v>0</v>
      </c>
      <c r="K105" s="1">
        <v>0</v>
      </c>
      <c r="L105" s="4">
        <v>10</v>
      </c>
      <c r="M105" s="4">
        <v>10</v>
      </c>
    </row>
    <row r="106" spans="1:13" x14ac:dyDescent="0.25">
      <c r="A106" s="16" t="s">
        <v>247</v>
      </c>
      <c r="B106" s="1">
        <v>0</v>
      </c>
      <c r="C106" s="1">
        <v>0</v>
      </c>
      <c r="D106" s="1">
        <v>0</v>
      </c>
      <c r="E106" s="1">
        <v>0</v>
      </c>
      <c r="F106" s="1">
        <v>5</v>
      </c>
      <c r="G106" s="1">
        <v>31</v>
      </c>
      <c r="H106" s="1">
        <v>21</v>
      </c>
      <c r="I106" s="1">
        <v>23</v>
      </c>
      <c r="J106" s="1">
        <v>16</v>
      </c>
      <c r="K106" s="1">
        <v>22</v>
      </c>
      <c r="L106" s="4">
        <v>113</v>
      </c>
      <c r="M106" s="4">
        <v>118</v>
      </c>
    </row>
    <row r="107" spans="1:13" x14ac:dyDescent="0.25">
      <c r="A107" s="16" t="s">
        <v>248</v>
      </c>
      <c r="B107" s="1">
        <v>0</v>
      </c>
      <c r="C107" s="1">
        <v>0</v>
      </c>
      <c r="D107" s="1">
        <v>0</v>
      </c>
      <c r="E107" s="1">
        <v>0</v>
      </c>
      <c r="F107" s="1">
        <v>0</v>
      </c>
      <c r="G107" s="1">
        <v>0</v>
      </c>
      <c r="H107" s="1">
        <v>0</v>
      </c>
      <c r="I107" s="1">
        <v>0</v>
      </c>
      <c r="J107" s="1">
        <v>0</v>
      </c>
      <c r="K107" s="1">
        <v>0</v>
      </c>
      <c r="L107" s="4">
        <v>0</v>
      </c>
      <c r="M107" s="4">
        <v>0</v>
      </c>
    </row>
    <row r="108" spans="1:13" x14ac:dyDescent="0.25">
      <c r="A108" s="16" t="s">
        <v>249</v>
      </c>
      <c r="B108" s="1">
        <v>0</v>
      </c>
      <c r="C108" s="1">
        <v>0</v>
      </c>
      <c r="D108" s="1">
        <v>0</v>
      </c>
      <c r="E108" s="1">
        <v>0</v>
      </c>
      <c r="F108" s="1">
        <v>1</v>
      </c>
      <c r="G108" s="1">
        <v>10</v>
      </c>
      <c r="H108" s="1">
        <v>6</v>
      </c>
      <c r="I108" s="1">
        <v>12</v>
      </c>
      <c r="J108" s="1">
        <v>6</v>
      </c>
      <c r="K108" s="1">
        <v>9</v>
      </c>
      <c r="L108" s="4">
        <v>43</v>
      </c>
      <c r="M108" s="4">
        <v>44</v>
      </c>
    </row>
    <row r="109" spans="1:13" x14ac:dyDescent="0.25">
      <c r="A109" s="16" t="s">
        <v>250</v>
      </c>
      <c r="B109" s="1">
        <v>0</v>
      </c>
      <c r="C109" s="1">
        <v>0</v>
      </c>
      <c r="D109" s="1">
        <v>0</v>
      </c>
      <c r="E109" s="1">
        <v>0</v>
      </c>
      <c r="F109" s="1">
        <v>0</v>
      </c>
      <c r="G109" s="1">
        <v>0</v>
      </c>
      <c r="H109" s="1">
        <v>0</v>
      </c>
      <c r="I109" s="1">
        <v>0</v>
      </c>
      <c r="J109" s="1">
        <v>0</v>
      </c>
      <c r="K109" s="1">
        <v>0</v>
      </c>
      <c r="L109" s="4">
        <v>0</v>
      </c>
      <c r="M109" s="4">
        <v>0</v>
      </c>
    </row>
    <row r="110" spans="1:13" x14ac:dyDescent="0.25">
      <c r="A110" s="16" t="s">
        <v>251</v>
      </c>
      <c r="B110" s="1">
        <v>0</v>
      </c>
      <c r="C110" s="1">
        <v>0</v>
      </c>
      <c r="D110" s="1">
        <v>0</v>
      </c>
      <c r="E110" s="1">
        <v>0</v>
      </c>
      <c r="F110" s="1">
        <v>3</v>
      </c>
      <c r="G110" s="1">
        <v>18</v>
      </c>
      <c r="H110" s="1">
        <v>6</v>
      </c>
      <c r="I110" s="1">
        <v>8</v>
      </c>
      <c r="J110" s="1">
        <v>6</v>
      </c>
      <c r="K110" s="1">
        <v>6</v>
      </c>
      <c r="L110" s="4">
        <v>44</v>
      </c>
      <c r="M110" s="4">
        <v>47</v>
      </c>
    </row>
    <row r="111" spans="1:13" x14ac:dyDescent="0.25">
      <c r="A111" s="16" t="s">
        <v>252</v>
      </c>
      <c r="B111" s="1">
        <v>0</v>
      </c>
      <c r="C111" s="1">
        <v>0</v>
      </c>
      <c r="D111" s="1">
        <v>0</v>
      </c>
      <c r="E111" s="1">
        <v>0</v>
      </c>
      <c r="F111" s="1">
        <v>0</v>
      </c>
      <c r="G111" s="1">
        <v>0</v>
      </c>
      <c r="H111" s="1">
        <v>0</v>
      </c>
      <c r="I111" s="1">
        <v>0</v>
      </c>
      <c r="J111" s="1">
        <v>0</v>
      </c>
      <c r="K111" s="1">
        <v>0</v>
      </c>
      <c r="L111" s="4">
        <v>0</v>
      </c>
      <c r="M111" s="4">
        <v>0</v>
      </c>
    </row>
    <row r="112" spans="1:13" x14ac:dyDescent="0.25">
      <c r="A112" s="16" t="s">
        <v>253</v>
      </c>
      <c r="B112" s="1">
        <v>0</v>
      </c>
      <c r="C112" s="1">
        <v>0</v>
      </c>
      <c r="D112" s="1">
        <v>0</v>
      </c>
      <c r="E112" s="1">
        <v>0</v>
      </c>
      <c r="F112" s="1">
        <v>0</v>
      </c>
      <c r="G112" s="1">
        <v>2</v>
      </c>
      <c r="H112" s="1">
        <v>2</v>
      </c>
      <c r="I112" s="1">
        <v>2</v>
      </c>
      <c r="J112" s="1">
        <v>3</v>
      </c>
      <c r="K112" s="1">
        <v>2</v>
      </c>
      <c r="L112" s="4">
        <v>11</v>
      </c>
      <c r="M112" s="4">
        <v>11</v>
      </c>
    </row>
    <row r="113" spans="1:13" x14ac:dyDescent="0.25">
      <c r="A113" s="16" t="s">
        <v>254</v>
      </c>
      <c r="B113" s="1">
        <v>0</v>
      </c>
      <c r="C113" s="1">
        <v>0</v>
      </c>
      <c r="D113" s="1">
        <v>0</v>
      </c>
      <c r="E113" s="1">
        <v>0</v>
      </c>
      <c r="F113" s="1">
        <v>0</v>
      </c>
      <c r="G113" s="1">
        <v>0</v>
      </c>
      <c r="H113" s="1">
        <v>0</v>
      </c>
      <c r="I113" s="1">
        <v>0</v>
      </c>
      <c r="J113" s="1">
        <v>0</v>
      </c>
      <c r="K113" s="1">
        <v>0</v>
      </c>
      <c r="L113" s="4">
        <v>0</v>
      </c>
      <c r="M113" s="4">
        <v>0</v>
      </c>
    </row>
    <row r="114" spans="1:13" x14ac:dyDescent="0.25">
      <c r="A114" s="16" t="s">
        <v>255</v>
      </c>
      <c r="B114" s="1">
        <v>0</v>
      </c>
      <c r="C114" s="1">
        <v>0</v>
      </c>
      <c r="D114" s="1">
        <v>0</v>
      </c>
      <c r="E114" s="1">
        <v>0</v>
      </c>
      <c r="F114" s="1">
        <v>1</v>
      </c>
      <c r="G114" s="1">
        <v>7</v>
      </c>
      <c r="H114" s="1">
        <v>1</v>
      </c>
      <c r="I114" s="1">
        <v>0</v>
      </c>
      <c r="J114" s="1">
        <v>2</v>
      </c>
      <c r="K114" s="1">
        <v>5</v>
      </c>
      <c r="L114" s="4">
        <v>15</v>
      </c>
      <c r="M114" s="4">
        <v>16</v>
      </c>
    </row>
    <row r="115" spans="1:13" x14ac:dyDescent="0.25">
      <c r="A115" s="16" t="s">
        <v>256</v>
      </c>
      <c r="B115" s="1">
        <v>0</v>
      </c>
      <c r="C115" s="1">
        <v>0</v>
      </c>
      <c r="D115" s="1">
        <v>0</v>
      </c>
      <c r="E115" s="1">
        <v>0</v>
      </c>
      <c r="F115" s="1">
        <v>0</v>
      </c>
      <c r="G115" s="1">
        <v>0</v>
      </c>
      <c r="H115" s="1">
        <v>0</v>
      </c>
      <c r="I115" s="1">
        <v>0</v>
      </c>
      <c r="J115" s="1">
        <v>0</v>
      </c>
      <c r="K115" s="1">
        <v>0</v>
      </c>
      <c r="L115" s="4">
        <v>0</v>
      </c>
      <c r="M115" s="4">
        <v>0</v>
      </c>
    </row>
    <row r="116" spans="1:13" x14ac:dyDescent="0.25">
      <c r="A116" s="16" t="s">
        <v>257</v>
      </c>
      <c r="B116" s="1">
        <v>0</v>
      </c>
      <c r="C116" s="1">
        <v>0</v>
      </c>
      <c r="D116" s="1">
        <v>0</v>
      </c>
      <c r="E116" s="1">
        <v>0</v>
      </c>
      <c r="F116" s="1">
        <v>1</v>
      </c>
      <c r="G116" s="1">
        <v>21</v>
      </c>
      <c r="H116" s="1">
        <v>11</v>
      </c>
      <c r="I116" s="1">
        <v>15</v>
      </c>
      <c r="J116" s="1">
        <v>8</v>
      </c>
      <c r="K116" s="1">
        <v>8</v>
      </c>
      <c r="L116" s="4">
        <v>63</v>
      </c>
      <c r="M116" s="4">
        <v>64</v>
      </c>
    </row>
    <row r="117" spans="1:13" x14ac:dyDescent="0.25">
      <c r="A117" s="16" t="s">
        <v>258</v>
      </c>
      <c r="B117" s="1">
        <v>0</v>
      </c>
      <c r="C117" s="1">
        <v>0</v>
      </c>
      <c r="D117" s="1">
        <v>0</v>
      </c>
      <c r="E117" s="1">
        <v>0</v>
      </c>
      <c r="F117" s="1">
        <v>0</v>
      </c>
      <c r="G117" s="1">
        <v>2</v>
      </c>
      <c r="H117" s="1">
        <v>1</v>
      </c>
      <c r="I117" s="1">
        <v>0</v>
      </c>
      <c r="J117" s="1">
        <v>0</v>
      </c>
      <c r="K117" s="1">
        <v>1</v>
      </c>
      <c r="L117" s="4">
        <v>4</v>
      </c>
      <c r="M117" s="4">
        <v>4</v>
      </c>
    </row>
    <row r="118" spans="1:13" x14ac:dyDescent="0.25">
      <c r="A118" s="16" t="s">
        <v>259</v>
      </c>
      <c r="B118" s="1">
        <v>0</v>
      </c>
      <c r="C118" s="1">
        <v>0</v>
      </c>
      <c r="D118" s="1">
        <v>0</v>
      </c>
      <c r="E118" s="1">
        <v>0</v>
      </c>
      <c r="F118" s="1">
        <v>2</v>
      </c>
      <c r="G118" s="1">
        <v>66</v>
      </c>
      <c r="H118" s="1">
        <v>37</v>
      </c>
      <c r="I118" s="1">
        <v>47</v>
      </c>
      <c r="J118" s="1">
        <v>47</v>
      </c>
      <c r="K118" s="1">
        <v>49</v>
      </c>
      <c r="L118" s="4">
        <v>246</v>
      </c>
      <c r="M118" s="4">
        <v>248</v>
      </c>
    </row>
    <row r="119" spans="1:13" x14ac:dyDescent="0.25">
      <c r="A119" s="16" t="s">
        <v>260</v>
      </c>
      <c r="B119" s="1">
        <v>0</v>
      </c>
      <c r="C119" s="1">
        <v>0</v>
      </c>
      <c r="D119" s="1">
        <v>0</v>
      </c>
      <c r="E119" s="1">
        <v>0</v>
      </c>
      <c r="F119" s="1">
        <v>0</v>
      </c>
      <c r="G119" s="1">
        <v>0</v>
      </c>
      <c r="H119" s="1">
        <v>0</v>
      </c>
      <c r="I119" s="1">
        <v>0</v>
      </c>
      <c r="J119" s="1">
        <v>0</v>
      </c>
      <c r="K119" s="1">
        <v>0</v>
      </c>
      <c r="L119" s="4">
        <v>0</v>
      </c>
      <c r="M119" s="4">
        <v>0</v>
      </c>
    </row>
    <row r="120" spans="1:13" x14ac:dyDescent="0.25">
      <c r="A120" s="16" t="s">
        <v>261</v>
      </c>
      <c r="B120" s="1">
        <v>0</v>
      </c>
      <c r="C120" s="1">
        <v>0</v>
      </c>
      <c r="D120" s="1">
        <v>0</v>
      </c>
      <c r="E120" s="1">
        <v>0</v>
      </c>
      <c r="F120" s="1">
        <v>0</v>
      </c>
      <c r="G120" s="1">
        <v>6</v>
      </c>
      <c r="H120" s="1">
        <v>2</v>
      </c>
      <c r="I120" s="1">
        <v>5</v>
      </c>
      <c r="J120" s="1">
        <v>2</v>
      </c>
      <c r="K120" s="1">
        <v>1</v>
      </c>
      <c r="L120" s="4">
        <v>16</v>
      </c>
      <c r="M120" s="4">
        <v>16</v>
      </c>
    </row>
    <row r="121" spans="1:13" x14ac:dyDescent="0.25">
      <c r="A121" s="16" t="s">
        <v>262</v>
      </c>
      <c r="B121" s="1">
        <v>0</v>
      </c>
      <c r="C121" s="1">
        <v>0</v>
      </c>
      <c r="D121" s="1">
        <v>0</v>
      </c>
      <c r="E121" s="1">
        <v>0</v>
      </c>
      <c r="F121" s="1">
        <v>0</v>
      </c>
      <c r="G121" s="1">
        <v>1</v>
      </c>
      <c r="H121" s="1">
        <v>0</v>
      </c>
      <c r="I121" s="1">
        <v>0</v>
      </c>
      <c r="J121" s="1">
        <v>0</v>
      </c>
      <c r="K121" s="1">
        <v>0</v>
      </c>
      <c r="L121" s="4">
        <v>1</v>
      </c>
      <c r="M121" s="4">
        <v>1</v>
      </c>
    </row>
    <row r="122" spans="1:13" x14ac:dyDescent="0.25">
      <c r="A122" s="16" t="s">
        <v>263</v>
      </c>
      <c r="B122" s="1">
        <v>0</v>
      </c>
      <c r="C122" s="1">
        <v>0</v>
      </c>
      <c r="D122" s="1">
        <v>0</v>
      </c>
      <c r="E122" s="1">
        <v>0</v>
      </c>
      <c r="F122" s="1">
        <v>1</v>
      </c>
      <c r="G122" s="1">
        <v>4</v>
      </c>
      <c r="H122" s="1">
        <v>4</v>
      </c>
      <c r="I122" s="1">
        <v>9</v>
      </c>
      <c r="J122" s="1">
        <v>5</v>
      </c>
      <c r="K122" s="1">
        <v>6</v>
      </c>
      <c r="L122" s="4">
        <v>28</v>
      </c>
      <c r="M122" s="4">
        <v>29</v>
      </c>
    </row>
    <row r="123" spans="1:13" x14ac:dyDescent="0.25">
      <c r="A123" s="16" t="s">
        <v>264</v>
      </c>
      <c r="B123" s="1">
        <v>0</v>
      </c>
      <c r="C123" s="1">
        <v>0</v>
      </c>
      <c r="D123" s="1">
        <v>0</v>
      </c>
      <c r="E123" s="1">
        <v>0</v>
      </c>
      <c r="F123" s="1">
        <v>0</v>
      </c>
      <c r="G123" s="1">
        <v>0</v>
      </c>
      <c r="H123" s="1">
        <v>0</v>
      </c>
      <c r="I123" s="1">
        <v>0</v>
      </c>
      <c r="J123" s="1">
        <v>0</v>
      </c>
      <c r="K123" s="1">
        <v>0</v>
      </c>
      <c r="L123" s="4">
        <v>0</v>
      </c>
      <c r="M123" s="4">
        <v>0</v>
      </c>
    </row>
    <row r="124" spans="1:13" x14ac:dyDescent="0.25">
      <c r="A124" s="16" t="s">
        <v>265</v>
      </c>
      <c r="B124" s="1">
        <v>0</v>
      </c>
      <c r="C124" s="1">
        <v>0</v>
      </c>
      <c r="D124" s="1">
        <v>0</v>
      </c>
      <c r="E124" s="1">
        <v>0</v>
      </c>
      <c r="F124" s="1">
        <v>0</v>
      </c>
      <c r="G124" s="1">
        <v>2</v>
      </c>
      <c r="H124" s="1">
        <v>5</v>
      </c>
      <c r="I124" s="1">
        <v>2</v>
      </c>
      <c r="J124" s="1">
        <v>1</v>
      </c>
      <c r="K124" s="1">
        <v>1</v>
      </c>
      <c r="L124" s="4">
        <v>11</v>
      </c>
      <c r="M124" s="4">
        <v>11</v>
      </c>
    </row>
    <row r="125" spans="1:13" x14ac:dyDescent="0.25">
      <c r="A125" s="16" t="s">
        <v>266</v>
      </c>
      <c r="B125" s="1">
        <v>0</v>
      </c>
      <c r="C125" s="1">
        <v>0</v>
      </c>
      <c r="D125" s="1">
        <v>0</v>
      </c>
      <c r="E125" s="1">
        <v>0</v>
      </c>
      <c r="F125" s="1">
        <v>0</v>
      </c>
      <c r="G125" s="1">
        <v>0</v>
      </c>
      <c r="H125" s="1">
        <v>0</v>
      </c>
      <c r="I125" s="1">
        <v>1</v>
      </c>
      <c r="J125" s="1">
        <v>0</v>
      </c>
      <c r="K125" s="1">
        <v>0</v>
      </c>
      <c r="L125" s="4">
        <v>1</v>
      </c>
      <c r="M125" s="4">
        <v>1</v>
      </c>
    </row>
    <row r="126" spans="1:13" x14ac:dyDescent="0.25">
      <c r="A126" s="16" t="s">
        <v>267</v>
      </c>
      <c r="B126" s="1">
        <v>0</v>
      </c>
      <c r="C126" s="1">
        <v>0</v>
      </c>
      <c r="D126" s="1">
        <v>0</v>
      </c>
      <c r="E126" s="1">
        <v>0</v>
      </c>
      <c r="F126" s="1">
        <v>2</v>
      </c>
      <c r="G126" s="1">
        <v>5</v>
      </c>
      <c r="H126" s="1">
        <v>4</v>
      </c>
      <c r="I126" s="1">
        <v>7</v>
      </c>
      <c r="J126" s="1">
        <v>6</v>
      </c>
      <c r="K126" s="1">
        <v>2</v>
      </c>
      <c r="L126" s="4">
        <v>24</v>
      </c>
      <c r="M126" s="4">
        <v>26</v>
      </c>
    </row>
    <row r="127" spans="1:13" x14ac:dyDescent="0.25">
      <c r="A127" s="16" t="s">
        <v>268</v>
      </c>
      <c r="B127" s="1">
        <v>0</v>
      </c>
      <c r="C127" s="1">
        <v>0</v>
      </c>
      <c r="D127" s="1">
        <v>0</v>
      </c>
      <c r="E127" s="1">
        <v>0</v>
      </c>
      <c r="F127" s="1">
        <v>0</v>
      </c>
      <c r="G127" s="1">
        <v>0</v>
      </c>
      <c r="H127" s="1">
        <v>0</v>
      </c>
      <c r="I127" s="1">
        <v>0</v>
      </c>
      <c r="J127" s="1">
        <v>0</v>
      </c>
      <c r="K127" s="1">
        <v>0</v>
      </c>
      <c r="L127" s="4">
        <v>0</v>
      </c>
      <c r="M127" s="4">
        <v>0</v>
      </c>
    </row>
    <row r="128" spans="1:13" x14ac:dyDescent="0.25">
      <c r="A128" s="16" t="s">
        <v>269</v>
      </c>
      <c r="B128" s="1">
        <v>0</v>
      </c>
      <c r="C128" s="1">
        <v>0</v>
      </c>
      <c r="D128" s="1">
        <v>0</v>
      </c>
      <c r="E128" s="1">
        <v>0</v>
      </c>
      <c r="F128" s="1">
        <v>2</v>
      </c>
      <c r="G128" s="1">
        <v>33</v>
      </c>
      <c r="H128" s="1">
        <v>23</v>
      </c>
      <c r="I128" s="1">
        <v>27</v>
      </c>
      <c r="J128" s="1">
        <v>10</v>
      </c>
      <c r="K128" s="1">
        <v>11</v>
      </c>
      <c r="L128" s="4">
        <v>104</v>
      </c>
      <c r="M128" s="4">
        <v>106</v>
      </c>
    </row>
    <row r="129" spans="1:13" x14ac:dyDescent="0.25">
      <c r="A129" s="16" t="s">
        <v>270</v>
      </c>
      <c r="B129" s="1">
        <v>0</v>
      </c>
      <c r="C129" s="1">
        <v>0</v>
      </c>
      <c r="D129" s="1">
        <v>0</v>
      </c>
      <c r="E129" s="1">
        <v>0</v>
      </c>
      <c r="F129" s="1">
        <v>2</v>
      </c>
      <c r="G129" s="1">
        <v>17</v>
      </c>
      <c r="H129" s="1">
        <v>2</v>
      </c>
      <c r="I129" s="1">
        <v>15</v>
      </c>
      <c r="J129" s="1">
        <v>7</v>
      </c>
      <c r="K129" s="1">
        <v>3</v>
      </c>
      <c r="L129" s="4">
        <v>44</v>
      </c>
      <c r="M129" s="4">
        <v>46</v>
      </c>
    </row>
    <row r="130" spans="1:13" x14ac:dyDescent="0.25">
      <c r="A130" s="16" t="s">
        <v>271</v>
      </c>
      <c r="B130" s="1">
        <v>0</v>
      </c>
      <c r="C130" s="1">
        <v>0</v>
      </c>
      <c r="D130" s="1">
        <v>0</v>
      </c>
      <c r="E130" s="1">
        <v>0</v>
      </c>
      <c r="F130" s="1">
        <v>4</v>
      </c>
      <c r="G130" s="1">
        <v>55</v>
      </c>
      <c r="H130" s="1">
        <v>45</v>
      </c>
      <c r="I130" s="1">
        <v>66</v>
      </c>
      <c r="J130" s="1">
        <v>43</v>
      </c>
      <c r="K130" s="1">
        <v>44</v>
      </c>
      <c r="L130" s="4">
        <v>253</v>
      </c>
      <c r="M130" s="4">
        <v>257</v>
      </c>
    </row>
    <row r="131" spans="1:13" x14ac:dyDescent="0.25">
      <c r="A131" s="16" t="s">
        <v>272</v>
      </c>
      <c r="B131" s="1">
        <v>0</v>
      </c>
      <c r="C131" s="1">
        <v>0</v>
      </c>
      <c r="D131" s="1">
        <v>0</v>
      </c>
      <c r="E131" s="1">
        <v>0</v>
      </c>
      <c r="F131" s="1">
        <v>0</v>
      </c>
      <c r="G131" s="1">
        <v>0</v>
      </c>
      <c r="H131" s="1">
        <v>0</v>
      </c>
      <c r="I131" s="1">
        <v>0</v>
      </c>
      <c r="J131" s="1">
        <v>0</v>
      </c>
      <c r="K131" s="1">
        <v>0</v>
      </c>
      <c r="L131" s="4">
        <v>0</v>
      </c>
      <c r="M131" s="4">
        <v>0</v>
      </c>
    </row>
    <row r="132" spans="1:13" x14ac:dyDescent="0.25">
      <c r="A132" s="16" t="s">
        <v>273</v>
      </c>
      <c r="B132" s="1">
        <v>0</v>
      </c>
      <c r="C132" s="1">
        <v>0</v>
      </c>
      <c r="D132" s="1">
        <v>0</v>
      </c>
      <c r="E132" s="1">
        <v>0</v>
      </c>
      <c r="F132" s="1">
        <v>0</v>
      </c>
      <c r="G132" s="1">
        <v>2</v>
      </c>
      <c r="H132" s="1">
        <v>7</v>
      </c>
      <c r="I132" s="1">
        <v>7</v>
      </c>
      <c r="J132" s="1">
        <v>5</v>
      </c>
      <c r="K132" s="1">
        <v>4</v>
      </c>
      <c r="L132" s="4">
        <v>25</v>
      </c>
      <c r="M132" s="4">
        <v>25</v>
      </c>
    </row>
    <row r="133" spans="1:13" x14ac:dyDescent="0.25">
      <c r="A133" s="16" t="s">
        <v>274</v>
      </c>
      <c r="B133" s="1">
        <v>0</v>
      </c>
      <c r="C133" s="1">
        <v>0</v>
      </c>
      <c r="D133" s="1">
        <v>0</v>
      </c>
      <c r="E133" s="1">
        <v>0</v>
      </c>
      <c r="F133" s="1">
        <v>0</v>
      </c>
      <c r="G133" s="1">
        <v>0</v>
      </c>
      <c r="H133" s="1">
        <v>0</v>
      </c>
      <c r="I133" s="1">
        <v>0</v>
      </c>
      <c r="J133" s="1">
        <v>0</v>
      </c>
      <c r="K133" s="1">
        <v>0</v>
      </c>
      <c r="L133" s="4">
        <v>0</v>
      </c>
      <c r="M133" s="4">
        <v>0</v>
      </c>
    </row>
    <row r="134" spans="1:13" x14ac:dyDescent="0.25">
      <c r="A134" s="16" t="s">
        <v>275</v>
      </c>
      <c r="B134" s="1">
        <v>0</v>
      </c>
      <c r="C134" s="1">
        <v>0</v>
      </c>
      <c r="D134" s="1">
        <v>0</v>
      </c>
      <c r="E134" s="1">
        <v>0</v>
      </c>
      <c r="F134" s="1">
        <v>0</v>
      </c>
      <c r="G134" s="1">
        <v>4</v>
      </c>
      <c r="H134" s="1">
        <v>2</v>
      </c>
      <c r="I134" s="1">
        <v>2</v>
      </c>
      <c r="J134" s="1">
        <v>3</v>
      </c>
      <c r="K134" s="1">
        <v>3</v>
      </c>
      <c r="L134" s="4">
        <v>14</v>
      </c>
      <c r="M134" s="4">
        <v>14</v>
      </c>
    </row>
    <row r="135" spans="1:13" x14ac:dyDescent="0.25">
      <c r="A135" s="16" t="s">
        <v>276</v>
      </c>
      <c r="B135" s="1">
        <v>0</v>
      </c>
      <c r="C135" s="1">
        <v>0</v>
      </c>
      <c r="D135" s="1">
        <v>0</v>
      </c>
      <c r="E135" s="1">
        <v>0</v>
      </c>
      <c r="F135" s="1">
        <v>0</v>
      </c>
      <c r="G135" s="1">
        <v>0</v>
      </c>
      <c r="H135" s="1">
        <v>0</v>
      </c>
      <c r="I135" s="1">
        <v>0</v>
      </c>
      <c r="J135" s="1">
        <v>0</v>
      </c>
      <c r="K135" s="1">
        <v>0</v>
      </c>
      <c r="L135" s="4">
        <v>0</v>
      </c>
      <c r="M135" s="4">
        <v>0</v>
      </c>
    </row>
    <row r="136" spans="1:13" x14ac:dyDescent="0.25">
      <c r="A136" s="16" t="s">
        <v>277</v>
      </c>
      <c r="B136" s="1">
        <v>185</v>
      </c>
      <c r="C136" s="1">
        <v>243</v>
      </c>
      <c r="D136" s="1">
        <v>269</v>
      </c>
      <c r="E136" s="1">
        <v>269</v>
      </c>
      <c r="F136" s="1">
        <v>185</v>
      </c>
      <c r="G136" s="1">
        <v>1</v>
      </c>
      <c r="H136" s="1">
        <v>1</v>
      </c>
      <c r="I136" s="1">
        <v>0</v>
      </c>
      <c r="J136" s="1">
        <v>0</v>
      </c>
      <c r="K136" s="1">
        <v>0</v>
      </c>
      <c r="L136" s="4">
        <v>2</v>
      </c>
      <c r="M136" s="4">
        <v>1153</v>
      </c>
    </row>
    <row r="137" spans="1:13" x14ac:dyDescent="0.25">
      <c r="A137" s="16" t="s">
        <v>278</v>
      </c>
      <c r="B137" s="1">
        <v>1</v>
      </c>
      <c r="C137" s="1">
        <v>1</v>
      </c>
      <c r="D137" s="1">
        <v>2</v>
      </c>
      <c r="E137" s="1">
        <v>9</v>
      </c>
      <c r="F137" s="1">
        <v>3</v>
      </c>
      <c r="G137" s="1">
        <v>0</v>
      </c>
      <c r="H137" s="1">
        <v>0</v>
      </c>
      <c r="I137" s="1">
        <v>0</v>
      </c>
      <c r="J137" s="1">
        <v>0</v>
      </c>
      <c r="K137" s="1">
        <v>0</v>
      </c>
      <c r="L137" s="4">
        <v>0</v>
      </c>
      <c r="M137" s="4">
        <v>16</v>
      </c>
    </row>
    <row r="138" spans="1:13" x14ac:dyDescent="0.25">
      <c r="A138" s="16" t="s">
        <v>279</v>
      </c>
      <c r="B138" s="1">
        <v>110</v>
      </c>
      <c r="C138" s="1">
        <v>136</v>
      </c>
      <c r="D138" s="1">
        <v>280</v>
      </c>
      <c r="E138" s="1">
        <v>286</v>
      </c>
      <c r="F138" s="1">
        <v>231</v>
      </c>
      <c r="G138" s="1">
        <v>47</v>
      </c>
      <c r="H138" s="1">
        <v>23</v>
      </c>
      <c r="I138" s="1">
        <v>31</v>
      </c>
      <c r="J138" s="1">
        <v>26</v>
      </c>
      <c r="K138" s="1">
        <v>19</v>
      </c>
      <c r="L138" s="4">
        <v>146</v>
      </c>
      <c r="M138" s="4">
        <v>1189</v>
      </c>
    </row>
    <row r="139" spans="1:13" x14ac:dyDescent="0.25">
      <c r="A139" s="16" t="s">
        <v>280</v>
      </c>
      <c r="B139" s="1">
        <v>0</v>
      </c>
      <c r="C139" s="1">
        <v>0</v>
      </c>
      <c r="D139" s="1">
        <v>0</v>
      </c>
      <c r="E139" s="1">
        <v>0</v>
      </c>
      <c r="F139" s="1">
        <v>0</v>
      </c>
      <c r="G139" s="1">
        <v>0</v>
      </c>
      <c r="H139" s="1">
        <v>0</v>
      </c>
      <c r="I139" s="1">
        <v>0</v>
      </c>
      <c r="J139" s="1">
        <v>1</v>
      </c>
      <c r="K139" s="1">
        <v>7</v>
      </c>
      <c r="L139" s="4">
        <v>8</v>
      </c>
      <c r="M139" s="4">
        <v>8</v>
      </c>
    </row>
    <row r="140" spans="1:13" x14ac:dyDescent="0.25">
      <c r="A140" s="16" t="s">
        <v>281</v>
      </c>
      <c r="B140" s="1">
        <v>0</v>
      </c>
      <c r="C140" s="1">
        <v>0</v>
      </c>
      <c r="D140" s="1">
        <v>0</v>
      </c>
      <c r="E140" s="1">
        <v>0</v>
      </c>
      <c r="F140" s="1">
        <v>3</v>
      </c>
      <c r="G140" s="1">
        <v>24</v>
      </c>
      <c r="H140" s="1">
        <v>27</v>
      </c>
      <c r="I140" s="1">
        <v>15</v>
      </c>
      <c r="J140" s="1">
        <v>16</v>
      </c>
      <c r="K140" s="1">
        <v>18</v>
      </c>
      <c r="L140" s="4">
        <v>100</v>
      </c>
      <c r="M140" s="4">
        <v>103</v>
      </c>
    </row>
    <row r="141" spans="1:13" x14ac:dyDescent="0.25">
      <c r="A141" s="16" t="s">
        <v>282</v>
      </c>
      <c r="B141" s="1">
        <v>0</v>
      </c>
      <c r="C141" s="1">
        <v>0</v>
      </c>
      <c r="D141" s="1">
        <v>0</v>
      </c>
      <c r="E141" s="1">
        <v>0</v>
      </c>
      <c r="F141" s="1">
        <v>1</v>
      </c>
      <c r="G141" s="1">
        <v>1</v>
      </c>
      <c r="H141" s="1">
        <v>1</v>
      </c>
      <c r="I141" s="1">
        <v>0</v>
      </c>
      <c r="J141" s="1">
        <v>0</v>
      </c>
      <c r="K141" s="1">
        <v>5</v>
      </c>
      <c r="L141" s="4">
        <v>7</v>
      </c>
      <c r="M141" s="4">
        <v>8</v>
      </c>
    </row>
    <row r="142" spans="1:13" x14ac:dyDescent="0.25">
      <c r="A142" s="16" t="s">
        <v>283</v>
      </c>
      <c r="B142" s="1">
        <v>0</v>
      </c>
      <c r="C142" s="1">
        <v>0</v>
      </c>
      <c r="D142" s="1">
        <v>0</v>
      </c>
      <c r="E142" s="1">
        <v>0</v>
      </c>
      <c r="F142" s="1">
        <v>1</v>
      </c>
      <c r="G142" s="1">
        <v>13</v>
      </c>
      <c r="H142" s="1">
        <v>18</v>
      </c>
      <c r="I142" s="1">
        <v>13</v>
      </c>
      <c r="J142" s="1">
        <v>17</v>
      </c>
      <c r="K142" s="1">
        <v>21</v>
      </c>
      <c r="L142" s="4">
        <v>82</v>
      </c>
      <c r="M142" s="4">
        <v>83</v>
      </c>
    </row>
    <row r="143" spans="1:13" x14ac:dyDescent="0.25">
      <c r="A143" s="16" t="s">
        <v>284</v>
      </c>
      <c r="B143" s="1">
        <v>0</v>
      </c>
      <c r="C143" s="1">
        <v>0</v>
      </c>
      <c r="D143" s="1">
        <v>0</v>
      </c>
      <c r="E143" s="1">
        <v>0</v>
      </c>
      <c r="F143" s="1">
        <v>0</v>
      </c>
      <c r="G143" s="1">
        <v>0</v>
      </c>
      <c r="H143" s="1">
        <v>0</v>
      </c>
      <c r="I143" s="1">
        <v>0</v>
      </c>
      <c r="J143" s="1">
        <v>0</v>
      </c>
      <c r="K143" s="1">
        <v>0</v>
      </c>
      <c r="L143" s="4">
        <v>0</v>
      </c>
      <c r="M143" s="4">
        <v>0</v>
      </c>
    </row>
    <row r="144" spans="1:13" x14ac:dyDescent="0.25">
      <c r="A144" s="16" t="s">
        <v>285</v>
      </c>
      <c r="B144" s="1">
        <v>0</v>
      </c>
      <c r="C144" s="1">
        <v>0</v>
      </c>
      <c r="D144" s="1">
        <v>0</v>
      </c>
      <c r="E144" s="1">
        <v>0</v>
      </c>
      <c r="F144" s="1">
        <v>4</v>
      </c>
      <c r="G144" s="1">
        <v>12</v>
      </c>
      <c r="H144" s="1">
        <v>9</v>
      </c>
      <c r="I144" s="1">
        <v>10</v>
      </c>
      <c r="J144" s="1">
        <v>15</v>
      </c>
      <c r="K144" s="1">
        <v>14</v>
      </c>
      <c r="L144" s="4">
        <v>60</v>
      </c>
      <c r="M144" s="4">
        <v>64</v>
      </c>
    </row>
    <row r="145" spans="1:13" x14ac:dyDescent="0.25">
      <c r="A145" s="16" t="s">
        <v>286</v>
      </c>
      <c r="B145" s="1">
        <v>0</v>
      </c>
      <c r="C145" s="1">
        <v>0</v>
      </c>
      <c r="D145" s="1">
        <v>0</v>
      </c>
      <c r="E145" s="1">
        <v>0</v>
      </c>
      <c r="F145" s="1">
        <v>0</v>
      </c>
      <c r="G145" s="1">
        <v>0</v>
      </c>
      <c r="H145" s="1">
        <v>0</v>
      </c>
      <c r="I145" s="1">
        <v>1</v>
      </c>
      <c r="J145" s="1">
        <v>0</v>
      </c>
      <c r="K145" s="1">
        <v>0</v>
      </c>
      <c r="L145" s="4">
        <v>1</v>
      </c>
      <c r="M145" s="4">
        <v>1</v>
      </c>
    </row>
    <row r="146" spans="1:13" x14ac:dyDescent="0.25">
      <c r="A146" s="16" t="s">
        <v>287</v>
      </c>
      <c r="B146" s="1">
        <v>0</v>
      </c>
      <c r="C146" s="1">
        <v>0</v>
      </c>
      <c r="D146" s="1">
        <v>0</v>
      </c>
      <c r="E146" s="1">
        <v>2</v>
      </c>
      <c r="F146" s="1">
        <v>2</v>
      </c>
      <c r="G146" s="1">
        <v>11</v>
      </c>
      <c r="H146" s="1">
        <v>4</v>
      </c>
      <c r="I146" s="1">
        <v>21</v>
      </c>
      <c r="J146" s="1">
        <v>10</v>
      </c>
      <c r="K146" s="1">
        <v>15</v>
      </c>
      <c r="L146" s="4">
        <v>61</v>
      </c>
      <c r="M146" s="4">
        <v>65</v>
      </c>
    </row>
    <row r="147" spans="1:13" x14ac:dyDescent="0.25">
      <c r="A147" s="16" t="s">
        <v>288</v>
      </c>
      <c r="B147" s="1">
        <v>0</v>
      </c>
      <c r="C147" s="1">
        <v>0</v>
      </c>
      <c r="D147" s="1">
        <v>0</v>
      </c>
      <c r="E147" s="1">
        <v>0</v>
      </c>
      <c r="F147" s="1">
        <v>0</v>
      </c>
      <c r="G147" s="1">
        <v>0</v>
      </c>
      <c r="H147" s="1">
        <v>0</v>
      </c>
      <c r="I147" s="1">
        <v>0</v>
      </c>
      <c r="J147" s="1">
        <v>0</v>
      </c>
      <c r="K147" s="1">
        <v>0</v>
      </c>
      <c r="L147" s="4">
        <v>0</v>
      </c>
      <c r="M147" s="4">
        <v>0</v>
      </c>
    </row>
    <row r="148" spans="1:13" x14ac:dyDescent="0.25">
      <c r="A148" s="16" t="s">
        <v>289</v>
      </c>
      <c r="B148" s="1">
        <v>0</v>
      </c>
      <c r="C148" s="1">
        <v>0</v>
      </c>
      <c r="D148" s="1">
        <v>1</v>
      </c>
      <c r="E148" s="1">
        <v>0</v>
      </c>
      <c r="F148" s="1">
        <v>2</v>
      </c>
      <c r="G148" s="1">
        <v>22</v>
      </c>
      <c r="H148" s="1">
        <v>20</v>
      </c>
      <c r="I148" s="1">
        <v>32</v>
      </c>
      <c r="J148" s="1">
        <v>16</v>
      </c>
      <c r="K148" s="1">
        <v>19</v>
      </c>
      <c r="L148" s="4">
        <v>109</v>
      </c>
      <c r="M148" s="4">
        <v>112</v>
      </c>
    </row>
    <row r="149" spans="1:13" x14ac:dyDescent="0.25">
      <c r="A149" s="16" t="s">
        <v>290</v>
      </c>
      <c r="B149" s="1">
        <v>0</v>
      </c>
      <c r="C149" s="1">
        <v>0</v>
      </c>
      <c r="D149" s="1">
        <v>0</v>
      </c>
      <c r="E149" s="1">
        <v>0</v>
      </c>
      <c r="F149" s="1">
        <v>1</v>
      </c>
      <c r="G149" s="1">
        <v>10</v>
      </c>
      <c r="H149" s="1">
        <v>5</v>
      </c>
      <c r="I149" s="1">
        <v>4</v>
      </c>
      <c r="J149" s="1">
        <v>11</v>
      </c>
      <c r="K149" s="1">
        <v>12</v>
      </c>
      <c r="L149" s="4">
        <v>42</v>
      </c>
      <c r="M149" s="4">
        <v>43</v>
      </c>
    </row>
    <row r="150" spans="1:13" x14ac:dyDescent="0.25">
      <c r="A150" s="16" t="s">
        <v>291</v>
      </c>
      <c r="B150" s="1">
        <v>0</v>
      </c>
      <c r="C150" s="1">
        <v>0</v>
      </c>
      <c r="D150" s="1">
        <v>0</v>
      </c>
      <c r="E150" s="1">
        <v>0</v>
      </c>
      <c r="F150" s="1">
        <v>20</v>
      </c>
      <c r="G150" s="1">
        <v>71</v>
      </c>
      <c r="H150" s="1">
        <v>130</v>
      </c>
      <c r="I150" s="1">
        <v>105</v>
      </c>
      <c r="J150" s="1">
        <v>121</v>
      </c>
      <c r="K150" s="1">
        <v>182</v>
      </c>
      <c r="L150" s="4">
        <v>609</v>
      </c>
      <c r="M150" s="4">
        <v>629</v>
      </c>
    </row>
    <row r="151" spans="1:13" x14ac:dyDescent="0.25">
      <c r="A151" s="16" t="s">
        <v>292</v>
      </c>
      <c r="B151" s="1">
        <v>0</v>
      </c>
      <c r="C151" s="1">
        <v>0</v>
      </c>
      <c r="D151" s="1">
        <v>0</v>
      </c>
      <c r="E151" s="1">
        <v>0</v>
      </c>
      <c r="F151" s="1">
        <v>0</v>
      </c>
      <c r="G151" s="1">
        <v>0</v>
      </c>
      <c r="H151" s="1">
        <v>0</v>
      </c>
      <c r="I151" s="1">
        <v>0</v>
      </c>
      <c r="J151" s="1">
        <v>0</v>
      </c>
      <c r="K151" s="1">
        <v>0</v>
      </c>
      <c r="L151" s="4">
        <v>0</v>
      </c>
      <c r="M151" s="4">
        <v>0</v>
      </c>
    </row>
    <row r="152" spans="1:13" x14ac:dyDescent="0.25">
      <c r="A152" s="16" t="s">
        <v>293</v>
      </c>
      <c r="B152" s="1">
        <v>0</v>
      </c>
      <c r="C152" s="1">
        <v>0</v>
      </c>
      <c r="D152" s="1">
        <v>0</v>
      </c>
      <c r="E152" s="1">
        <v>0</v>
      </c>
      <c r="F152" s="1">
        <v>10</v>
      </c>
      <c r="G152" s="1">
        <v>18</v>
      </c>
      <c r="H152" s="1">
        <v>21</v>
      </c>
      <c r="I152" s="1">
        <v>23</v>
      </c>
      <c r="J152" s="1">
        <v>13</v>
      </c>
      <c r="K152" s="1">
        <v>16</v>
      </c>
      <c r="L152" s="4">
        <v>91</v>
      </c>
      <c r="M152" s="4">
        <v>101</v>
      </c>
    </row>
    <row r="153" spans="1:13" x14ac:dyDescent="0.25">
      <c r="A153" s="16" t="s">
        <v>294</v>
      </c>
      <c r="B153" s="1">
        <v>0</v>
      </c>
      <c r="C153" s="1">
        <v>0</v>
      </c>
      <c r="D153" s="1">
        <v>0</v>
      </c>
      <c r="E153" s="1">
        <v>0</v>
      </c>
      <c r="F153" s="1">
        <v>2</v>
      </c>
      <c r="G153" s="1">
        <v>6</v>
      </c>
      <c r="H153" s="1">
        <v>14</v>
      </c>
      <c r="I153" s="1">
        <v>3</v>
      </c>
      <c r="J153" s="1">
        <v>12</v>
      </c>
      <c r="K153" s="1">
        <v>6</v>
      </c>
      <c r="L153" s="4">
        <v>41</v>
      </c>
      <c r="M153" s="4">
        <v>43</v>
      </c>
    </row>
    <row r="154" spans="1:13" x14ac:dyDescent="0.25">
      <c r="A154" s="16" t="s">
        <v>295</v>
      </c>
      <c r="B154" s="1">
        <v>0</v>
      </c>
      <c r="C154" s="1">
        <v>0</v>
      </c>
      <c r="D154" s="1">
        <v>0</v>
      </c>
      <c r="E154" s="1">
        <v>0</v>
      </c>
      <c r="F154" s="1">
        <v>14</v>
      </c>
      <c r="G154" s="1">
        <v>59</v>
      </c>
      <c r="H154" s="1">
        <v>80</v>
      </c>
      <c r="I154" s="1">
        <v>73</v>
      </c>
      <c r="J154" s="1">
        <v>60</v>
      </c>
      <c r="K154" s="1">
        <v>114</v>
      </c>
      <c r="L154" s="4">
        <v>386</v>
      </c>
      <c r="M154" s="4">
        <v>400</v>
      </c>
    </row>
    <row r="155" spans="1:13" x14ac:dyDescent="0.25">
      <c r="A155" s="16" t="s">
        <v>296</v>
      </c>
      <c r="B155" s="1">
        <v>0</v>
      </c>
      <c r="C155" s="1">
        <v>0</v>
      </c>
      <c r="D155" s="1">
        <v>0</v>
      </c>
      <c r="E155" s="1">
        <v>0</v>
      </c>
      <c r="F155" s="1">
        <v>0</v>
      </c>
      <c r="G155" s="1">
        <v>0</v>
      </c>
      <c r="H155" s="1">
        <v>0</v>
      </c>
      <c r="I155" s="1">
        <v>0</v>
      </c>
      <c r="J155" s="1">
        <v>0</v>
      </c>
      <c r="K155" s="1">
        <v>0</v>
      </c>
      <c r="L155" s="4">
        <v>0</v>
      </c>
      <c r="M155" s="4">
        <v>0</v>
      </c>
    </row>
    <row r="156" spans="1:13" x14ac:dyDescent="0.25">
      <c r="A156" s="16" t="s">
        <v>297</v>
      </c>
      <c r="B156" s="1">
        <v>0</v>
      </c>
      <c r="C156" s="1">
        <v>0</v>
      </c>
      <c r="D156" s="1">
        <v>0</v>
      </c>
      <c r="E156" s="1">
        <v>0</v>
      </c>
      <c r="F156" s="1">
        <v>1</v>
      </c>
      <c r="G156" s="1">
        <v>5</v>
      </c>
      <c r="H156" s="1">
        <v>6</v>
      </c>
      <c r="I156" s="1">
        <v>7</v>
      </c>
      <c r="J156" s="1">
        <v>5</v>
      </c>
      <c r="K156" s="1">
        <v>6</v>
      </c>
      <c r="L156" s="4">
        <v>29</v>
      </c>
      <c r="M156" s="4">
        <v>30</v>
      </c>
    </row>
    <row r="157" spans="1:13" x14ac:dyDescent="0.25">
      <c r="A157" s="16" t="s">
        <v>298</v>
      </c>
      <c r="B157" s="1">
        <v>0</v>
      </c>
      <c r="C157" s="1">
        <v>0</v>
      </c>
      <c r="D157" s="1">
        <v>0</v>
      </c>
      <c r="E157" s="1">
        <v>0</v>
      </c>
      <c r="F157" s="1">
        <v>0</v>
      </c>
      <c r="G157" s="1">
        <v>1</v>
      </c>
      <c r="H157" s="1">
        <v>1</v>
      </c>
      <c r="I157" s="1">
        <v>0</v>
      </c>
      <c r="J157" s="1">
        <v>0</v>
      </c>
      <c r="K157" s="1">
        <v>0</v>
      </c>
      <c r="L157" s="4">
        <v>2</v>
      </c>
      <c r="M157" s="4">
        <v>2</v>
      </c>
    </row>
    <row r="158" spans="1:13" x14ac:dyDescent="0.25">
      <c r="A158" s="16" t="s">
        <v>299</v>
      </c>
      <c r="B158" s="1">
        <v>0</v>
      </c>
      <c r="C158" s="1">
        <v>0</v>
      </c>
      <c r="D158" s="1">
        <v>0</v>
      </c>
      <c r="E158" s="1">
        <v>0</v>
      </c>
      <c r="F158" s="1">
        <v>12</v>
      </c>
      <c r="G158" s="1">
        <v>10</v>
      </c>
      <c r="H158" s="1">
        <v>19</v>
      </c>
      <c r="I158" s="1">
        <v>9</v>
      </c>
      <c r="J158" s="1">
        <v>15</v>
      </c>
      <c r="K158" s="1">
        <v>11</v>
      </c>
      <c r="L158" s="4">
        <v>64</v>
      </c>
      <c r="M158" s="4">
        <v>76</v>
      </c>
    </row>
    <row r="159" spans="1:13" x14ac:dyDescent="0.25">
      <c r="A159" s="16" t="s">
        <v>300</v>
      </c>
      <c r="B159" s="1">
        <v>0</v>
      </c>
      <c r="C159" s="1">
        <v>0</v>
      </c>
      <c r="D159" s="1">
        <v>0</v>
      </c>
      <c r="E159" s="1">
        <v>0</v>
      </c>
      <c r="F159" s="1">
        <v>0</v>
      </c>
      <c r="G159" s="1">
        <v>0</v>
      </c>
      <c r="H159" s="1">
        <v>0</v>
      </c>
      <c r="I159" s="1">
        <v>0</v>
      </c>
      <c r="J159" s="1">
        <v>0</v>
      </c>
      <c r="K159" s="1">
        <v>0</v>
      </c>
      <c r="L159" s="4">
        <v>0</v>
      </c>
      <c r="M159" s="4">
        <v>0</v>
      </c>
    </row>
    <row r="160" spans="1:13" x14ac:dyDescent="0.25">
      <c r="A160" s="16" t="s">
        <v>301</v>
      </c>
      <c r="B160" s="1">
        <v>0</v>
      </c>
      <c r="C160" s="1">
        <v>0</v>
      </c>
      <c r="D160" s="1">
        <v>0</v>
      </c>
      <c r="E160" s="1">
        <v>0</v>
      </c>
      <c r="F160" s="1">
        <v>1</v>
      </c>
      <c r="G160" s="1">
        <v>8</v>
      </c>
      <c r="H160" s="1">
        <v>9</v>
      </c>
      <c r="I160" s="1">
        <v>7</v>
      </c>
      <c r="J160" s="1">
        <v>4</v>
      </c>
      <c r="K160" s="1">
        <v>6</v>
      </c>
      <c r="L160" s="4">
        <v>34</v>
      </c>
      <c r="M160" s="4">
        <v>35</v>
      </c>
    </row>
    <row r="161" spans="1:13" x14ac:dyDescent="0.25">
      <c r="A161" s="16" t="s">
        <v>302</v>
      </c>
      <c r="B161" s="1">
        <v>0</v>
      </c>
      <c r="C161" s="1">
        <v>0</v>
      </c>
      <c r="D161" s="1">
        <v>0</v>
      </c>
      <c r="E161" s="1">
        <v>0</v>
      </c>
      <c r="F161" s="1">
        <v>0</v>
      </c>
      <c r="G161" s="1">
        <v>3</v>
      </c>
      <c r="H161" s="1">
        <v>1</v>
      </c>
      <c r="I161" s="1">
        <v>1</v>
      </c>
      <c r="J161" s="1">
        <v>1</v>
      </c>
      <c r="K161" s="1">
        <v>0</v>
      </c>
      <c r="L161" s="4">
        <v>6</v>
      </c>
      <c r="M161" s="4">
        <v>6</v>
      </c>
    </row>
    <row r="162" spans="1:13" x14ac:dyDescent="0.25">
      <c r="A162" s="16" t="s">
        <v>303</v>
      </c>
      <c r="B162" s="1">
        <v>0</v>
      </c>
      <c r="C162" s="1">
        <v>0</v>
      </c>
      <c r="D162" s="1">
        <v>0</v>
      </c>
      <c r="E162" s="1">
        <v>0</v>
      </c>
      <c r="F162" s="1">
        <v>31</v>
      </c>
      <c r="G162" s="1">
        <v>87</v>
      </c>
      <c r="H162" s="1">
        <v>55</v>
      </c>
      <c r="I162" s="1">
        <v>29</v>
      </c>
      <c r="J162" s="1">
        <v>52</v>
      </c>
      <c r="K162" s="1">
        <v>30</v>
      </c>
      <c r="L162" s="4">
        <v>253</v>
      </c>
      <c r="M162" s="4">
        <v>284</v>
      </c>
    </row>
    <row r="163" spans="1:13" x14ac:dyDescent="0.25">
      <c r="A163" s="16" t="s">
        <v>304</v>
      </c>
      <c r="B163" s="1">
        <v>0</v>
      </c>
      <c r="C163" s="1">
        <v>0</v>
      </c>
      <c r="D163" s="1">
        <v>0</v>
      </c>
      <c r="E163" s="1">
        <v>0</v>
      </c>
      <c r="F163" s="1">
        <v>0</v>
      </c>
      <c r="G163" s="1">
        <v>0</v>
      </c>
      <c r="H163" s="1">
        <v>0</v>
      </c>
      <c r="I163" s="1">
        <v>0</v>
      </c>
      <c r="J163" s="1">
        <v>0</v>
      </c>
      <c r="K163" s="1">
        <v>0</v>
      </c>
      <c r="L163" s="4">
        <v>0</v>
      </c>
      <c r="M163" s="4">
        <v>0</v>
      </c>
    </row>
    <row r="164" spans="1:13" x14ac:dyDescent="0.25">
      <c r="A164" s="16" t="s">
        <v>305</v>
      </c>
      <c r="B164" s="1">
        <v>0</v>
      </c>
      <c r="C164" s="1">
        <v>0</v>
      </c>
      <c r="D164" s="1">
        <v>0</v>
      </c>
      <c r="E164" s="1">
        <v>0</v>
      </c>
      <c r="F164" s="1">
        <v>0</v>
      </c>
      <c r="G164" s="1">
        <v>9</v>
      </c>
      <c r="H164" s="1">
        <v>1</v>
      </c>
      <c r="I164" s="1">
        <v>9</v>
      </c>
      <c r="J164" s="1">
        <v>5</v>
      </c>
      <c r="K164" s="1">
        <v>3</v>
      </c>
      <c r="L164" s="4">
        <v>27</v>
      </c>
      <c r="M164" s="4">
        <v>27</v>
      </c>
    </row>
    <row r="165" spans="1:13" x14ac:dyDescent="0.25">
      <c r="A165" s="16" t="s">
        <v>306</v>
      </c>
      <c r="B165" s="1">
        <v>0</v>
      </c>
      <c r="C165" s="1">
        <v>0</v>
      </c>
      <c r="D165" s="1">
        <v>0</v>
      </c>
      <c r="E165" s="1">
        <v>0</v>
      </c>
      <c r="F165" s="1">
        <v>1</v>
      </c>
      <c r="G165" s="1">
        <v>6</v>
      </c>
      <c r="H165" s="1">
        <v>2</v>
      </c>
      <c r="I165" s="1">
        <v>2</v>
      </c>
      <c r="J165" s="1">
        <v>1</v>
      </c>
      <c r="K165" s="1">
        <v>0</v>
      </c>
      <c r="L165" s="4">
        <v>11</v>
      </c>
      <c r="M165" s="4">
        <v>12</v>
      </c>
    </row>
    <row r="166" spans="1:13" x14ac:dyDescent="0.25">
      <c r="A166" s="16" t="s">
        <v>307</v>
      </c>
      <c r="B166" s="1">
        <v>0</v>
      </c>
      <c r="C166" s="1">
        <v>0</v>
      </c>
      <c r="D166" s="1">
        <v>0</v>
      </c>
      <c r="E166" s="1">
        <v>0</v>
      </c>
      <c r="F166" s="1">
        <v>7</v>
      </c>
      <c r="G166" s="1">
        <v>20</v>
      </c>
      <c r="H166" s="1">
        <v>17</v>
      </c>
      <c r="I166" s="1">
        <v>14</v>
      </c>
      <c r="J166" s="1">
        <v>13</v>
      </c>
      <c r="K166" s="1">
        <v>22</v>
      </c>
      <c r="L166" s="4">
        <v>86</v>
      </c>
      <c r="M166" s="4">
        <v>93</v>
      </c>
    </row>
    <row r="167" spans="1:13" x14ac:dyDescent="0.25">
      <c r="A167" s="16" t="s">
        <v>308</v>
      </c>
      <c r="B167" s="1">
        <v>0</v>
      </c>
      <c r="C167" s="1">
        <v>0</v>
      </c>
      <c r="D167" s="1">
        <v>0</v>
      </c>
      <c r="E167" s="1">
        <v>0</v>
      </c>
      <c r="F167" s="1">
        <v>0</v>
      </c>
      <c r="G167" s="1">
        <v>0</v>
      </c>
      <c r="H167" s="1">
        <v>0</v>
      </c>
      <c r="I167" s="1">
        <v>0</v>
      </c>
      <c r="J167" s="1">
        <v>0</v>
      </c>
      <c r="K167" s="1">
        <v>0</v>
      </c>
      <c r="L167" s="4">
        <v>0</v>
      </c>
      <c r="M167" s="4">
        <v>0</v>
      </c>
    </row>
    <row r="168" spans="1:13" x14ac:dyDescent="0.25">
      <c r="A168" s="16" t="s">
        <v>309</v>
      </c>
      <c r="B168" s="1">
        <v>0</v>
      </c>
      <c r="C168" s="1">
        <v>0</v>
      </c>
      <c r="D168" s="1">
        <v>0</v>
      </c>
      <c r="E168" s="1">
        <v>0</v>
      </c>
      <c r="F168" s="1">
        <v>1</v>
      </c>
      <c r="G168" s="1">
        <v>3</v>
      </c>
      <c r="H168" s="1">
        <v>1</v>
      </c>
      <c r="I168" s="1">
        <v>3</v>
      </c>
      <c r="J168" s="1">
        <v>1</v>
      </c>
      <c r="K168" s="1">
        <v>2</v>
      </c>
      <c r="L168" s="4">
        <v>10</v>
      </c>
      <c r="M168" s="4">
        <v>11</v>
      </c>
    </row>
    <row r="169" spans="1:13" x14ac:dyDescent="0.25">
      <c r="A169" s="16" t="s">
        <v>310</v>
      </c>
      <c r="B169" s="1">
        <v>0</v>
      </c>
      <c r="C169" s="1">
        <v>0</v>
      </c>
      <c r="D169" s="1">
        <v>0</v>
      </c>
      <c r="E169" s="1">
        <v>0</v>
      </c>
      <c r="F169" s="1">
        <v>0</v>
      </c>
      <c r="G169" s="1">
        <v>2</v>
      </c>
      <c r="H169" s="1">
        <v>3</v>
      </c>
      <c r="I169" s="1">
        <v>8</v>
      </c>
      <c r="J169" s="1">
        <v>0</v>
      </c>
      <c r="K169" s="1">
        <v>0</v>
      </c>
      <c r="L169" s="4">
        <v>13</v>
      </c>
      <c r="M169" s="4">
        <v>13</v>
      </c>
    </row>
    <row r="170" spans="1:13" x14ac:dyDescent="0.25">
      <c r="A170" s="16" t="s">
        <v>311</v>
      </c>
      <c r="B170" s="1">
        <v>0</v>
      </c>
      <c r="C170" s="1">
        <v>0</v>
      </c>
      <c r="D170" s="1">
        <v>0</v>
      </c>
      <c r="E170" s="1">
        <v>0</v>
      </c>
      <c r="F170" s="1">
        <v>9</v>
      </c>
      <c r="G170" s="1">
        <v>9</v>
      </c>
      <c r="H170" s="1">
        <v>13</v>
      </c>
      <c r="I170" s="1">
        <v>12</v>
      </c>
      <c r="J170" s="1">
        <v>9</v>
      </c>
      <c r="K170" s="1">
        <v>25</v>
      </c>
      <c r="L170" s="4">
        <v>68</v>
      </c>
      <c r="M170" s="4">
        <v>77</v>
      </c>
    </row>
    <row r="171" spans="1:13" x14ac:dyDescent="0.25">
      <c r="A171" s="16" t="s">
        <v>312</v>
      </c>
      <c r="B171" s="1">
        <v>0</v>
      </c>
      <c r="C171" s="1">
        <v>0</v>
      </c>
      <c r="D171" s="1">
        <v>0</v>
      </c>
      <c r="E171" s="1">
        <v>0</v>
      </c>
      <c r="F171" s="1">
        <v>0</v>
      </c>
      <c r="G171" s="1">
        <v>0</v>
      </c>
      <c r="H171" s="1">
        <v>0</v>
      </c>
      <c r="I171" s="1">
        <v>0</v>
      </c>
      <c r="J171" s="1">
        <v>0</v>
      </c>
      <c r="K171" s="1">
        <v>0</v>
      </c>
      <c r="L171" s="4">
        <v>0</v>
      </c>
      <c r="M171" s="4">
        <v>0</v>
      </c>
    </row>
    <row r="172" spans="1:13" x14ac:dyDescent="0.25">
      <c r="A172" s="16" t="s">
        <v>313</v>
      </c>
      <c r="B172" s="1">
        <v>0</v>
      </c>
      <c r="C172" s="1">
        <v>0</v>
      </c>
      <c r="D172" s="1">
        <v>0</v>
      </c>
      <c r="E172" s="1">
        <v>0</v>
      </c>
      <c r="F172" s="1">
        <v>4</v>
      </c>
      <c r="G172" s="1">
        <v>22</v>
      </c>
      <c r="H172" s="1">
        <v>30</v>
      </c>
      <c r="I172" s="1">
        <v>27</v>
      </c>
      <c r="J172" s="1">
        <v>14</v>
      </c>
      <c r="K172" s="1">
        <v>14</v>
      </c>
      <c r="L172" s="4">
        <v>107</v>
      </c>
      <c r="M172" s="4">
        <v>111</v>
      </c>
    </row>
    <row r="173" spans="1:13" x14ac:dyDescent="0.25">
      <c r="A173" s="16" t="s">
        <v>314</v>
      </c>
      <c r="B173" s="1">
        <v>0</v>
      </c>
      <c r="C173" s="1">
        <v>0</v>
      </c>
      <c r="D173" s="1">
        <v>0</v>
      </c>
      <c r="E173" s="1">
        <v>0</v>
      </c>
      <c r="F173" s="1">
        <v>2</v>
      </c>
      <c r="G173" s="1">
        <v>17</v>
      </c>
      <c r="H173" s="1">
        <v>14</v>
      </c>
      <c r="I173" s="1">
        <v>11</v>
      </c>
      <c r="J173" s="1">
        <v>6</v>
      </c>
      <c r="K173" s="1">
        <v>6</v>
      </c>
      <c r="L173" s="4">
        <v>54</v>
      </c>
      <c r="M173" s="4">
        <v>56</v>
      </c>
    </row>
    <row r="174" spans="1:13" x14ac:dyDescent="0.25">
      <c r="A174" s="16" t="s">
        <v>315</v>
      </c>
      <c r="B174" s="1">
        <v>0</v>
      </c>
      <c r="C174" s="1">
        <v>0</v>
      </c>
      <c r="D174" s="1">
        <v>0</v>
      </c>
      <c r="E174" s="1">
        <v>0</v>
      </c>
      <c r="F174" s="1">
        <v>59</v>
      </c>
      <c r="G174" s="1">
        <v>144</v>
      </c>
      <c r="H174" s="1">
        <v>170</v>
      </c>
      <c r="I174" s="1">
        <v>133</v>
      </c>
      <c r="J174" s="1">
        <v>103</v>
      </c>
      <c r="K174" s="1">
        <v>159</v>
      </c>
      <c r="L174" s="4">
        <v>709</v>
      </c>
      <c r="M174" s="4">
        <v>768</v>
      </c>
    </row>
    <row r="175" spans="1:13" x14ac:dyDescent="0.25">
      <c r="A175" s="16" t="s">
        <v>316</v>
      </c>
      <c r="B175" s="1">
        <v>0</v>
      </c>
      <c r="C175" s="1">
        <v>0</v>
      </c>
      <c r="D175" s="1">
        <v>0</v>
      </c>
      <c r="E175" s="1">
        <v>0</v>
      </c>
      <c r="F175" s="1">
        <v>0</v>
      </c>
      <c r="G175" s="1">
        <v>0</v>
      </c>
      <c r="H175" s="1">
        <v>0</v>
      </c>
      <c r="I175" s="1">
        <v>0</v>
      </c>
      <c r="J175" s="1">
        <v>0</v>
      </c>
      <c r="K175" s="1">
        <v>2</v>
      </c>
      <c r="L175" s="4">
        <v>2</v>
      </c>
      <c r="M175" s="4">
        <v>2</v>
      </c>
    </row>
    <row r="176" spans="1:13" x14ac:dyDescent="0.25">
      <c r="A176" s="16" t="s">
        <v>317</v>
      </c>
      <c r="B176" s="1">
        <v>0</v>
      </c>
      <c r="C176" s="1">
        <v>0</v>
      </c>
      <c r="D176" s="1">
        <v>0</v>
      </c>
      <c r="E176" s="1">
        <v>0</v>
      </c>
      <c r="F176" s="1">
        <v>2</v>
      </c>
      <c r="G176" s="1">
        <v>17</v>
      </c>
      <c r="H176" s="1">
        <v>14</v>
      </c>
      <c r="I176" s="1">
        <v>16</v>
      </c>
      <c r="J176" s="1">
        <v>12</v>
      </c>
      <c r="K176" s="1">
        <v>12</v>
      </c>
      <c r="L176" s="4">
        <v>71</v>
      </c>
      <c r="M176" s="4">
        <v>73</v>
      </c>
    </row>
    <row r="177" spans="1:13" x14ac:dyDescent="0.25">
      <c r="A177" s="16" t="s">
        <v>318</v>
      </c>
      <c r="B177" s="1">
        <v>0</v>
      </c>
      <c r="C177" s="1">
        <v>0</v>
      </c>
      <c r="D177" s="1">
        <v>0</v>
      </c>
      <c r="E177" s="1">
        <v>0</v>
      </c>
      <c r="F177" s="1">
        <v>0</v>
      </c>
      <c r="G177" s="1">
        <v>4</v>
      </c>
      <c r="H177" s="1">
        <v>3</v>
      </c>
      <c r="I177" s="1">
        <v>1</v>
      </c>
      <c r="J177" s="1">
        <v>3</v>
      </c>
      <c r="K177" s="1">
        <v>2</v>
      </c>
      <c r="L177" s="4">
        <v>13</v>
      </c>
      <c r="M177" s="4">
        <v>13</v>
      </c>
    </row>
    <row r="178" spans="1:13" x14ac:dyDescent="0.25">
      <c r="A178" s="16" t="s">
        <v>319</v>
      </c>
      <c r="B178" s="1">
        <v>0</v>
      </c>
      <c r="C178" s="1">
        <v>0</v>
      </c>
      <c r="D178" s="1">
        <v>0</v>
      </c>
      <c r="E178" s="1">
        <v>0</v>
      </c>
      <c r="F178" s="1">
        <v>7</v>
      </c>
      <c r="G178" s="1">
        <v>17</v>
      </c>
      <c r="H178" s="1">
        <v>25</v>
      </c>
      <c r="I178" s="1">
        <v>28</v>
      </c>
      <c r="J178" s="1">
        <v>28</v>
      </c>
      <c r="K178" s="1">
        <v>37</v>
      </c>
      <c r="L178" s="4">
        <v>135</v>
      </c>
      <c r="M178" s="4">
        <v>142</v>
      </c>
    </row>
    <row r="179" spans="1:13" x14ac:dyDescent="0.25">
      <c r="A179" s="16" t="s">
        <v>320</v>
      </c>
      <c r="B179" s="1">
        <v>0</v>
      </c>
      <c r="C179" s="1">
        <v>0</v>
      </c>
      <c r="D179" s="1">
        <v>0</v>
      </c>
      <c r="E179" s="1">
        <v>0</v>
      </c>
      <c r="F179" s="1">
        <v>0</v>
      </c>
      <c r="G179" s="1">
        <v>0</v>
      </c>
      <c r="H179" s="1">
        <v>0</v>
      </c>
      <c r="I179" s="1">
        <v>0</v>
      </c>
      <c r="J179" s="1">
        <v>0</v>
      </c>
      <c r="K179" s="1">
        <v>1</v>
      </c>
      <c r="L179" s="4">
        <v>1</v>
      </c>
      <c r="M179" s="4">
        <v>1</v>
      </c>
    </row>
    <row r="180" spans="1:13" x14ac:dyDescent="0.25">
      <c r="A180" s="16" t="s">
        <v>321</v>
      </c>
      <c r="B180" s="1">
        <v>225</v>
      </c>
      <c r="C180" s="1">
        <v>276</v>
      </c>
      <c r="D180" s="1">
        <v>207</v>
      </c>
      <c r="E180" s="1">
        <v>228</v>
      </c>
      <c r="F180" s="1">
        <v>122</v>
      </c>
      <c r="G180" s="1">
        <v>0</v>
      </c>
      <c r="H180" s="1">
        <v>0</v>
      </c>
      <c r="I180" s="1">
        <v>0</v>
      </c>
      <c r="J180" s="1">
        <v>0</v>
      </c>
      <c r="K180" s="1">
        <v>0</v>
      </c>
      <c r="L180" s="4">
        <v>0</v>
      </c>
      <c r="M180" s="4">
        <v>1058</v>
      </c>
    </row>
    <row r="181" spans="1:13" x14ac:dyDescent="0.25">
      <c r="A181" s="16" t="s">
        <v>322</v>
      </c>
      <c r="B181" s="1">
        <v>50</v>
      </c>
      <c r="C181" s="1">
        <v>33</v>
      </c>
      <c r="D181" s="1">
        <v>18</v>
      </c>
      <c r="E181" s="1">
        <v>31</v>
      </c>
      <c r="F181" s="1">
        <v>22</v>
      </c>
      <c r="G181" s="1">
        <v>0</v>
      </c>
      <c r="H181" s="1">
        <v>0</v>
      </c>
      <c r="I181" s="1">
        <v>1</v>
      </c>
      <c r="J181" s="1">
        <v>0</v>
      </c>
      <c r="K181" s="1">
        <v>0</v>
      </c>
      <c r="L181" s="4">
        <v>1</v>
      </c>
      <c r="M181" s="4">
        <v>155</v>
      </c>
    </row>
    <row r="182" spans="1:13" x14ac:dyDescent="0.25">
      <c r="A182" s="16" t="s">
        <v>323</v>
      </c>
      <c r="B182" s="1">
        <v>337</v>
      </c>
      <c r="C182" s="1">
        <v>473</v>
      </c>
      <c r="D182" s="1">
        <v>508</v>
      </c>
      <c r="E182" s="1">
        <v>451</v>
      </c>
      <c r="F182" s="1">
        <v>508</v>
      </c>
      <c r="G182" s="1">
        <v>53</v>
      </c>
      <c r="H182" s="1">
        <v>50</v>
      </c>
      <c r="I182" s="1">
        <v>41</v>
      </c>
      <c r="J182" s="1">
        <v>74</v>
      </c>
      <c r="K182" s="1">
        <v>59</v>
      </c>
      <c r="L182" s="4">
        <v>277</v>
      </c>
      <c r="M182" s="4">
        <v>2554</v>
      </c>
    </row>
    <row r="183" spans="1:13" x14ac:dyDescent="0.25">
      <c r="A183" s="16" t="s">
        <v>324</v>
      </c>
      <c r="B183" s="1">
        <v>0</v>
      </c>
      <c r="C183" s="1">
        <v>0</v>
      </c>
      <c r="D183" s="1">
        <v>0</v>
      </c>
      <c r="E183" s="1">
        <v>0</v>
      </c>
      <c r="F183" s="1">
        <v>0</v>
      </c>
      <c r="G183" s="1">
        <v>0</v>
      </c>
      <c r="H183" s="1">
        <v>0</v>
      </c>
      <c r="I183" s="1">
        <v>0</v>
      </c>
      <c r="J183" s="1">
        <v>0</v>
      </c>
      <c r="K183" s="1">
        <v>10</v>
      </c>
      <c r="L183" s="4">
        <v>10</v>
      </c>
      <c r="M183" s="4">
        <v>10</v>
      </c>
    </row>
    <row r="184" spans="1:13" x14ac:dyDescent="0.25">
      <c r="A184" s="16" t="s">
        <v>325</v>
      </c>
      <c r="B184" s="1">
        <v>0</v>
      </c>
      <c r="C184" s="1">
        <v>0</v>
      </c>
      <c r="D184" s="1">
        <v>0</v>
      </c>
      <c r="E184" s="1">
        <v>0</v>
      </c>
      <c r="F184" s="1">
        <v>1</v>
      </c>
      <c r="G184" s="1">
        <v>5</v>
      </c>
      <c r="H184" s="1">
        <v>14</v>
      </c>
      <c r="I184" s="1">
        <v>11</v>
      </c>
      <c r="J184" s="1">
        <v>12</v>
      </c>
      <c r="K184" s="1">
        <v>11</v>
      </c>
      <c r="L184" s="4">
        <v>53</v>
      </c>
      <c r="M184" s="4">
        <v>54</v>
      </c>
    </row>
    <row r="185" spans="1:13" x14ac:dyDescent="0.25">
      <c r="A185" s="16" t="s">
        <v>326</v>
      </c>
      <c r="B185" s="1">
        <v>0</v>
      </c>
      <c r="C185" s="1">
        <v>0</v>
      </c>
      <c r="D185" s="1">
        <v>0</v>
      </c>
      <c r="E185" s="1">
        <v>0</v>
      </c>
      <c r="F185" s="1">
        <v>0</v>
      </c>
      <c r="G185" s="1">
        <v>0</v>
      </c>
      <c r="H185" s="1">
        <v>0</v>
      </c>
      <c r="I185" s="1">
        <v>0</v>
      </c>
      <c r="J185" s="1">
        <v>0</v>
      </c>
      <c r="K185" s="1">
        <v>0</v>
      </c>
      <c r="L185" s="4">
        <v>0</v>
      </c>
      <c r="M185" s="4">
        <v>0</v>
      </c>
    </row>
    <row r="186" spans="1:13" x14ac:dyDescent="0.25">
      <c r="A186" s="16" t="s">
        <v>327</v>
      </c>
      <c r="B186" s="1">
        <v>0</v>
      </c>
      <c r="C186" s="1">
        <v>0</v>
      </c>
      <c r="D186" s="1">
        <v>0</v>
      </c>
      <c r="E186" s="1">
        <v>0</v>
      </c>
      <c r="F186" s="1">
        <v>1</v>
      </c>
      <c r="G186" s="1">
        <v>5</v>
      </c>
      <c r="H186" s="1">
        <v>1</v>
      </c>
      <c r="I186" s="1">
        <v>1</v>
      </c>
      <c r="J186" s="1">
        <v>2</v>
      </c>
      <c r="K186" s="1">
        <v>3</v>
      </c>
      <c r="L186" s="4">
        <v>12</v>
      </c>
      <c r="M186" s="4">
        <v>13</v>
      </c>
    </row>
    <row r="187" spans="1:13" x14ac:dyDescent="0.25">
      <c r="A187" s="16" t="s">
        <v>328</v>
      </c>
      <c r="B187" s="1">
        <v>0</v>
      </c>
      <c r="C187" s="1">
        <v>0</v>
      </c>
      <c r="D187" s="1">
        <v>0</v>
      </c>
      <c r="E187" s="1">
        <v>0</v>
      </c>
      <c r="F187" s="1">
        <v>0</v>
      </c>
      <c r="G187" s="1">
        <v>0</v>
      </c>
      <c r="H187" s="1">
        <v>0</v>
      </c>
      <c r="I187" s="1">
        <v>0</v>
      </c>
      <c r="J187" s="1">
        <v>0</v>
      </c>
      <c r="K187" s="1">
        <v>0</v>
      </c>
      <c r="L187" s="4">
        <v>0</v>
      </c>
      <c r="M187" s="4">
        <v>0</v>
      </c>
    </row>
    <row r="188" spans="1:13" x14ac:dyDescent="0.25">
      <c r="A188" s="16" t="s">
        <v>329</v>
      </c>
      <c r="B188" s="1">
        <v>0</v>
      </c>
      <c r="C188" s="1">
        <v>0</v>
      </c>
      <c r="D188" s="1">
        <v>0</v>
      </c>
      <c r="E188" s="1">
        <v>0</v>
      </c>
      <c r="F188" s="1">
        <v>2</v>
      </c>
      <c r="G188" s="1">
        <v>34</v>
      </c>
      <c r="H188" s="1">
        <v>40</v>
      </c>
      <c r="I188" s="1">
        <v>54</v>
      </c>
      <c r="J188" s="1">
        <v>34</v>
      </c>
      <c r="K188" s="1">
        <v>57</v>
      </c>
      <c r="L188" s="4">
        <v>219</v>
      </c>
      <c r="M188" s="4">
        <v>221</v>
      </c>
    </row>
    <row r="189" spans="1:13" x14ac:dyDescent="0.25">
      <c r="A189" s="16" t="s">
        <v>330</v>
      </c>
      <c r="B189" s="1">
        <v>0</v>
      </c>
      <c r="C189" s="1">
        <v>0</v>
      </c>
      <c r="D189" s="1">
        <v>0</v>
      </c>
      <c r="E189" s="1">
        <v>0</v>
      </c>
      <c r="F189" s="1">
        <v>0</v>
      </c>
      <c r="G189" s="1">
        <v>0</v>
      </c>
      <c r="H189" s="1">
        <v>0</v>
      </c>
      <c r="I189" s="1">
        <v>0</v>
      </c>
      <c r="J189" s="1">
        <v>0</v>
      </c>
      <c r="K189" s="1">
        <v>1</v>
      </c>
      <c r="L189" s="4">
        <v>1</v>
      </c>
      <c r="M189" s="4">
        <v>1</v>
      </c>
    </row>
    <row r="190" spans="1:13" x14ac:dyDescent="0.25">
      <c r="A190" s="16" t="s">
        <v>331</v>
      </c>
      <c r="B190" s="1">
        <v>0</v>
      </c>
      <c r="C190" s="1">
        <v>0</v>
      </c>
      <c r="D190" s="1">
        <v>0</v>
      </c>
      <c r="E190" s="1">
        <v>3</v>
      </c>
      <c r="F190" s="1">
        <v>11</v>
      </c>
      <c r="G190" s="1">
        <v>21</v>
      </c>
      <c r="H190" s="1">
        <v>13</v>
      </c>
      <c r="I190" s="1">
        <v>13</v>
      </c>
      <c r="J190" s="1">
        <v>7</v>
      </c>
      <c r="K190" s="1">
        <v>12</v>
      </c>
      <c r="L190" s="4">
        <v>66</v>
      </c>
      <c r="M190" s="4">
        <v>80</v>
      </c>
    </row>
    <row r="191" spans="1:13" x14ac:dyDescent="0.25">
      <c r="A191" s="16" t="s">
        <v>332</v>
      </c>
      <c r="B191" s="1">
        <v>0</v>
      </c>
      <c r="C191" s="1">
        <v>0</v>
      </c>
      <c r="D191" s="1">
        <v>0</v>
      </c>
      <c r="E191" s="1">
        <v>0</v>
      </c>
      <c r="F191" s="1">
        <v>0</v>
      </c>
      <c r="G191" s="1">
        <v>0</v>
      </c>
      <c r="H191" s="1">
        <v>0</v>
      </c>
      <c r="I191" s="1">
        <v>0</v>
      </c>
      <c r="J191" s="1">
        <v>0</v>
      </c>
      <c r="K191" s="1">
        <v>0</v>
      </c>
      <c r="L191" s="4">
        <v>0</v>
      </c>
      <c r="M191" s="4">
        <v>0</v>
      </c>
    </row>
    <row r="192" spans="1:13" x14ac:dyDescent="0.25">
      <c r="A192" s="16" t="s">
        <v>333</v>
      </c>
      <c r="B192" s="1">
        <v>0</v>
      </c>
      <c r="C192" s="1">
        <v>0</v>
      </c>
      <c r="D192" s="1">
        <v>0</v>
      </c>
      <c r="E192" s="1">
        <v>0</v>
      </c>
      <c r="F192" s="1">
        <v>0</v>
      </c>
      <c r="G192" s="1">
        <v>5</v>
      </c>
      <c r="H192" s="1">
        <v>2</v>
      </c>
      <c r="I192" s="1">
        <v>2</v>
      </c>
      <c r="J192" s="1">
        <v>2</v>
      </c>
      <c r="K192" s="1">
        <v>0</v>
      </c>
      <c r="L192" s="4">
        <v>11</v>
      </c>
      <c r="M192" s="4">
        <v>11</v>
      </c>
    </row>
    <row r="193" spans="1:13" x14ac:dyDescent="0.25">
      <c r="A193" s="16" t="s">
        <v>334</v>
      </c>
      <c r="B193" s="1">
        <v>0</v>
      </c>
      <c r="C193" s="1">
        <v>0</v>
      </c>
      <c r="D193" s="1">
        <v>0</v>
      </c>
      <c r="E193" s="1">
        <v>0</v>
      </c>
      <c r="F193" s="1">
        <v>0</v>
      </c>
      <c r="G193" s="1">
        <v>0</v>
      </c>
      <c r="H193" s="1">
        <v>1</v>
      </c>
      <c r="I193" s="1">
        <v>0</v>
      </c>
      <c r="J193" s="1">
        <v>0</v>
      </c>
      <c r="K193" s="1">
        <v>1</v>
      </c>
      <c r="L193" s="4">
        <v>2</v>
      </c>
      <c r="M193" s="4">
        <v>2</v>
      </c>
    </row>
    <row r="194" spans="1:13" x14ac:dyDescent="0.25">
      <c r="A194" s="16" t="s">
        <v>335</v>
      </c>
      <c r="B194" s="1">
        <v>0</v>
      </c>
      <c r="C194" s="1">
        <v>0</v>
      </c>
      <c r="D194" s="1">
        <v>0</v>
      </c>
      <c r="E194" s="1">
        <v>0</v>
      </c>
      <c r="F194" s="1">
        <v>0</v>
      </c>
      <c r="G194" s="1">
        <v>1</v>
      </c>
      <c r="H194" s="1">
        <v>1</v>
      </c>
      <c r="I194" s="1">
        <v>4</v>
      </c>
      <c r="J194" s="1">
        <v>3</v>
      </c>
      <c r="K194" s="1">
        <v>4</v>
      </c>
      <c r="L194" s="4">
        <v>13</v>
      </c>
      <c r="M194" s="4">
        <v>13</v>
      </c>
    </row>
    <row r="195" spans="1:13" x14ac:dyDescent="0.25">
      <c r="A195" s="16" t="s">
        <v>336</v>
      </c>
      <c r="B195" s="1">
        <v>0</v>
      </c>
      <c r="C195" s="1">
        <v>0</v>
      </c>
      <c r="D195" s="1">
        <v>0</v>
      </c>
      <c r="E195" s="1">
        <v>0</v>
      </c>
      <c r="F195" s="1">
        <v>0</v>
      </c>
      <c r="G195" s="1">
        <v>0</v>
      </c>
      <c r="H195" s="1">
        <v>0</v>
      </c>
      <c r="I195" s="1">
        <v>0</v>
      </c>
      <c r="J195" s="1">
        <v>0</v>
      </c>
      <c r="K195" s="1">
        <v>0</v>
      </c>
      <c r="L195" s="4">
        <v>0</v>
      </c>
      <c r="M195" s="4">
        <v>0</v>
      </c>
    </row>
    <row r="196" spans="1:13" x14ac:dyDescent="0.25">
      <c r="A196" s="16" t="s">
        <v>337</v>
      </c>
      <c r="B196" s="1">
        <v>0</v>
      </c>
      <c r="C196" s="1">
        <v>0</v>
      </c>
      <c r="D196" s="1">
        <v>0</v>
      </c>
      <c r="E196" s="1">
        <v>0</v>
      </c>
      <c r="F196" s="1">
        <v>0</v>
      </c>
      <c r="G196" s="1">
        <v>0</v>
      </c>
      <c r="H196" s="1">
        <v>1</v>
      </c>
      <c r="I196" s="1">
        <v>0</v>
      </c>
      <c r="J196" s="1">
        <v>1</v>
      </c>
      <c r="K196" s="1">
        <v>3</v>
      </c>
      <c r="L196" s="4">
        <v>5</v>
      </c>
      <c r="M196" s="4">
        <v>5</v>
      </c>
    </row>
    <row r="197" spans="1:13" x14ac:dyDescent="0.25">
      <c r="A197" s="16" t="s">
        <v>338</v>
      </c>
      <c r="B197" s="1">
        <v>0</v>
      </c>
      <c r="C197" s="1">
        <v>0</v>
      </c>
      <c r="D197" s="1">
        <v>0</v>
      </c>
      <c r="E197" s="1">
        <v>0</v>
      </c>
      <c r="F197" s="1">
        <v>0</v>
      </c>
      <c r="G197" s="1">
        <v>0</v>
      </c>
      <c r="H197" s="1">
        <v>0</v>
      </c>
      <c r="I197" s="1">
        <v>0</v>
      </c>
      <c r="J197" s="1">
        <v>0</v>
      </c>
      <c r="K197" s="1">
        <v>0</v>
      </c>
      <c r="L197" s="4">
        <v>0</v>
      </c>
      <c r="M197" s="4">
        <v>0</v>
      </c>
    </row>
    <row r="198" spans="1:13" x14ac:dyDescent="0.25">
      <c r="A198" s="16" t="s">
        <v>339</v>
      </c>
      <c r="B198" s="1">
        <v>0</v>
      </c>
      <c r="C198" s="1">
        <v>0</v>
      </c>
      <c r="D198" s="1">
        <v>0</v>
      </c>
      <c r="E198" s="1">
        <v>0</v>
      </c>
      <c r="F198" s="1">
        <v>0</v>
      </c>
      <c r="G198" s="1">
        <v>0</v>
      </c>
      <c r="H198" s="1">
        <v>1</v>
      </c>
      <c r="I198" s="1">
        <v>0</v>
      </c>
      <c r="J198" s="1">
        <v>0</v>
      </c>
      <c r="K198" s="1">
        <v>0</v>
      </c>
      <c r="L198" s="4">
        <v>1</v>
      </c>
      <c r="M198" s="4">
        <v>1</v>
      </c>
    </row>
    <row r="199" spans="1:13" x14ac:dyDescent="0.25">
      <c r="A199" s="16" t="s">
        <v>340</v>
      </c>
      <c r="B199" s="1">
        <v>0</v>
      </c>
      <c r="C199" s="1">
        <v>0</v>
      </c>
      <c r="D199" s="1">
        <v>0</v>
      </c>
      <c r="E199" s="1">
        <v>0</v>
      </c>
      <c r="F199" s="1">
        <v>0</v>
      </c>
      <c r="G199" s="1">
        <v>0</v>
      </c>
      <c r="H199" s="1">
        <v>0</v>
      </c>
      <c r="I199" s="1">
        <v>0</v>
      </c>
      <c r="J199" s="1">
        <v>0</v>
      </c>
      <c r="K199" s="1">
        <v>0</v>
      </c>
      <c r="L199" s="4">
        <v>0</v>
      </c>
      <c r="M199" s="4">
        <v>0</v>
      </c>
    </row>
    <row r="200" spans="1:13" x14ac:dyDescent="0.25">
      <c r="A200" s="16" t="s">
        <v>341</v>
      </c>
      <c r="B200" s="1">
        <v>0</v>
      </c>
      <c r="C200" s="1">
        <v>0</v>
      </c>
      <c r="D200" s="1">
        <v>0</v>
      </c>
      <c r="E200" s="1">
        <v>0</v>
      </c>
      <c r="F200" s="1">
        <v>0</v>
      </c>
      <c r="G200" s="1">
        <v>2</v>
      </c>
      <c r="H200" s="1">
        <v>0</v>
      </c>
      <c r="I200" s="1">
        <v>0</v>
      </c>
      <c r="J200" s="1">
        <v>0</v>
      </c>
      <c r="K200" s="1">
        <v>2</v>
      </c>
      <c r="L200" s="4">
        <v>4</v>
      </c>
      <c r="M200" s="4">
        <v>4</v>
      </c>
    </row>
    <row r="201" spans="1:13" x14ac:dyDescent="0.25">
      <c r="A201" s="16" t="s">
        <v>342</v>
      </c>
      <c r="B201" s="1">
        <v>0</v>
      </c>
      <c r="C201" s="1">
        <v>0</v>
      </c>
      <c r="D201" s="1">
        <v>0</v>
      </c>
      <c r="E201" s="1">
        <v>0</v>
      </c>
      <c r="F201" s="1">
        <v>0</v>
      </c>
      <c r="G201" s="1">
        <v>0</v>
      </c>
      <c r="H201" s="1">
        <v>0</v>
      </c>
      <c r="I201" s="1">
        <v>0</v>
      </c>
      <c r="J201" s="1">
        <v>0</v>
      </c>
      <c r="K201" s="1">
        <v>0</v>
      </c>
      <c r="L201" s="4">
        <v>0</v>
      </c>
      <c r="M201" s="4">
        <v>0</v>
      </c>
    </row>
    <row r="202" spans="1:13" x14ac:dyDescent="0.25">
      <c r="A202" s="16" t="s">
        <v>343</v>
      </c>
      <c r="B202" s="1">
        <v>0</v>
      </c>
      <c r="C202" s="1">
        <v>0</v>
      </c>
      <c r="D202" s="1">
        <v>0</v>
      </c>
      <c r="E202" s="1">
        <v>0</v>
      </c>
      <c r="F202" s="1">
        <v>2</v>
      </c>
      <c r="G202" s="1">
        <v>0</v>
      </c>
      <c r="H202" s="1">
        <v>1</v>
      </c>
      <c r="I202" s="1">
        <v>1</v>
      </c>
      <c r="J202" s="1">
        <v>0</v>
      </c>
      <c r="K202" s="1">
        <v>1</v>
      </c>
      <c r="L202" s="4">
        <v>3</v>
      </c>
      <c r="M202" s="4">
        <v>5</v>
      </c>
    </row>
    <row r="203" spans="1:13" x14ac:dyDescent="0.25">
      <c r="A203" s="16" t="s">
        <v>344</v>
      </c>
      <c r="B203" s="1">
        <v>0</v>
      </c>
      <c r="C203" s="1">
        <v>0</v>
      </c>
      <c r="D203" s="1">
        <v>0</v>
      </c>
      <c r="E203" s="1">
        <v>0</v>
      </c>
      <c r="F203" s="1">
        <v>0</v>
      </c>
      <c r="G203" s="1">
        <v>0</v>
      </c>
      <c r="H203" s="1">
        <v>0</v>
      </c>
      <c r="I203" s="1">
        <v>0</v>
      </c>
      <c r="J203" s="1">
        <v>0</v>
      </c>
      <c r="K203" s="1">
        <v>0</v>
      </c>
      <c r="L203" s="4">
        <v>0</v>
      </c>
      <c r="M203" s="4">
        <v>0</v>
      </c>
    </row>
    <row r="204" spans="1:13" x14ac:dyDescent="0.25">
      <c r="A204" s="16" t="s">
        <v>345</v>
      </c>
      <c r="B204" s="1">
        <v>0</v>
      </c>
      <c r="C204" s="1">
        <v>0</v>
      </c>
      <c r="D204" s="1">
        <v>0</v>
      </c>
      <c r="E204" s="1">
        <v>0</v>
      </c>
      <c r="F204" s="1">
        <v>0</v>
      </c>
      <c r="G204" s="1">
        <v>3</v>
      </c>
      <c r="H204" s="1">
        <v>1</v>
      </c>
      <c r="I204" s="1">
        <v>2</v>
      </c>
      <c r="J204" s="1">
        <v>2</v>
      </c>
      <c r="K204" s="1">
        <v>1</v>
      </c>
      <c r="L204" s="4">
        <v>9</v>
      </c>
      <c r="M204" s="4">
        <v>9</v>
      </c>
    </row>
    <row r="205" spans="1:13" x14ac:dyDescent="0.25">
      <c r="A205" s="16" t="s">
        <v>346</v>
      </c>
      <c r="B205" s="1">
        <v>0</v>
      </c>
      <c r="C205" s="1">
        <v>0</v>
      </c>
      <c r="D205" s="1">
        <v>0</v>
      </c>
      <c r="E205" s="1">
        <v>0</v>
      </c>
      <c r="F205" s="1">
        <v>0</v>
      </c>
      <c r="G205" s="1">
        <v>0</v>
      </c>
      <c r="H205" s="1">
        <v>0</v>
      </c>
      <c r="I205" s="1">
        <v>0</v>
      </c>
      <c r="J205" s="1">
        <v>0</v>
      </c>
      <c r="K205" s="1">
        <v>0</v>
      </c>
      <c r="L205" s="4">
        <v>0</v>
      </c>
      <c r="M205" s="4">
        <v>0</v>
      </c>
    </row>
    <row r="206" spans="1:13" x14ac:dyDescent="0.25">
      <c r="A206" s="16" t="s">
        <v>347</v>
      </c>
      <c r="B206" s="1">
        <v>0</v>
      </c>
      <c r="C206" s="1">
        <v>0</v>
      </c>
      <c r="D206" s="1">
        <v>3</v>
      </c>
      <c r="E206" s="1">
        <v>0</v>
      </c>
      <c r="F206" s="1">
        <v>4</v>
      </c>
      <c r="G206" s="1">
        <v>0</v>
      </c>
      <c r="H206" s="1">
        <v>10</v>
      </c>
      <c r="I206" s="1">
        <v>5</v>
      </c>
      <c r="J206" s="1">
        <v>0</v>
      </c>
      <c r="K206" s="1">
        <v>2</v>
      </c>
      <c r="L206" s="4">
        <v>17</v>
      </c>
      <c r="M206" s="4">
        <v>24</v>
      </c>
    </row>
    <row r="207" spans="1:13" x14ac:dyDescent="0.25">
      <c r="A207" s="16" t="s">
        <v>348</v>
      </c>
      <c r="B207" s="1">
        <v>0</v>
      </c>
      <c r="C207" s="1">
        <v>0</v>
      </c>
      <c r="D207" s="1">
        <v>0</v>
      </c>
      <c r="E207" s="1">
        <v>0</v>
      </c>
      <c r="F207" s="1">
        <v>0</v>
      </c>
      <c r="G207" s="1">
        <v>0</v>
      </c>
      <c r="H207" s="1">
        <v>0</v>
      </c>
      <c r="I207" s="1">
        <v>0</v>
      </c>
      <c r="J207" s="1">
        <v>0</v>
      </c>
      <c r="K207" s="1">
        <v>0</v>
      </c>
      <c r="L207" s="4">
        <v>0</v>
      </c>
      <c r="M207" s="4">
        <v>0</v>
      </c>
    </row>
    <row r="208" spans="1:13" x14ac:dyDescent="0.25">
      <c r="A208" s="16" t="s">
        <v>349</v>
      </c>
      <c r="B208" s="1">
        <v>0</v>
      </c>
      <c r="C208" s="1">
        <v>0</v>
      </c>
      <c r="D208" s="1">
        <v>0</v>
      </c>
      <c r="E208" s="1">
        <v>0</v>
      </c>
      <c r="F208" s="1">
        <v>1</v>
      </c>
      <c r="G208" s="1">
        <v>0</v>
      </c>
      <c r="H208" s="1">
        <v>0</v>
      </c>
      <c r="I208" s="1">
        <v>0</v>
      </c>
      <c r="J208" s="1">
        <v>1</v>
      </c>
      <c r="K208" s="1">
        <v>0</v>
      </c>
      <c r="L208" s="4">
        <v>1</v>
      </c>
      <c r="M208" s="4">
        <v>2</v>
      </c>
    </row>
    <row r="209" spans="1:13" x14ac:dyDescent="0.25">
      <c r="A209" s="16" t="s">
        <v>350</v>
      </c>
      <c r="B209" s="1">
        <v>0</v>
      </c>
      <c r="C209" s="1">
        <v>0</v>
      </c>
      <c r="D209" s="1">
        <v>0</v>
      </c>
      <c r="E209" s="1">
        <v>0</v>
      </c>
      <c r="F209" s="1">
        <v>0</v>
      </c>
      <c r="G209" s="1">
        <v>0</v>
      </c>
      <c r="H209" s="1">
        <v>0</v>
      </c>
      <c r="I209" s="1">
        <v>0</v>
      </c>
      <c r="J209" s="1">
        <v>0</v>
      </c>
      <c r="K209" s="1">
        <v>0</v>
      </c>
      <c r="L209" s="4">
        <v>0</v>
      </c>
      <c r="M209" s="4">
        <v>0</v>
      </c>
    </row>
    <row r="210" spans="1:13" x14ac:dyDescent="0.25">
      <c r="A210" s="16" t="s">
        <v>351</v>
      </c>
      <c r="B210" s="1">
        <v>0</v>
      </c>
      <c r="C210" s="1">
        <v>0</v>
      </c>
      <c r="D210" s="1">
        <v>0</v>
      </c>
      <c r="E210" s="1">
        <v>0</v>
      </c>
      <c r="F210" s="1">
        <v>0</v>
      </c>
      <c r="G210" s="1">
        <v>1</v>
      </c>
      <c r="H210" s="1">
        <v>1</v>
      </c>
      <c r="I210" s="1">
        <v>1</v>
      </c>
      <c r="J210" s="1">
        <v>0</v>
      </c>
      <c r="K210" s="1">
        <v>0</v>
      </c>
      <c r="L210" s="4">
        <v>3</v>
      </c>
      <c r="M210" s="4">
        <v>3</v>
      </c>
    </row>
    <row r="211" spans="1:13" x14ac:dyDescent="0.25">
      <c r="A211" s="16" t="s">
        <v>352</v>
      </c>
      <c r="B211" s="1">
        <v>0</v>
      </c>
      <c r="C211" s="1">
        <v>0</v>
      </c>
      <c r="D211" s="1">
        <v>0</v>
      </c>
      <c r="E211" s="1">
        <v>0</v>
      </c>
      <c r="F211" s="1">
        <v>0</v>
      </c>
      <c r="G211" s="1">
        <v>0</v>
      </c>
      <c r="H211" s="1">
        <v>0</v>
      </c>
      <c r="I211" s="1">
        <v>0</v>
      </c>
      <c r="J211" s="1">
        <v>0</v>
      </c>
      <c r="K211" s="1">
        <v>0</v>
      </c>
      <c r="L211" s="4">
        <v>0</v>
      </c>
      <c r="M211" s="4">
        <v>0</v>
      </c>
    </row>
    <row r="212" spans="1:13" x14ac:dyDescent="0.25">
      <c r="A212" s="16" t="s">
        <v>353</v>
      </c>
      <c r="B212" s="1">
        <v>0</v>
      </c>
      <c r="C212" s="1">
        <v>0</v>
      </c>
      <c r="D212" s="1">
        <v>0</v>
      </c>
      <c r="E212" s="1">
        <v>1</v>
      </c>
      <c r="F212" s="1">
        <v>1</v>
      </c>
      <c r="G212" s="1">
        <v>1</v>
      </c>
      <c r="H212" s="1">
        <v>2</v>
      </c>
      <c r="I212" s="1">
        <v>0</v>
      </c>
      <c r="J212" s="1">
        <v>1</v>
      </c>
      <c r="K212" s="1">
        <v>0</v>
      </c>
      <c r="L212" s="4">
        <v>4</v>
      </c>
      <c r="M212" s="4">
        <v>6</v>
      </c>
    </row>
    <row r="213" spans="1:13" x14ac:dyDescent="0.25">
      <c r="A213" s="16" t="s">
        <v>354</v>
      </c>
      <c r="B213" s="1">
        <v>0</v>
      </c>
      <c r="C213" s="1">
        <v>0</v>
      </c>
      <c r="D213" s="1">
        <v>0</v>
      </c>
      <c r="E213" s="1">
        <v>0</v>
      </c>
      <c r="F213" s="1">
        <v>1</v>
      </c>
      <c r="G213" s="1">
        <v>1</v>
      </c>
      <c r="H213" s="1">
        <v>0</v>
      </c>
      <c r="I213" s="1">
        <v>0</v>
      </c>
      <c r="J213" s="1">
        <v>0</v>
      </c>
      <c r="K213" s="1">
        <v>0</v>
      </c>
      <c r="L213" s="4">
        <v>1</v>
      </c>
      <c r="M213" s="4">
        <v>2</v>
      </c>
    </row>
    <row r="214" spans="1:13" x14ac:dyDescent="0.25">
      <c r="A214" s="16" t="s">
        <v>355</v>
      </c>
      <c r="B214" s="1">
        <v>0</v>
      </c>
      <c r="C214" s="1">
        <v>0</v>
      </c>
      <c r="D214" s="1">
        <v>0</v>
      </c>
      <c r="E214" s="1">
        <v>0</v>
      </c>
      <c r="F214" s="1">
        <v>0</v>
      </c>
      <c r="G214" s="1">
        <v>1</v>
      </c>
      <c r="H214" s="1">
        <v>3</v>
      </c>
      <c r="I214" s="1">
        <v>1</v>
      </c>
      <c r="J214" s="1">
        <v>1</v>
      </c>
      <c r="K214" s="1">
        <v>2</v>
      </c>
      <c r="L214" s="4">
        <v>8</v>
      </c>
      <c r="M214" s="4">
        <v>8</v>
      </c>
    </row>
    <row r="215" spans="1:13" x14ac:dyDescent="0.25">
      <c r="A215" s="16" t="s">
        <v>356</v>
      </c>
      <c r="B215" s="1">
        <v>0</v>
      </c>
      <c r="C215" s="1">
        <v>0</v>
      </c>
      <c r="D215" s="1">
        <v>0</v>
      </c>
      <c r="E215" s="1">
        <v>0</v>
      </c>
      <c r="F215" s="1">
        <v>0</v>
      </c>
      <c r="G215" s="1">
        <v>0</v>
      </c>
      <c r="H215" s="1">
        <v>0</v>
      </c>
      <c r="I215" s="1">
        <v>0</v>
      </c>
      <c r="J215" s="1">
        <v>0</v>
      </c>
      <c r="K215" s="1">
        <v>0</v>
      </c>
      <c r="L215" s="4">
        <v>0</v>
      </c>
      <c r="M215" s="4">
        <v>0</v>
      </c>
    </row>
    <row r="216" spans="1:13" x14ac:dyDescent="0.25">
      <c r="A216" s="16" t="s">
        <v>357</v>
      </c>
      <c r="B216" s="1">
        <v>0</v>
      </c>
      <c r="C216" s="1">
        <v>0</v>
      </c>
      <c r="D216" s="1">
        <v>0</v>
      </c>
      <c r="E216" s="1">
        <v>0</v>
      </c>
      <c r="F216" s="1">
        <v>0</v>
      </c>
      <c r="G216" s="1">
        <v>1</v>
      </c>
      <c r="H216" s="1">
        <v>2</v>
      </c>
      <c r="I216" s="1">
        <v>2</v>
      </c>
      <c r="J216" s="1">
        <v>1</v>
      </c>
      <c r="K216" s="1">
        <v>0</v>
      </c>
      <c r="L216" s="4">
        <v>6</v>
      </c>
      <c r="M216" s="4">
        <v>6</v>
      </c>
    </row>
    <row r="217" spans="1:13" x14ac:dyDescent="0.25">
      <c r="A217" s="16" t="s">
        <v>358</v>
      </c>
      <c r="B217" s="1">
        <v>0</v>
      </c>
      <c r="C217" s="1">
        <v>0</v>
      </c>
      <c r="D217" s="1">
        <v>0</v>
      </c>
      <c r="E217" s="1">
        <v>0</v>
      </c>
      <c r="F217" s="1">
        <v>0</v>
      </c>
      <c r="G217" s="1">
        <v>0</v>
      </c>
      <c r="H217" s="1">
        <v>1</v>
      </c>
      <c r="I217" s="1">
        <v>1</v>
      </c>
      <c r="J217" s="1">
        <v>0</v>
      </c>
      <c r="K217" s="1">
        <v>0</v>
      </c>
      <c r="L217" s="4">
        <v>2</v>
      </c>
      <c r="M217" s="4">
        <v>2</v>
      </c>
    </row>
    <row r="218" spans="1:13" x14ac:dyDescent="0.25">
      <c r="A218" s="16" t="s">
        <v>359</v>
      </c>
      <c r="B218" s="1">
        <v>0</v>
      </c>
      <c r="C218" s="1">
        <v>0</v>
      </c>
      <c r="D218" s="1">
        <v>4</v>
      </c>
      <c r="E218" s="1">
        <v>0</v>
      </c>
      <c r="F218" s="1">
        <v>4</v>
      </c>
      <c r="G218" s="1">
        <v>0</v>
      </c>
      <c r="H218" s="1">
        <v>3</v>
      </c>
      <c r="I218" s="1">
        <v>2</v>
      </c>
      <c r="J218" s="1">
        <v>0</v>
      </c>
      <c r="K218" s="1">
        <v>2</v>
      </c>
      <c r="L218" s="4">
        <v>7</v>
      </c>
      <c r="M218" s="4">
        <v>15</v>
      </c>
    </row>
    <row r="219" spans="1:13" x14ac:dyDescent="0.25">
      <c r="A219" s="16" t="s">
        <v>360</v>
      </c>
      <c r="B219" s="1">
        <v>0</v>
      </c>
      <c r="C219" s="1">
        <v>0</v>
      </c>
      <c r="D219" s="1">
        <v>0</v>
      </c>
      <c r="E219" s="1">
        <v>0</v>
      </c>
      <c r="F219" s="1">
        <v>0</v>
      </c>
      <c r="G219" s="1">
        <v>0</v>
      </c>
      <c r="H219" s="1">
        <v>0</v>
      </c>
      <c r="I219" s="1">
        <v>0</v>
      </c>
      <c r="J219" s="1">
        <v>0</v>
      </c>
      <c r="K219" s="1">
        <v>0</v>
      </c>
      <c r="L219" s="4">
        <v>0</v>
      </c>
      <c r="M219" s="4">
        <v>0</v>
      </c>
    </row>
    <row r="220" spans="1:13" x14ac:dyDescent="0.25">
      <c r="A220" s="16" t="s">
        <v>361</v>
      </c>
      <c r="B220" s="1">
        <v>0</v>
      </c>
      <c r="C220" s="1">
        <v>0</v>
      </c>
      <c r="D220" s="1">
        <v>0</v>
      </c>
      <c r="E220" s="1">
        <v>0</v>
      </c>
      <c r="F220" s="1">
        <v>0</v>
      </c>
      <c r="G220" s="1">
        <v>1</v>
      </c>
      <c r="H220" s="1">
        <v>2</v>
      </c>
      <c r="I220" s="1">
        <v>1</v>
      </c>
      <c r="J220" s="1">
        <v>0</v>
      </c>
      <c r="K220" s="1">
        <v>2</v>
      </c>
      <c r="L220" s="4">
        <v>6</v>
      </c>
      <c r="M220" s="4">
        <v>6</v>
      </c>
    </row>
    <row r="221" spans="1:13" x14ac:dyDescent="0.25">
      <c r="A221" s="16" t="s">
        <v>362</v>
      </c>
      <c r="B221" s="1">
        <v>0</v>
      </c>
      <c r="C221" s="1">
        <v>0</v>
      </c>
      <c r="D221" s="1">
        <v>0</v>
      </c>
      <c r="E221" s="1">
        <v>0</v>
      </c>
      <c r="F221" s="1">
        <v>0</v>
      </c>
      <c r="G221" s="1">
        <v>0</v>
      </c>
      <c r="H221" s="1">
        <v>0</v>
      </c>
      <c r="I221" s="1">
        <v>0</v>
      </c>
      <c r="J221" s="1">
        <v>0</v>
      </c>
      <c r="K221" s="1">
        <v>0</v>
      </c>
      <c r="L221" s="4">
        <v>0</v>
      </c>
      <c r="M221" s="4">
        <v>0</v>
      </c>
    </row>
    <row r="222" spans="1:13" x14ac:dyDescent="0.25">
      <c r="A222" s="16" t="s">
        <v>363</v>
      </c>
      <c r="B222" s="1">
        <v>0</v>
      </c>
      <c r="C222" s="1">
        <v>0</v>
      </c>
      <c r="D222" s="1">
        <v>0</v>
      </c>
      <c r="E222" s="1">
        <v>0</v>
      </c>
      <c r="F222" s="1">
        <v>0</v>
      </c>
      <c r="G222" s="1">
        <v>0</v>
      </c>
      <c r="H222" s="1">
        <v>0</v>
      </c>
      <c r="I222" s="1">
        <v>0</v>
      </c>
      <c r="J222" s="1">
        <v>0</v>
      </c>
      <c r="K222" s="1">
        <v>0</v>
      </c>
      <c r="L222" s="4">
        <v>0</v>
      </c>
      <c r="M222" s="4">
        <v>0</v>
      </c>
    </row>
    <row r="223" spans="1:13" x14ac:dyDescent="0.25">
      <c r="A223" s="16" t="s">
        <v>364</v>
      </c>
      <c r="B223" s="1">
        <v>0</v>
      </c>
      <c r="C223" s="1">
        <v>0</v>
      </c>
      <c r="D223" s="1">
        <v>0</v>
      </c>
      <c r="E223" s="1">
        <v>0</v>
      </c>
      <c r="F223" s="1">
        <v>0</v>
      </c>
      <c r="G223" s="1">
        <v>0</v>
      </c>
      <c r="H223" s="1">
        <v>0</v>
      </c>
      <c r="I223" s="1">
        <v>0</v>
      </c>
      <c r="J223" s="1">
        <v>0</v>
      </c>
      <c r="K223" s="1">
        <v>0</v>
      </c>
      <c r="L223" s="4">
        <v>0</v>
      </c>
      <c r="M223" s="4">
        <v>0</v>
      </c>
    </row>
    <row r="224" spans="1:13" x14ac:dyDescent="0.25">
      <c r="A224" s="16" t="s">
        <v>365</v>
      </c>
      <c r="B224" s="1">
        <v>114</v>
      </c>
      <c r="C224" s="1">
        <v>101</v>
      </c>
      <c r="D224" s="1">
        <v>91</v>
      </c>
      <c r="E224" s="1">
        <v>62</v>
      </c>
      <c r="F224" s="1">
        <v>48</v>
      </c>
      <c r="G224" s="1">
        <v>0</v>
      </c>
      <c r="H224" s="1">
        <v>0</v>
      </c>
      <c r="I224" s="1">
        <v>0</v>
      </c>
      <c r="J224" s="1">
        <v>0</v>
      </c>
      <c r="K224" s="1">
        <v>0</v>
      </c>
      <c r="L224" s="4">
        <v>0</v>
      </c>
      <c r="M224" s="4">
        <v>416</v>
      </c>
    </row>
    <row r="225" spans="1:13" x14ac:dyDescent="0.25">
      <c r="A225" s="16" t="s">
        <v>366</v>
      </c>
      <c r="B225" s="1">
        <v>1</v>
      </c>
      <c r="C225" s="1">
        <v>0</v>
      </c>
      <c r="D225" s="1">
        <v>2</v>
      </c>
      <c r="E225" s="1">
        <v>0</v>
      </c>
      <c r="F225" s="1">
        <v>2</v>
      </c>
      <c r="G225" s="1">
        <v>0</v>
      </c>
      <c r="H225" s="1">
        <v>1</v>
      </c>
      <c r="I225" s="1">
        <v>0</v>
      </c>
      <c r="J225" s="1">
        <v>0</v>
      </c>
      <c r="K225" s="1">
        <v>0</v>
      </c>
      <c r="L225" s="4">
        <v>1</v>
      </c>
      <c r="M225" s="4">
        <v>6</v>
      </c>
    </row>
    <row r="226" spans="1:13" x14ac:dyDescent="0.25">
      <c r="A226" s="16" t="s">
        <v>367</v>
      </c>
      <c r="B226" s="1">
        <v>49</v>
      </c>
      <c r="C226" s="1">
        <v>62</v>
      </c>
      <c r="D226" s="1">
        <v>47</v>
      </c>
      <c r="E226" s="1">
        <v>54</v>
      </c>
      <c r="F226" s="1">
        <v>18</v>
      </c>
      <c r="G226" s="1">
        <v>5</v>
      </c>
      <c r="H226" s="1">
        <v>11</v>
      </c>
      <c r="I226" s="1">
        <v>5</v>
      </c>
      <c r="J226" s="1">
        <v>2</v>
      </c>
      <c r="K226" s="1">
        <v>1</v>
      </c>
      <c r="L226" s="4">
        <v>24</v>
      </c>
      <c r="M226" s="4">
        <v>254</v>
      </c>
    </row>
    <row r="227" spans="1:13" x14ac:dyDescent="0.25">
      <c r="A227" s="16" t="s">
        <v>368</v>
      </c>
      <c r="B227" s="1">
        <v>0</v>
      </c>
      <c r="C227" s="1">
        <v>0</v>
      </c>
      <c r="D227" s="1">
        <v>0</v>
      </c>
      <c r="E227" s="1">
        <v>0</v>
      </c>
      <c r="F227" s="1">
        <v>0</v>
      </c>
      <c r="G227" s="1">
        <v>0</v>
      </c>
      <c r="H227" s="1">
        <v>0</v>
      </c>
      <c r="I227" s="1">
        <v>0</v>
      </c>
      <c r="J227" s="1">
        <v>1</v>
      </c>
      <c r="K227" s="1">
        <v>1</v>
      </c>
      <c r="L227" s="4">
        <v>2</v>
      </c>
      <c r="M227" s="4">
        <v>2</v>
      </c>
    </row>
    <row r="228" spans="1:13" x14ac:dyDescent="0.25">
      <c r="A228" s="16" t="s">
        <v>369</v>
      </c>
      <c r="B228" s="1">
        <v>0</v>
      </c>
      <c r="C228" s="1">
        <v>0</v>
      </c>
      <c r="D228" s="1">
        <v>0</v>
      </c>
      <c r="E228" s="1">
        <v>0</v>
      </c>
      <c r="F228" s="1">
        <v>0</v>
      </c>
      <c r="G228" s="1">
        <v>0</v>
      </c>
      <c r="H228" s="1">
        <v>1</v>
      </c>
      <c r="I228" s="1">
        <v>0</v>
      </c>
      <c r="J228" s="1">
        <v>0</v>
      </c>
      <c r="K228" s="1">
        <v>0</v>
      </c>
      <c r="L228" s="4">
        <v>1</v>
      </c>
      <c r="M228" s="4">
        <v>1</v>
      </c>
    </row>
    <row r="229" spans="1:13" x14ac:dyDescent="0.25">
      <c r="A229" s="16" t="s">
        <v>370</v>
      </c>
      <c r="B229" s="1">
        <v>0</v>
      </c>
      <c r="C229" s="1">
        <v>0</v>
      </c>
      <c r="D229" s="1">
        <v>0</v>
      </c>
      <c r="E229" s="1">
        <v>0</v>
      </c>
      <c r="F229" s="1">
        <v>0</v>
      </c>
      <c r="G229" s="1">
        <v>0</v>
      </c>
      <c r="H229" s="1">
        <v>0</v>
      </c>
      <c r="I229" s="1">
        <v>0</v>
      </c>
      <c r="J229" s="1">
        <v>0</v>
      </c>
      <c r="K229" s="1">
        <v>0</v>
      </c>
      <c r="L229" s="4">
        <v>0</v>
      </c>
      <c r="M229" s="4">
        <v>0</v>
      </c>
    </row>
    <row r="230" spans="1:13" x14ac:dyDescent="0.25">
      <c r="A230" s="16" t="s">
        <v>371</v>
      </c>
      <c r="B230" s="1">
        <v>0</v>
      </c>
      <c r="C230" s="1">
        <v>0</v>
      </c>
      <c r="D230" s="1">
        <v>0</v>
      </c>
      <c r="E230" s="1">
        <v>0</v>
      </c>
      <c r="F230" s="1">
        <v>0</v>
      </c>
      <c r="G230" s="1">
        <v>1</v>
      </c>
      <c r="H230" s="1">
        <v>0</v>
      </c>
      <c r="I230" s="1">
        <v>0</v>
      </c>
      <c r="J230" s="1">
        <v>0</v>
      </c>
      <c r="K230" s="1">
        <v>1</v>
      </c>
      <c r="L230" s="4">
        <v>2</v>
      </c>
      <c r="M230" s="4">
        <v>2</v>
      </c>
    </row>
    <row r="231" spans="1:13" x14ac:dyDescent="0.25">
      <c r="A231" s="16" t="s">
        <v>372</v>
      </c>
      <c r="B231" s="1">
        <v>0</v>
      </c>
      <c r="C231" s="1">
        <v>0</v>
      </c>
      <c r="D231" s="1">
        <v>0</v>
      </c>
      <c r="E231" s="1">
        <v>0</v>
      </c>
      <c r="F231" s="1">
        <v>0</v>
      </c>
      <c r="G231" s="1">
        <v>0</v>
      </c>
      <c r="H231" s="1">
        <v>0</v>
      </c>
      <c r="I231" s="1">
        <v>0</v>
      </c>
      <c r="J231" s="1">
        <v>0</v>
      </c>
      <c r="K231" s="1">
        <v>0</v>
      </c>
      <c r="L231" s="4">
        <v>0</v>
      </c>
      <c r="M231" s="4">
        <v>0</v>
      </c>
    </row>
    <row r="232" spans="1:13" x14ac:dyDescent="0.25">
      <c r="A232" s="16" t="s">
        <v>373</v>
      </c>
      <c r="B232" s="1">
        <v>0</v>
      </c>
      <c r="C232" s="1">
        <v>0</v>
      </c>
      <c r="D232" s="1">
        <v>0</v>
      </c>
      <c r="E232" s="1">
        <v>0</v>
      </c>
      <c r="F232" s="1">
        <v>1</v>
      </c>
      <c r="G232" s="1">
        <v>1</v>
      </c>
      <c r="H232" s="1">
        <v>3</v>
      </c>
      <c r="I232" s="1">
        <v>2</v>
      </c>
      <c r="J232" s="1">
        <v>1</v>
      </c>
      <c r="K232" s="1">
        <v>0</v>
      </c>
      <c r="L232" s="4">
        <v>7</v>
      </c>
      <c r="M232" s="4">
        <v>8</v>
      </c>
    </row>
    <row r="233" spans="1:13" x14ac:dyDescent="0.25">
      <c r="A233" s="16" t="s">
        <v>374</v>
      </c>
      <c r="B233" s="1">
        <v>0</v>
      </c>
      <c r="C233" s="1">
        <v>0</v>
      </c>
      <c r="D233" s="1">
        <v>0</v>
      </c>
      <c r="E233" s="1">
        <v>0</v>
      </c>
      <c r="F233" s="1">
        <v>0</v>
      </c>
      <c r="G233" s="1">
        <v>0</v>
      </c>
      <c r="H233" s="1">
        <v>0</v>
      </c>
      <c r="I233" s="1">
        <v>0</v>
      </c>
      <c r="J233" s="1">
        <v>0</v>
      </c>
      <c r="K233" s="1">
        <v>0</v>
      </c>
      <c r="L233" s="4">
        <v>0</v>
      </c>
      <c r="M233" s="4">
        <v>0</v>
      </c>
    </row>
    <row r="234" spans="1:13" x14ac:dyDescent="0.25">
      <c r="A234" s="16" t="s">
        <v>375</v>
      </c>
      <c r="B234" s="1">
        <v>0</v>
      </c>
      <c r="C234" s="1">
        <v>0</v>
      </c>
      <c r="D234" s="1">
        <v>0</v>
      </c>
      <c r="E234" s="1">
        <v>0</v>
      </c>
      <c r="F234" s="1">
        <v>0</v>
      </c>
      <c r="G234" s="1">
        <v>1</v>
      </c>
      <c r="H234" s="1">
        <v>1</v>
      </c>
      <c r="I234" s="1">
        <v>0</v>
      </c>
      <c r="J234" s="1">
        <v>0</v>
      </c>
      <c r="K234" s="1">
        <v>0</v>
      </c>
      <c r="L234" s="4">
        <v>2</v>
      </c>
      <c r="M234" s="4">
        <v>2</v>
      </c>
    </row>
    <row r="235" spans="1:13" x14ac:dyDescent="0.25">
      <c r="A235" s="16" t="s">
        <v>376</v>
      </c>
      <c r="B235" s="1">
        <v>0</v>
      </c>
      <c r="C235" s="1">
        <v>0</v>
      </c>
      <c r="D235" s="1">
        <v>0</v>
      </c>
      <c r="E235" s="1">
        <v>0</v>
      </c>
      <c r="F235" s="1">
        <v>0</v>
      </c>
      <c r="G235" s="1">
        <v>0</v>
      </c>
      <c r="H235" s="1">
        <v>0</v>
      </c>
      <c r="I235" s="1">
        <v>0</v>
      </c>
      <c r="J235" s="1">
        <v>0</v>
      </c>
      <c r="K235" s="1">
        <v>0</v>
      </c>
      <c r="L235" s="4">
        <v>0</v>
      </c>
      <c r="M235" s="4">
        <v>0</v>
      </c>
    </row>
    <row r="236" spans="1:13" x14ac:dyDescent="0.25">
      <c r="A236" s="16" t="s">
        <v>377</v>
      </c>
      <c r="B236" s="1">
        <v>0</v>
      </c>
      <c r="C236" s="1">
        <v>0</v>
      </c>
      <c r="D236" s="1">
        <v>0</v>
      </c>
      <c r="E236" s="1">
        <v>0</v>
      </c>
      <c r="F236" s="1">
        <v>0</v>
      </c>
      <c r="G236" s="1">
        <v>2</v>
      </c>
      <c r="H236" s="1">
        <v>5</v>
      </c>
      <c r="I236" s="1">
        <v>0</v>
      </c>
      <c r="J236" s="1">
        <v>0</v>
      </c>
      <c r="K236" s="1">
        <v>0</v>
      </c>
      <c r="L236" s="4">
        <v>7</v>
      </c>
      <c r="M236" s="4">
        <v>7</v>
      </c>
    </row>
    <row r="237" spans="1:13" x14ac:dyDescent="0.25">
      <c r="A237" s="16" t="s">
        <v>378</v>
      </c>
      <c r="B237" s="1">
        <v>0</v>
      </c>
      <c r="C237" s="1">
        <v>0</v>
      </c>
      <c r="D237" s="1">
        <v>0</v>
      </c>
      <c r="E237" s="1">
        <v>0</v>
      </c>
      <c r="F237" s="1">
        <v>0</v>
      </c>
      <c r="G237" s="1">
        <v>0</v>
      </c>
      <c r="H237" s="1">
        <v>1</v>
      </c>
      <c r="I237" s="1">
        <v>0</v>
      </c>
      <c r="J237" s="1">
        <v>0</v>
      </c>
      <c r="K237" s="1">
        <v>0</v>
      </c>
      <c r="L237" s="4">
        <v>1</v>
      </c>
      <c r="M237" s="4">
        <v>1</v>
      </c>
    </row>
    <row r="238" spans="1:13" x14ac:dyDescent="0.25">
      <c r="A238" s="16" t="s">
        <v>379</v>
      </c>
      <c r="B238" s="1">
        <v>0</v>
      </c>
      <c r="C238" s="1">
        <v>0</v>
      </c>
      <c r="D238" s="1">
        <v>0</v>
      </c>
      <c r="E238" s="1">
        <v>0</v>
      </c>
      <c r="F238" s="1">
        <v>1</v>
      </c>
      <c r="G238" s="1">
        <v>5</v>
      </c>
      <c r="H238" s="1">
        <v>10</v>
      </c>
      <c r="I238" s="1">
        <v>3</v>
      </c>
      <c r="J238" s="1">
        <v>4</v>
      </c>
      <c r="K238" s="1">
        <v>1</v>
      </c>
      <c r="L238" s="4">
        <v>23</v>
      </c>
      <c r="M238" s="4">
        <v>24</v>
      </c>
    </row>
    <row r="239" spans="1:13" x14ac:dyDescent="0.25">
      <c r="A239" s="16" t="s">
        <v>380</v>
      </c>
      <c r="B239" s="1">
        <v>0</v>
      </c>
      <c r="C239" s="1">
        <v>0</v>
      </c>
      <c r="D239" s="1">
        <v>0</v>
      </c>
      <c r="E239" s="1">
        <v>0</v>
      </c>
      <c r="F239" s="1">
        <v>0</v>
      </c>
      <c r="G239" s="1">
        <v>0</v>
      </c>
      <c r="H239" s="1">
        <v>0</v>
      </c>
      <c r="I239" s="1">
        <v>0</v>
      </c>
      <c r="J239" s="1">
        <v>0</v>
      </c>
      <c r="K239" s="1">
        <v>0</v>
      </c>
      <c r="L239" s="4">
        <v>0</v>
      </c>
      <c r="M239" s="4">
        <v>0</v>
      </c>
    </row>
    <row r="240" spans="1:13" x14ac:dyDescent="0.25">
      <c r="A240" s="16" t="s">
        <v>381</v>
      </c>
      <c r="B240" s="1">
        <v>0</v>
      </c>
      <c r="C240" s="1">
        <v>0</v>
      </c>
      <c r="D240" s="1">
        <v>0</v>
      </c>
      <c r="E240" s="1">
        <v>0</v>
      </c>
      <c r="F240" s="1">
        <v>0</v>
      </c>
      <c r="G240" s="1">
        <v>0</v>
      </c>
      <c r="H240" s="1">
        <v>3</v>
      </c>
      <c r="I240" s="1">
        <v>0</v>
      </c>
      <c r="J240" s="1">
        <v>0</v>
      </c>
      <c r="K240" s="1">
        <v>5</v>
      </c>
      <c r="L240" s="4">
        <v>8</v>
      </c>
      <c r="M240" s="4">
        <v>8</v>
      </c>
    </row>
    <row r="241" spans="1:13" x14ac:dyDescent="0.25">
      <c r="A241" s="16" t="s">
        <v>382</v>
      </c>
      <c r="B241" s="1">
        <v>0</v>
      </c>
      <c r="C241" s="1">
        <v>0</v>
      </c>
      <c r="D241" s="1">
        <v>0</v>
      </c>
      <c r="E241" s="1">
        <v>0</v>
      </c>
      <c r="F241" s="1">
        <v>0</v>
      </c>
      <c r="G241" s="1">
        <v>0</v>
      </c>
      <c r="H241" s="1">
        <v>0</v>
      </c>
      <c r="I241" s="1">
        <v>0</v>
      </c>
      <c r="J241" s="1">
        <v>0</v>
      </c>
      <c r="K241" s="1">
        <v>0</v>
      </c>
      <c r="L241" s="4">
        <v>0</v>
      </c>
      <c r="M241" s="4">
        <v>0</v>
      </c>
    </row>
    <row r="242" spans="1:13" x14ac:dyDescent="0.25">
      <c r="A242" s="16" t="s">
        <v>383</v>
      </c>
      <c r="B242" s="1">
        <v>0</v>
      </c>
      <c r="C242" s="1">
        <v>0</v>
      </c>
      <c r="D242" s="1">
        <v>0</v>
      </c>
      <c r="E242" s="1">
        <v>0</v>
      </c>
      <c r="F242" s="1">
        <v>0</v>
      </c>
      <c r="G242" s="1">
        <v>0</v>
      </c>
      <c r="H242" s="1">
        <v>0</v>
      </c>
      <c r="I242" s="1">
        <v>0</v>
      </c>
      <c r="J242" s="1">
        <v>0</v>
      </c>
      <c r="K242" s="1">
        <v>0</v>
      </c>
      <c r="L242" s="4">
        <v>0</v>
      </c>
      <c r="M242" s="4">
        <v>0</v>
      </c>
    </row>
    <row r="243" spans="1:13" x14ac:dyDescent="0.25">
      <c r="A243" s="16" t="s">
        <v>384</v>
      </c>
      <c r="B243" s="1">
        <v>0</v>
      </c>
      <c r="C243" s="1">
        <v>0</v>
      </c>
      <c r="D243" s="1">
        <v>0</v>
      </c>
      <c r="E243" s="1">
        <v>0</v>
      </c>
      <c r="F243" s="1">
        <v>0</v>
      </c>
      <c r="G243" s="1">
        <v>0</v>
      </c>
      <c r="H243" s="1">
        <v>0</v>
      </c>
      <c r="I243" s="1">
        <v>0</v>
      </c>
      <c r="J243" s="1">
        <v>0</v>
      </c>
      <c r="K243" s="1">
        <v>0</v>
      </c>
      <c r="L243" s="4">
        <v>0</v>
      </c>
      <c r="M243" s="4">
        <v>0</v>
      </c>
    </row>
    <row r="244" spans="1:13" x14ac:dyDescent="0.25">
      <c r="A244" s="16" t="s">
        <v>385</v>
      </c>
      <c r="B244" s="1">
        <v>0</v>
      </c>
      <c r="C244" s="1">
        <v>0</v>
      </c>
      <c r="D244" s="1">
        <v>0</v>
      </c>
      <c r="E244" s="1">
        <v>0</v>
      </c>
      <c r="F244" s="1">
        <v>0</v>
      </c>
      <c r="G244" s="1">
        <v>0</v>
      </c>
      <c r="H244" s="1">
        <v>1</v>
      </c>
      <c r="I244" s="1">
        <v>2</v>
      </c>
      <c r="J244" s="1">
        <v>0</v>
      </c>
      <c r="K244" s="1">
        <v>0</v>
      </c>
      <c r="L244" s="4">
        <v>3</v>
      </c>
      <c r="M244" s="4">
        <v>3</v>
      </c>
    </row>
    <row r="245" spans="1:13" x14ac:dyDescent="0.25">
      <c r="A245" s="16" t="s">
        <v>386</v>
      </c>
      <c r="B245" s="1">
        <v>0</v>
      </c>
      <c r="C245" s="1">
        <v>0</v>
      </c>
      <c r="D245" s="1">
        <v>0</v>
      </c>
      <c r="E245" s="1">
        <v>0</v>
      </c>
      <c r="F245" s="1">
        <v>0</v>
      </c>
      <c r="G245" s="1">
        <v>0</v>
      </c>
      <c r="H245" s="1">
        <v>0</v>
      </c>
      <c r="I245" s="1">
        <v>0</v>
      </c>
      <c r="J245" s="1">
        <v>0</v>
      </c>
      <c r="K245" s="1">
        <v>0</v>
      </c>
      <c r="L245" s="4">
        <v>0</v>
      </c>
      <c r="M245" s="4">
        <v>0</v>
      </c>
    </row>
    <row r="246" spans="1:13" x14ac:dyDescent="0.25">
      <c r="A246" s="16" t="s">
        <v>387</v>
      </c>
      <c r="B246" s="1">
        <v>0</v>
      </c>
      <c r="C246" s="1">
        <v>0</v>
      </c>
      <c r="D246" s="1">
        <v>0</v>
      </c>
      <c r="E246" s="1">
        <v>0</v>
      </c>
      <c r="F246" s="1">
        <v>2</v>
      </c>
      <c r="G246" s="1">
        <v>5</v>
      </c>
      <c r="H246" s="1">
        <v>3</v>
      </c>
      <c r="I246" s="1">
        <v>0</v>
      </c>
      <c r="J246" s="1">
        <v>0</v>
      </c>
      <c r="K246" s="1">
        <v>0</v>
      </c>
      <c r="L246" s="4">
        <v>8</v>
      </c>
      <c r="M246" s="4">
        <v>10</v>
      </c>
    </row>
    <row r="247" spans="1:13" x14ac:dyDescent="0.25">
      <c r="A247" s="16" t="s">
        <v>388</v>
      </c>
      <c r="B247" s="1">
        <v>0</v>
      </c>
      <c r="C247" s="1">
        <v>0</v>
      </c>
      <c r="D247" s="1">
        <v>0</v>
      </c>
      <c r="E247" s="1">
        <v>0</v>
      </c>
      <c r="F247" s="1">
        <v>0</v>
      </c>
      <c r="G247" s="1">
        <v>0</v>
      </c>
      <c r="H247" s="1">
        <v>0</v>
      </c>
      <c r="I247" s="1">
        <v>0</v>
      </c>
      <c r="J247" s="1">
        <v>0</v>
      </c>
      <c r="K247" s="1">
        <v>0</v>
      </c>
      <c r="L247" s="4">
        <v>0</v>
      </c>
      <c r="M247" s="4">
        <v>0</v>
      </c>
    </row>
    <row r="248" spans="1:13" x14ac:dyDescent="0.25">
      <c r="A248" s="16" t="s">
        <v>389</v>
      </c>
      <c r="B248" s="1">
        <v>0</v>
      </c>
      <c r="C248" s="1">
        <v>0</v>
      </c>
      <c r="D248" s="1">
        <v>0</v>
      </c>
      <c r="E248" s="1">
        <v>0</v>
      </c>
      <c r="F248" s="1">
        <v>0</v>
      </c>
      <c r="G248" s="1">
        <v>3</v>
      </c>
      <c r="H248" s="1">
        <v>9</v>
      </c>
      <c r="I248" s="1">
        <v>3</v>
      </c>
      <c r="J248" s="1">
        <v>0</v>
      </c>
      <c r="K248" s="1">
        <v>2</v>
      </c>
      <c r="L248" s="4">
        <v>17</v>
      </c>
      <c r="M248" s="4">
        <v>17</v>
      </c>
    </row>
    <row r="249" spans="1:13" x14ac:dyDescent="0.25">
      <c r="A249" s="16" t="s">
        <v>390</v>
      </c>
      <c r="B249" s="1">
        <v>0</v>
      </c>
      <c r="C249" s="1">
        <v>0</v>
      </c>
      <c r="D249" s="1">
        <v>0</v>
      </c>
      <c r="E249" s="1">
        <v>0</v>
      </c>
      <c r="F249" s="1">
        <v>0</v>
      </c>
      <c r="G249" s="1">
        <v>0</v>
      </c>
      <c r="H249" s="1">
        <v>0</v>
      </c>
      <c r="I249" s="1">
        <v>0</v>
      </c>
      <c r="J249" s="1">
        <v>0</v>
      </c>
      <c r="K249" s="1">
        <v>0</v>
      </c>
      <c r="L249" s="4">
        <v>0</v>
      </c>
      <c r="M249" s="4">
        <v>0</v>
      </c>
    </row>
    <row r="250" spans="1:13" x14ac:dyDescent="0.25">
      <c r="A250" s="16" t="s">
        <v>391</v>
      </c>
      <c r="B250" s="1">
        <v>0</v>
      </c>
      <c r="C250" s="1">
        <v>0</v>
      </c>
      <c r="D250" s="1">
        <v>0</v>
      </c>
      <c r="E250" s="1">
        <v>0</v>
      </c>
      <c r="F250" s="1">
        <v>13</v>
      </c>
      <c r="G250" s="1">
        <v>139</v>
      </c>
      <c r="H250" s="1">
        <v>92</v>
      </c>
      <c r="I250" s="1">
        <v>67</v>
      </c>
      <c r="J250" s="1">
        <v>1</v>
      </c>
      <c r="K250" s="1">
        <v>0</v>
      </c>
      <c r="L250" s="4">
        <v>299</v>
      </c>
      <c r="M250" s="4">
        <v>312</v>
      </c>
    </row>
    <row r="251" spans="1:13" x14ac:dyDescent="0.25">
      <c r="A251" s="16" t="s">
        <v>392</v>
      </c>
      <c r="B251" s="1">
        <v>0</v>
      </c>
      <c r="C251" s="1">
        <v>0</v>
      </c>
      <c r="D251" s="1">
        <v>0</v>
      </c>
      <c r="E251" s="1">
        <v>0</v>
      </c>
      <c r="F251" s="1">
        <v>0</v>
      </c>
      <c r="G251" s="1">
        <v>0</v>
      </c>
      <c r="H251" s="1">
        <v>0</v>
      </c>
      <c r="I251" s="1">
        <v>0</v>
      </c>
      <c r="J251" s="1">
        <v>0</v>
      </c>
      <c r="K251" s="1">
        <v>0</v>
      </c>
      <c r="L251" s="4">
        <v>0</v>
      </c>
      <c r="M251" s="4">
        <v>0</v>
      </c>
    </row>
    <row r="252" spans="1:13" x14ac:dyDescent="0.25">
      <c r="A252" s="16" t="s">
        <v>393</v>
      </c>
      <c r="B252" s="1">
        <v>0</v>
      </c>
      <c r="C252" s="1">
        <v>0</v>
      </c>
      <c r="D252" s="1">
        <v>0</v>
      </c>
      <c r="E252" s="1">
        <v>0</v>
      </c>
      <c r="F252" s="1">
        <v>0</v>
      </c>
      <c r="G252" s="1">
        <v>1</v>
      </c>
      <c r="H252" s="1">
        <v>4</v>
      </c>
      <c r="I252" s="1">
        <v>1</v>
      </c>
      <c r="J252" s="1">
        <v>0</v>
      </c>
      <c r="K252" s="1">
        <v>0</v>
      </c>
      <c r="L252" s="4">
        <v>6</v>
      </c>
      <c r="M252" s="4">
        <v>6</v>
      </c>
    </row>
    <row r="253" spans="1:13" x14ac:dyDescent="0.25">
      <c r="A253" s="16" t="s">
        <v>394</v>
      </c>
      <c r="B253" s="1">
        <v>0</v>
      </c>
      <c r="C253" s="1">
        <v>0</v>
      </c>
      <c r="D253" s="1">
        <v>0</v>
      </c>
      <c r="E253" s="1">
        <v>0</v>
      </c>
      <c r="F253" s="1">
        <v>0</v>
      </c>
      <c r="G253" s="1">
        <v>0</v>
      </c>
      <c r="H253" s="1">
        <v>0</v>
      </c>
      <c r="I253" s="1">
        <v>0</v>
      </c>
      <c r="J253" s="1">
        <v>0</v>
      </c>
      <c r="K253" s="1">
        <v>0</v>
      </c>
      <c r="L253" s="4">
        <v>0</v>
      </c>
      <c r="M253" s="4">
        <v>0</v>
      </c>
    </row>
    <row r="254" spans="1:13" x14ac:dyDescent="0.25">
      <c r="A254" s="16" t="s">
        <v>395</v>
      </c>
      <c r="B254" s="1">
        <v>0</v>
      </c>
      <c r="C254" s="1">
        <v>0</v>
      </c>
      <c r="D254" s="1">
        <v>0</v>
      </c>
      <c r="E254" s="1">
        <v>0</v>
      </c>
      <c r="F254" s="1">
        <v>3</v>
      </c>
      <c r="G254" s="1">
        <v>5</v>
      </c>
      <c r="H254" s="1">
        <v>11</v>
      </c>
      <c r="I254" s="1">
        <v>11</v>
      </c>
      <c r="J254" s="1">
        <v>0</v>
      </c>
      <c r="K254" s="1">
        <v>0</v>
      </c>
      <c r="L254" s="4">
        <v>27</v>
      </c>
      <c r="M254" s="4">
        <v>30</v>
      </c>
    </row>
    <row r="255" spans="1:13" x14ac:dyDescent="0.25">
      <c r="A255" s="16" t="s">
        <v>396</v>
      </c>
      <c r="B255" s="1">
        <v>0</v>
      </c>
      <c r="C255" s="1">
        <v>0</v>
      </c>
      <c r="D255" s="1">
        <v>0</v>
      </c>
      <c r="E255" s="1">
        <v>0</v>
      </c>
      <c r="F255" s="1">
        <v>0</v>
      </c>
      <c r="G255" s="1">
        <v>0</v>
      </c>
      <c r="H255" s="1">
        <v>0</v>
      </c>
      <c r="I255" s="1">
        <v>0</v>
      </c>
      <c r="J255" s="1">
        <v>0</v>
      </c>
      <c r="K255" s="1">
        <v>0</v>
      </c>
      <c r="L255" s="4">
        <v>0</v>
      </c>
      <c r="M255" s="4">
        <v>0</v>
      </c>
    </row>
    <row r="256" spans="1:13" x14ac:dyDescent="0.25">
      <c r="A256" s="16" t="s">
        <v>397</v>
      </c>
      <c r="B256" s="1">
        <v>0</v>
      </c>
      <c r="C256" s="1">
        <v>0</v>
      </c>
      <c r="D256" s="1">
        <v>0</v>
      </c>
      <c r="E256" s="1">
        <v>0</v>
      </c>
      <c r="F256" s="1">
        <v>0</v>
      </c>
      <c r="G256" s="1">
        <v>0</v>
      </c>
      <c r="H256" s="1">
        <v>0</v>
      </c>
      <c r="I256" s="1">
        <v>0</v>
      </c>
      <c r="J256" s="1">
        <v>0</v>
      </c>
      <c r="K256" s="1">
        <v>0</v>
      </c>
      <c r="L256" s="4">
        <v>0</v>
      </c>
      <c r="M256" s="4">
        <v>0</v>
      </c>
    </row>
    <row r="257" spans="1:13" x14ac:dyDescent="0.25">
      <c r="A257" s="16" t="s">
        <v>398</v>
      </c>
      <c r="B257" s="1">
        <v>0</v>
      </c>
      <c r="C257" s="1">
        <v>0</v>
      </c>
      <c r="D257" s="1">
        <v>0</v>
      </c>
      <c r="E257" s="1">
        <v>0</v>
      </c>
      <c r="F257" s="1">
        <v>0</v>
      </c>
      <c r="G257" s="1">
        <v>0</v>
      </c>
      <c r="H257" s="1">
        <v>0</v>
      </c>
      <c r="I257" s="1">
        <v>0</v>
      </c>
      <c r="J257" s="1">
        <v>0</v>
      </c>
      <c r="K257" s="1">
        <v>0</v>
      </c>
      <c r="L257" s="4">
        <v>0</v>
      </c>
      <c r="M257" s="4">
        <v>0</v>
      </c>
    </row>
    <row r="258" spans="1:13" x14ac:dyDescent="0.25">
      <c r="A258" s="16" t="s">
        <v>399</v>
      </c>
      <c r="B258" s="1">
        <v>0</v>
      </c>
      <c r="C258" s="1">
        <v>0</v>
      </c>
      <c r="D258" s="1">
        <v>0</v>
      </c>
      <c r="E258" s="1">
        <v>0</v>
      </c>
      <c r="F258" s="1">
        <v>4</v>
      </c>
      <c r="G258" s="1">
        <v>7</v>
      </c>
      <c r="H258" s="1">
        <v>6</v>
      </c>
      <c r="I258" s="1">
        <v>1</v>
      </c>
      <c r="J258" s="1">
        <v>0</v>
      </c>
      <c r="K258" s="1">
        <v>0</v>
      </c>
      <c r="L258" s="4">
        <v>14</v>
      </c>
      <c r="M258" s="4">
        <v>18</v>
      </c>
    </row>
    <row r="259" spans="1:13" x14ac:dyDescent="0.25">
      <c r="A259" s="16" t="s">
        <v>400</v>
      </c>
      <c r="B259" s="1">
        <v>0</v>
      </c>
      <c r="C259" s="1">
        <v>0</v>
      </c>
      <c r="D259" s="1">
        <v>0</v>
      </c>
      <c r="E259" s="1">
        <v>0</v>
      </c>
      <c r="F259" s="1">
        <v>0</v>
      </c>
      <c r="G259" s="1">
        <v>0</v>
      </c>
      <c r="H259" s="1">
        <v>0</v>
      </c>
      <c r="I259" s="1">
        <v>0</v>
      </c>
      <c r="J259" s="1">
        <v>0</v>
      </c>
      <c r="K259" s="1">
        <v>0</v>
      </c>
      <c r="L259" s="4">
        <v>0</v>
      </c>
      <c r="M259" s="4">
        <v>0</v>
      </c>
    </row>
    <row r="260" spans="1:13" x14ac:dyDescent="0.25">
      <c r="A260" s="16" t="s">
        <v>401</v>
      </c>
      <c r="B260" s="1">
        <v>0</v>
      </c>
      <c r="C260" s="1">
        <v>0</v>
      </c>
      <c r="D260" s="1">
        <v>1</v>
      </c>
      <c r="E260" s="1">
        <v>0</v>
      </c>
      <c r="F260" s="1">
        <v>4</v>
      </c>
      <c r="G260" s="1">
        <v>5</v>
      </c>
      <c r="H260" s="1">
        <v>6</v>
      </c>
      <c r="I260" s="1">
        <v>1</v>
      </c>
      <c r="J260" s="1">
        <v>0</v>
      </c>
      <c r="K260" s="1">
        <v>0</v>
      </c>
      <c r="L260" s="4">
        <v>12</v>
      </c>
      <c r="M260" s="4">
        <v>17</v>
      </c>
    </row>
    <row r="261" spans="1:13" x14ac:dyDescent="0.25">
      <c r="A261" s="16" t="s">
        <v>402</v>
      </c>
      <c r="B261" s="1">
        <v>0</v>
      </c>
      <c r="C261" s="1">
        <v>0</v>
      </c>
      <c r="D261" s="1">
        <v>0</v>
      </c>
      <c r="E261" s="1">
        <v>0</v>
      </c>
      <c r="F261" s="1">
        <v>0</v>
      </c>
      <c r="G261" s="1">
        <v>1</v>
      </c>
      <c r="H261" s="1">
        <v>0</v>
      </c>
      <c r="I261" s="1">
        <v>0</v>
      </c>
      <c r="J261" s="1">
        <v>0</v>
      </c>
      <c r="K261" s="1">
        <v>0</v>
      </c>
      <c r="L261" s="4">
        <v>1</v>
      </c>
      <c r="M261" s="4">
        <v>1</v>
      </c>
    </row>
    <row r="262" spans="1:13" x14ac:dyDescent="0.25">
      <c r="A262" s="16" t="s">
        <v>403</v>
      </c>
      <c r="B262" s="1">
        <v>0</v>
      </c>
      <c r="C262" s="1">
        <v>0</v>
      </c>
      <c r="D262" s="1">
        <v>0</v>
      </c>
      <c r="E262" s="1">
        <v>0</v>
      </c>
      <c r="F262" s="1">
        <v>2</v>
      </c>
      <c r="G262" s="1">
        <v>23</v>
      </c>
      <c r="H262" s="1">
        <v>42</v>
      </c>
      <c r="I262" s="1">
        <v>4</v>
      </c>
      <c r="J262" s="1">
        <v>7</v>
      </c>
      <c r="K262" s="1">
        <v>0</v>
      </c>
      <c r="L262" s="4">
        <v>76</v>
      </c>
      <c r="M262" s="4">
        <v>78</v>
      </c>
    </row>
    <row r="263" spans="1:13" x14ac:dyDescent="0.25">
      <c r="A263" s="16" t="s">
        <v>404</v>
      </c>
      <c r="B263" s="1">
        <v>0</v>
      </c>
      <c r="C263" s="1">
        <v>0</v>
      </c>
      <c r="D263" s="1">
        <v>0</v>
      </c>
      <c r="E263" s="1">
        <v>0</v>
      </c>
      <c r="F263" s="1">
        <v>0</v>
      </c>
      <c r="G263" s="1">
        <v>0</v>
      </c>
      <c r="H263" s="1">
        <v>0</v>
      </c>
      <c r="I263" s="1">
        <v>0</v>
      </c>
      <c r="J263" s="1">
        <v>0</v>
      </c>
      <c r="K263" s="1">
        <v>0</v>
      </c>
      <c r="L263" s="4">
        <v>0</v>
      </c>
      <c r="M263" s="4">
        <v>0</v>
      </c>
    </row>
    <row r="264" spans="1:13" x14ac:dyDescent="0.25">
      <c r="A264" s="16" t="s">
        <v>405</v>
      </c>
      <c r="B264" s="1">
        <v>0</v>
      </c>
      <c r="C264" s="1">
        <v>0</v>
      </c>
      <c r="D264" s="1">
        <v>0</v>
      </c>
      <c r="E264" s="1">
        <v>0</v>
      </c>
      <c r="F264" s="1">
        <v>0</v>
      </c>
      <c r="G264" s="1">
        <v>1</v>
      </c>
      <c r="H264" s="1">
        <v>1</v>
      </c>
      <c r="I264" s="1">
        <v>2</v>
      </c>
      <c r="J264" s="1">
        <v>1</v>
      </c>
      <c r="K264" s="1">
        <v>0</v>
      </c>
      <c r="L264" s="4">
        <v>5</v>
      </c>
      <c r="M264" s="4">
        <v>5</v>
      </c>
    </row>
    <row r="265" spans="1:13" x14ac:dyDescent="0.25">
      <c r="A265" s="16" t="s">
        <v>406</v>
      </c>
      <c r="B265" s="1">
        <v>0</v>
      </c>
      <c r="C265" s="1">
        <v>0</v>
      </c>
      <c r="D265" s="1">
        <v>0</v>
      </c>
      <c r="E265" s="1">
        <v>0</v>
      </c>
      <c r="F265" s="1">
        <v>0</v>
      </c>
      <c r="G265" s="1">
        <v>0</v>
      </c>
      <c r="H265" s="1">
        <v>0</v>
      </c>
      <c r="I265" s="1">
        <v>0</v>
      </c>
      <c r="J265" s="1">
        <v>0</v>
      </c>
      <c r="K265" s="1">
        <v>0</v>
      </c>
      <c r="L265" s="4">
        <v>0</v>
      </c>
      <c r="M265" s="4">
        <v>0</v>
      </c>
    </row>
    <row r="266" spans="1:13" x14ac:dyDescent="0.25">
      <c r="A266" s="16" t="s">
        <v>407</v>
      </c>
      <c r="B266" s="1">
        <v>0</v>
      </c>
      <c r="C266" s="1">
        <v>0</v>
      </c>
      <c r="D266" s="1">
        <v>0</v>
      </c>
      <c r="E266" s="1">
        <v>0</v>
      </c>
      <c r="F266" s="1">
        <v>0</v>
      </c>
      <c r="G266" s="1">
        <v>0</v>
      </c>
      <c r="H266" s="1">
        <v>1</v>
      </c>
      <c r="I266" s="1">
        <v>0</v>
      </c>
      <c r="J266" s="1">
        <v>0</v>
      </c>
      <c r="K266" s="1">
        <v>0</v>
      </c>
      <c r="L266" s="4">
        <v>1</v>
      </c>
      <c r="M266" s="4">
        <v>1</v>
      </c>
    </row>
    <row r="267" spans="1:13" x14ac:dyDescent="0.25">
      <c r="A267" s="16" t="s">
        <v>408</v>
      </c>
      <c r="B267" s="1">
        <v>0</v>
      </c>
      <c r="C267" s="1">
        <v>0</v>
      </c>
      <c r="D267" s="1">
        <v>0</v>
      </c>
      <c r="E267" s="1">
        <v>0</v>
      </c>
      <c r="F267" s="1">
        <v>0</v>
      </c>
      <c r="G267" s="1">
        <v>0</v>
      </c>
      <c r="H267" s="1">
        <v>0</v>
      </c>
      <c r="I267" s="1">
        <v>0</v>
      </c>
      <c r="J267" s="1">
        <v>0</v>
      </c>
      <c r="K267" s="1">
        <v>0</v>
      </c>
      <c r="L267" s="4">
        <v>0</v>
      </c>
      <c r="M267" s="4">
        <v>0</v>
      </c>
    </row>
    <row r="268" spans="1:13" x14ac:dyDescent="0.25">
      <c r="A268" s="16" t="s">
        <v>409</v>
      </c>
      <c r="B268" s="1">
        <v>50</v>
      </c>
      <c r="C268" s="1">
        <v>26</v>
      </c>
      <c r="D268" s="1">
        <v>14</v>
      </c>
      <c r="E268" s="1">
        <v>12</v>
      </c>
      <c r="F268" s="1">
        <v>16</v>
      </c>
      <c r="G268" s="1">
        <v>0</v>
      </c>
      <c r="H268" s="1">
        <v>0</v>
      </c>
      <c r="I268" s="1">
        <v>0</v>
      </c>
      <c r="J268" s="1">
        <v>0</v>
      </c>
      <c r="K268" s="1">
        <v>0</v>
      </c>
      <c r="L268" s="4">
        <v>0</v>
      </c>
      <c r="M268" s="4">
        <v>118</v>
      </c>
    </row>
    <row r="269" spans="1:13" x14ac:dyDescent="0.25">
      <c r="A269" s="16" t="s">
        <v>410</v>
      </c>
      <c r="B269" s="1">
        <v>1</v>
      </c>
      <c r="C269" s="1">
        <v>0</v>
      </c>
      <c r="D269" s="1">
        <v>0</v>
      </c>
      <c r="E269" s="1">
        <v>0</v>
      </c>
      <c r="F269" s="1">
        <v>0</v>
      </c>
      <c r="G269" s="1">
        <v>0</v>
      </c>
      <c r="H269" s="1">
        <v>0</v>
      </c>
      <c r="I269" s="1">
        <v>0</v>
      </c>
      <c r="J269" s="1">
        <v>0</v>
      </c>
      <c r="K269" s="1">
        <v>0</v>
      </c>
      <c r="L269" s="4">
        <v>0</v>
      </c>
      <c r="M269" s="4">
        <v>1</v>
      </c>
    </row>
    <row r="270" spans="1:13" x14ac:dyDescent="0.25">
      <c r="A270" s="16" t="s">
        <v>411</v>
      </c>
      <c r="B270" s="1">
        <v>450</v>
      </c>
      <c r="C270" s="1">
        <v>244</v>
      </c>
      <c r="D270" s="1">
        <v>110</v>
      </c>
      <c r="E270" s="1">
        <v>36</v>
      </c>
      <c r="F270" s="1">
        <v>144</v>
      </c>
      <c r="G270" s="1">
        <v>20</v>
      </c>
      <c r="H270" s="1">
        <v>31</v>
      </c>
      <c r="I270" s="1">
        <v>12</v>
      </c>
      <c r="J270" s="1">
        <v>0</v>
      </c>
      <c r="K270" s="1">
        <v>0</v>
      </c>
      <c r="L270" s="4">
        <v>63</v>
      </c>
      <c r="M270" s="4">
        <v>1047</v>
      </c>
    </row>
    <row r="271" spans="1:13" x14ac:dyDescent="0.25">
      <c r="A271" s="16" t="s">
        <v>412</v>
      </c>
      <c r="B271" s="1">
        <v>0</v>
      </c>
      <c r="C271" s="1">
        <v>0</v>
      </c>
      <c r="D271" s="1">
        <v>0</v>
      </c>
      <c r="E271" s="1">
        <v>0</v>
      </c>
      <c r="F271" s="1">
        <v>0</v>
      </c>
      <c r="G271" s="1">
        <v>0</v>
      </c>
      <c r="H271" s="1">
        <v>1</v>
      </c>
      <c r="I271" s="1">
        <v>0</v>
      </c>
      <c r="J271" s="1">
        <v>0</v>
      </c>
      <c r="K271" s="1">
        <v>0</v>
      </c>
      <c r="L271" s="4">
        <v>1</v>
      </c>
      <c r="M271" s="4">
        <v>1</v>
      </c>
    </row>
    <row r="272" spans="1:13" x14ac:dyDescent="0.25">
      <c r="A272" s="16" t="s">
        <v>413</v>
      </c>
      <c r="B272" s="1">
        <v>0</v>
      </c>
      <c r="C272" s="1">
        <v>0</v>
      </c>
      <c r="D272" s="1">
        <v>0</v>
      </c>
      <c r="E272" s="1">
        <v>0</v>
      </c>
      <c r="F272" s="1">
        <v>0</v>
      </c>
      <c r="G272" s="1">
        <v>2</v>
      </c>
      <c r="H272" s="1">
        <v>8</v>
      </c>
      <c r="I272" s="1">
        <v>5</v>
      </c>
      <c r="J272" s="1">
        <v>7</v>
      </c>
      <c r="K272" s="1">
        <v>4</v>
      </c>
      <c r="L272" s="4">
        <v>26</v>
      </c>
      <c r="M272" s="4">
        <v>26</v>
      </c>
    </row>
    <row r="273" spans="1:13" x14ac:dyDescent="0.25">
      <c r="A273" s="16" t="s">
        <v>414</v>
      </c>
      <c r="B273" s="1">
        <v>0</v>
      </c>
      <c r="C273" s="1">
        <v>0</v>
      </c>
      <c r="D273" s="1">
        <v>0</v>
      </c>
      <c r="E273" s="1">
        <v>0</v>
      </c>
      <c r="F273" s="1">
        <v>0</v>
      </c>
      <c r="G273" s="1">
        <v>1</v>
      </c>
      <c r="H273" s="1">
        <v>0</v>
      </c>
      <c r="I273" s="1">
        <v>0</v>
      </c>
      <c r="J273" s="1">
        <v>0</v>
      </c>
      <c r="K273" s="1">
        <v>0</v>
      </c>
      <c r="L273" s="4">
        <v>1</v>
      </c>
      <c r="M273" s="4">
        <v>1</v>
      </c>
    </row>
    <row r="274" spans="1:13" x14ac:dyDescent="0.25">
      <c r="A274" s="16" t="s">
        <v>415</v>
      </c>
      <c r="B274" s="1">
        <v>0</v>
      </c>
      <c r="C274" s="1">
        <v>0</v>
      </c>
      <c r="D274" s="1">
        <v>0</v>
      </c>
      <c r="E274" s="1">
        <v>0</v>
      </c>
      <c r="F274" s="1">
        <v>0</v>
      </c>
      <c r="G274" s="1">
        <v>10</v>
      </c>
      <c r="H274" s="1">
        <v>9</v>
      </c>
      <c r="I274" s="1">
        <v>2</v>
      </c>
      <c r="J274" s="1">
        <v>6</v>
      </c>
      <c r="K274" s="1">
        <v>5</v>
      </c>
      <c r="L274" s="4">
        <v>32</v>
      </c>
      <c r="M274" s="4">
        <v>32</v>
      </c>
    </row>
    <row r="275" spans="1:13" x14ac:dyDescent="0.25">
      <c r="A275" s="16" t="s">
        <v>416</v>
      </c>
      <c r="B275" s="1">
        <v>0</v>
      </c>
      <c r="C275" s="1">
        <v>0</v>
      </c>
      <c r="D275" s="1">
        <v>0</v>
      </c>
      <c r="E275" s="1">
        <v>0</v>
      </c>
      <c r="F275" s="1">
        <v>0</v>
      </c>
      <c r="G275" s="1">
        <v>0</v>
      </c>
      <c r="H275" s="1">
        <v>0</v>
      </c>
      <c r="I275" s="1">
        <v>0</v>
      </c>
      <c r="J275" s="1">
        <v>0</v>
      </c>
      <c r="K275" s="1">
        <v>0</v>
      </c>
      <c r="L275" s="4">
        <v>0</v>
      </c>
      <c r="M275" s="4">
        <v>0</v>
      </c>
    </row>
    <row r="276" spans="1:13" x14ac:dyDescent="0.25">
      <c r="A276" s="16" t="s">
        <v>417</v>
      </c>
      <c r="B276" s="1">
        <v>0</v>
      </c>
      <c r="C276" s="1">
        <v>0</v>
      </c>
      <c r="D276" s="1">
        <v>0</v>
      </c>
      <c r="E276" s="1">
        <v>0</v>
      </c>
      <c r="F276" s="1">
        <v>1</v>
      </c>
      <c r="G276" s="1">
        <v>6</v>
      </c>
      <c r="H276" s="1">
        <v>15</v>
      </c>
      <c r="I276" s="1">
        <v>11</v>
      </c>
      <c r="J276" s="1">
        <v>8</v>
      </c>
      <c r="K276" s="1">
        <v>10</v>
      </c>
      <c r="L276" s="4">
        <v>50</v>
      </c>
      <c r="M276" s="4">
        <v>51</v>
      </c>
    </row>
    <row r="277" spans="1:13" x14ac:dyDescent="0.25">
      <c r="A277" s="16" t="s">
        <v>418</v>
      </c>
      <c r="B277" s="1">
        <v>0</v>
      </c>
      <c r="C277" s="1">
        <v>0</v>
      </c>
      <c r="D277" s="1">
        <v>0</v>
      </c>
      <c r="E277" s="1">
        <v>0</v>
      </c>
      <c r="F277" s="1">
        <v>0</v>
      </c>
      <c r="G277" s="1">
        <v>0</v>
      </c>
      <c r="H277" s="1">
        <v>0</v>
      </c>
      <c r="I277" s="1">
        <v>0</v>
      </c>
      <c r="J277" s="1">
        <v>0</v>
      </c>
      <c r="K277" s="1">
        <v>0</v>
      </c>
      <c r="L277" s="4">
        <v>0</v>
      </c>
      <c r="M277" s="4">
        <v>0</v>
      </c>
    </row>
    <row r="278" spans="1:13" x14ac:dyDescent="0.25">
      <c r="A278" s="16" t="s">
        <v>419</v>
      </c>
      <c r="B278" s="1">
        <v>0</v>
      </c>
      <c r="C278" s="1">
        <v>0</v>
      </c>
      <c r="D278" s="1">
        <v>0</v>
      </c>
      <c r="E278" s="1">
        <v>1</v>
      </c>
      <c r="F278" s="1">
        <v>63</v>
      </c>
      <c r="G278" s="1">
        <v>1</v>
      </c>
      <c r="H278" s="1">
        <v>3</v>
      </c>
      <c r="I278" s="1">
        <v>4</v>
      </c>
      <c r="J278" s="1">
        <v>5</v>
      </c>
      <c r="K278" s="1">
        <v>2</v>
      </c>
      <c r="L278" s="4">
        <v>15</v>
      </c>
      <c r="M278" s="4">
        <v>79</v>
      </c>
    </row>
    <row r="279" spans="1:13" x14ac:dyDescent="0.25">
      <c r="A279" s="16" t="s">
        <v>420</v>
      </c>
      <c r="B279" s="1">
        <v>0</v>
      </c>
      <c r="C279" s="1">
        <v>0</v>
      </c>
      <c r="D279" s="1">
        <v>0</v>
      </c>
      <c r="E279" s="1">
        <v>0</v>
      </c>
      <c r="F279" s="1">
        <v>0</v>
      </c>
      <c r="G279" s="1">
        <v>0</v>
      </c>
      <c r="H279" s="1">
        <v>0</v>
      </c>
      <c r="I279" s="1">
        <v>0</v>
      </c>
      <c r="J279" s="1">
        <v>0</v>
      </c>
      <c r="K279" s="1">
        <v>0</v>
      </c>
      <c r="L279" s="4">
        <v>0</v>
      </c>
      <c r="M279" s="4">
        <v>0</v>
      </c>
    </row>
    <row r="280" spans="1:13" x14ac:dyDescent="0.25">
      <c r="A280" s="16" t="s">
        <v>421</v>
      </c>
      <c r="B280" s="1">
        <v>0</v>
      </c>
      <c r="C280" s="1">
        <v>0</v>
      </c>
      <c r="D280" s="1">
        <v>0</v>
      </c>
      <c r="E280" s="1">
        <v>1</v>
      </c>
      <c r="F280" s="1">
        <v>0</v>
      </c>
      <c r="G280" s="1">
        <v>17</v>
      </c>
      <c r="H280" s="1">
        <v>9</v>
      </c>
      <c r="I280" s="1">
        <v>15</v>
      </c>
      <c r="J280" s="1">
        <v>11</v>
      </c>
      <c r="K280" s="1">
        <v>12</v>
      </c>
      <c r="L280" s="4">
        <v>64</v>
      </c>
      <c r="M280" s="4">
        <v>65</v>
      </c>
    </row>
    <row r="281" spans="1:13" x14ac:dyDescent="0.25">
      <c r="A281" s="16" t="s">
        <v>422</v>
      </c>
      <c r="B281" s="1">
        <v>0</v>
      </c>
      <c r="C281" s="1">
        <v>0</v>
      </c>
      <c r="D281" s="1">
        <v>0</v>
      </c>
      <c r="E281" s="1">
        <v>0</v>
      </c>
      <c r="F281" s="1">
        <v>0</v>
      </c>
      <c r="G281" s="1">
        <v>0</v>
      </c>
      <c r="H281" s="1">
        <v>1</v>
      </c>
      <c r="I281" s="1">
        <v>1</v>
      </c>
      <c r="J281" s="1">
        <v>0</v>
      </c>
      <c r="K281" s="1">
        <v>1</v>
      </c>
      <c r="L281" s="4">
        <v>3</v>
      </c>
      <c r="M281" s="4">
        <v>3</v>
      </c>
    </row>
    <row r="282" spans="1:13" x14ac:dyDescent="0.25">
      <c r="A282" s="16" t="s">
        <v>423</v>
      </c>
      <c r="B282" s="1">
        <v>0</v>
      </c>
      <c r="C282" s="1">
        <v>0</v>
      </c>
      <c r="D282" s="1">
        <v>0</v>
      </c>
      <c r="E282" s="1">
        <v>0</v>
      </c>
      <c r="F282" s="1">
        <v>2</v>
      </c>
      <c r="G282" s="1">
        <v>11</v>
      </c>
      <c r="H282" s="1">
        <v>12</v>
      </c>
      <c r="I282" s="1">
        <v>12</v>
      </c>
      <c r="J282" s="1">
        <v>15</v>
      </c>
      <c r="K282" s="1">
        <v>8</v>
      </c>
      <c r="L282" s="4">
        <v>58</v>
      </c>
      <c r="M282" s="4">
        <v>60</v>
      </c>
    </row>
    <row r="283" spans="1:13" x14ac:dyDescent="0.25">
      <c r="A283" s="16" t="s">
        <v>424</v>
      </c>
      <c r="B283" s="1">
        <v>0</v>
      </c>
      <c r="C283" s="1">
        <v>0</v>
      </c>
      <c r="D283" s="1">
        <v>0</v>
      </c>
      <c r="E283" s="1">
        <v>0</v>
      </c>
      <c r="F283" s="1">
        <v>0</v>
      </c>
      <c r="G283" s="1">
        <v>0</v>
      </c>
      <c r="H283" s="1">
        <v>0</v>
      </c>
      <c r="I283" s="1">
        <v>0</v>
      </c>
      <c r="J283" s="1">
        <v>0</v>
      </c>
      <c r="K283" s="1">
        <v>0</v>
      </c>
      <c r="L283" s="4">
        <v>0</v>
      </c>
      <c r="M283" s="4">
        <v>0</v>
      </c>
    </row>
    <row r="284" spans="1:13" x14ac:dyDescent="0.25">
      <c r="A284" s="16" t="s">
        <v>425</v>
      </c>
      <c r="B284" s="1">
        <v>0</v>
      </c>
      <c r="C284" s="1">
        <v>0</v>
      </c>
      <c r="D284" s="1">
        <v>0</v>
      </c>
      <c r="E284" s="1">
        <v>0</v>
      </c>
      <c r="F284" s="1">
        <v>0</v>
      </c>
      <c r="G284" s="1">
        <v>1</v>
      </c>
      <c r="H284" s="1">
        <v>6</v>
      </c>
      <c r="I284" s="1">
        <v>11</v>
      </c>
      <c r="J284" s="1">
        <v>4</v>
      </c>
      <c r="K284" s="1">
        <v>9</v>
      </c>
      <c r="L284" s="4">
        <v>31</v>
      </c>
      <c r="M284" s="4">
        <v>31</v>
      </c>
    </row>
    <row r="285" spans="1:13" x14ac:dyDescent="0.25">
      <c r="A285" s="16" t="s">
        <v>426</v>
      </c>
      <c r="B285" s="1">
        <v>0</v>
      </c>
      <c r="C285" s="1">
        <v>0</v>
      </c>
      <c r="D285" s="1">
        <v>0</v>
      </c>
      <c r="E285" s="1">
        <v>0</v>
      </c>
      <c r="F285" s="1">
        <v>0</v>
      </c>
      <c r="G285" s="1">
        <v>0</v>
      </c>
      <c r="H285" s="1">
        <v>1</v>
      </c>
      <c r="I285" s="1">
        <v>0</v>
      </c>
      <c r="J285" s="1">
        <v>0</v>
      </c>
      <c r="K285" s="1">
        <v>0</v>
      </c>
      <c r="L285" s="4">
        <v>1</v>
      </c>
      <c r="M285" s="4">
        <v>1</v>
      </c>
    </row>
    <row r="286" spans="1:13" x14ac:dyDescent="0.25">
      <c r="A286" s="16" t="s">
        <v>427</v>
      </c>
      <c r="B286" s="1">
        <v>0</v>
      </c>
      <c r="C286" s="1">
        <v>0</v>
      </c>
      <c r="D286" s="1">
        <v>0</v>
      </c>
      <c r="E286" s="1">
        <v>0</v>
      </c>
      <c r="F286" s="1">
        <v>0</v>
      </c>
      <c r="G286" s="1">
        <v>3</v>
      </c>
      <c r="H286" s="1">
        <v>12</v>
      </c>
      <c r="I286" s="1">
        <v>1</v>
      </c>
      <c r="J286" s="1">
        <v>4</v>
      </c>
      <c r="K286" s="1">
        <v>4</v>
      </c>
      <c r="L286" s="4">
        <v>24</v>
      </c>
      <c r="M286" s="4">
        <v>24</v>
      </c>
    </row>
    <row r="287" spans="1:13" x14ac:dyDescent="0.25">
      <c r="A287" s="16" t="s">
        <v>428</v>
      </c>
      <c r="B287" s="1">
        <v>0</v>
      </c>
      <c r="C287" s="1">
        <v>0</v>
      </c>
      <c r="D287" s="1">
        <v>0</v>
      </c>
      <c r="E287" s="1">
        <v>0</v>
      </c>
      <c r="F287" s="1">
        <v>0</v>
      </c>
      <c r="G287" s="1">
        <v>0</v>
      </c>
      <c r="H287" s="1">
        <v>0</v>
      </c>
      <c r="I287" s="1">
        <v>0</v>
      </c>
      <c r="J287" s="1">
        <v>0</v>
      </c>
      <c r="K287" s="1">
        <v>0</v>
      </c>
      <c r="L287" s="4">
        <v>0</v>
      </c>
      <c r="M287" s="4">
        <v>0</v>
      </c>
    </row>
    <row r="288" spans="1:13" x14ac:dyDescent="0.25">
      <c r="A288" s="16" t="s">
        <v>429</v>
      </c>
      <c r="B288" s="1">
        <v>0</v>
      </c>
      <c r="C288" s="1">
        <v>0</v>
      </c>
      <c r="D288" s="1">
        <v>0</v>
      </c>
      <c r="E288" s="1">
        <v>0</v>
      </c>
      <c r="F288" s="1">
        <v>0</v>
      </c>
      <c r="G288" s="1">
        <v>0</v>
      </c>
      <c r="H288" s="1">
        <v>3</v>
      </c>
      <c r="I288" s="1">
        <v>2</v>
      </c>
      <c r="J288" s="1">
        <v>1</v>
      </c>
      <c r="K288" s="1">
        <v>0</v>
      </c>
      <c r="L288" s="4">
        <v>6</v>
      </c>
      <c r="M288" s="4">
        <v>6</v>
      </c>
    </row>
    <row r="289" spans="1:13" x14ac:dyDescent="0.25">
      <c r="A289" s="16" t="s">
        <v>430</v>
      </c>
      <c r="B289" s="1">
        <v>0</v>
      </c>
      <c r="C289" s="1">
        <v>0</v>
      </c>
      <c r="D289" s="1">
        <v>0</v>
      </c>
      <c r="E289" s="1">
        <v>0</v>
      </c>
      <c r="F289" s="1">
        <v>0</v>
      </c>
      <c r="G289" s="1">
        <v>1</v>
      </c>
      <c r="H289" s="1">
        <v>0</v>
      </c>
      <c r="I289" s="1">
        <v>0</v>
      </c>
      <c r="J289" s="1">
        <v>0</v>
      </c>
      <c r="K289" s="1">
        <v>0</v>
      </c>
      <c r="L289" s="4">
        <v>1</v>
      </c>
      <c r="M289" s="4">
        <v>1</v>
      </c>
    </row>
    <row r="290" spans="1:13" x14ac:dyDescent="0.25">
      <c r="A290" s="16" t="s">
        <v>431</v>
      </c>
      <c r="B290" s="1">
        <v>0</v>
      </c>
      <c r="C290" s="1">
        <v>0</v>
      </c>
      <c r="D290" s="1">
        <v>0</v>
      </c>
      <c r="E290" s="1">
        <v>0</v>
      </c>
      <c r="F290" s="1">
        <v>0</v>
      </c>
      <c r="G290" s="1">
        <v>2</v>
      </c>
      <c r="H290" s="1">
        <v>2</v>
      </c>
      <c r="I290" s="1">
        <v>0</v>
      </c>
      <c r="J290" s="1">
        <v>0</v>
      </c>
      <c r="K290" s="1">
        <v>1</v>
      </c>
      <c r="L290" s="4">
        <v>5</v>
      </c>
      <c r="M290" s="4">
        <v>5</v>
      </c>
    </row>
    <row r="291" spans="1:13" x14ac:dyDescent="0.25">
      <c r="A291" s="16" t="s">
        <v>432</v>
      </c>
      <c r="B291" s="1">
        <v>0</v>
      </c>
      <c r="C291" s="1">
        <v>0</v>
      </c>
      <c r="D291" s="1">
        <v>0</v>
      </c>
      <c r="E291" s="1">
        <v>0</v>
      </c>
      <c r="F291" s="1">
        <v>0</v>
      </c>
      <c r="G291" s="1">
        <v>0</v>
      </c>
      <c r="H291" s="1">
        <v>0</v>
      </c>
      <c r="I291" s="1">
        <v>0</v>
      </c>
      <c r="J291" s="1">
        <v>0</v>
      </c>
      <c r="K291" s="1">
        <v>0</v>
      </c>
      <c r="L291" s="4">
        <v>0</v>
      </c>
      <c r="M291" s="4">
        <v>0</v>
      </c>
    </row>
    <row r="292" spans="1:13" x14ac:dyDescent="0.25">
      <c r="A292" s="16" t="s">
        <v>433</v>
      </c>
      <c r="B292" s="1">
        <v>0</v>
      </c>
      <c r="C292" s="1">
        <v>0</v>
      </c>
      <c r="D292" s="1">
        <v>0</v>
      </c>
      <c r="E292" s="1">
        <v>0</v>
      </c>
      <c r="F292" s="1">
        <v>5</v>
      </c>
      <c r="G292" s="1">
        <v>6</v>
      </c>
      <c r="H292" s="1">
        <v>5</v>
      </c>
      <c r="I292" s="1">
        <v>10</v>
      </c>
      <c r="J292" s="1">
        <v>2</v>
      </c>
      <c r="K292" s="1">
        <v>3</v>
      </c>
      <c r="L292" s="4">
        <v>26</v>
      </c>
      <c r="M292" s="4">
        <v>31</v>
      </c>
    </row>
    <row r="293" spans="1:13" x14ac:dyDescent="0.25">
      <c r="A293" s="16" t="s">
        <v>434</v>
      </c>
      <c r="B293" s="1">
        <v>0</v>
      </c>
      <c r="C293" s="1">
        <v>0</v>
      </c>
      <c r="D293" s="1">
        <v>0</v>
      </c>
      <c r="E293" s="1">
        <v>0</v>
      </c>
      <c r="F293" s="1">
        <v>0</v>
      </c>
      <c r="G293" s="1">
        <v>2</v>
      </c>
      <c r="H293" s="1">
        <v>1</v>
      </c>
      <c r="I293" s="1">
        <v>1</v>
      </c>
      <c r="J293" s="1">
        <v>1</v>
      </c>
      <c r="K293" s="1">
        <v>0</v>
      </c>
      <c r="L293" s="4">
        <v>5</v>
      </c>
      <c r="M293" s="4">
        <v>5</v>
      </c>
    </row>
    <row r="294" spans="1:13" x14ac:dyDescent="0.25">
      <c r="A294" s="16" t="s">
        <v>435</v>
      </c>
      <c r="B294" s="1">
        <v>0</v>
      </c>
      <c r="C294" s="1">
        <v>0</v>
      </c>
      <c r="D294" s="1">
        <v>0</v>
      </c>
      <c r="E294" s="1">
        <v>0</v>
      </c>
      <c r="F294" s="1">
        <v>3</v>
      </c>
      <c r="G294" s="1">
        <v>7</v>
      </c>
      <c r="H294" s="1">
        <v>21</v>
      </c>
      <c r="I294" s="1">
        <v>38</v>
      </c>
      <c r="J294" s="1">
        <v>13</v>
      </c>
      <c r="K294" s="1">
        <v>21</v>
      </c>
      <c r="L294" s="4">
        <v>100</v>
      </c>
      <c r="M294" s="4">
        <v>103</v>
      </c>
    </row>
    <row r="295" spans="1:13" x14ac:dyDescent="0.25">
      <c r="A295" s="16" t="s">
        <v>436</v>
      </c>
      <c r="B295" s="1">
        <v>0</v>
      </c>
      <c r="C295" s="1">
        <v>0</v>
      </c>
      <c r="D295" s="1">
        <v>0</v>
      </c>
      <c r="E295" s="1">
        <v>0</v>
      </c>
      <c r="F295" s="1">
        <v>0</v>
      </c>
      <c r="G295" s="1">
        <v>0</v>
      </c>
      <c r="H295" s="1">
        <v>0</v>
      </c>
      <c r="I295" s="1">
        <v>0</v>
      </c>
      <c r="J295" s="1">
        <v>0</v>
      </c>
      <c r="K295" s="1">
        <v>0</v>
      </c>
      <c r="L295" s="4">
        <v>0</v>
      </c>
      <c r="M295" s="4">
        <v>0</v>
      </c>
    </row>
    <row r="296" spans="1:13" x14ac:dyDescent="0.25">
      <c r="A296" s="16" t="s">
        <v>437</v>
      </c>
      <c r="B296" s="1">
        <v>0</v>
      </c>
      <c r="C296" s="1">
        <v>0</v>
      </c>
      <c r="D296" s="1">
        <v>0</v>
      </c>
      <c r="E296" s="1">
        <v>0</v>
      </c>
      <c r="F296" s="1">
        <v>0</v>
      </c>
      <c r="G296" s="1">
        <v>1</v>
      </c>
      <c r="H296" s="1">
        <v>9</v>
      </c>
      <c r="I296" s="1">
        <v>3</v>
      </c>
      <c r="J296" s="1">
        <v>1</v>
      </c>
      <c r="K296" s="1">
        <v>0</v>
      </c>
      <c r="L296" s="4">
        <v>14</v>
      </c>
      <c r="M296" s="4">
        <v>14</v>
      </c>
    </row>
    <row r="297" spans="1:13" x14ac:dyDescent="0.25">
      <c r="A297" s="16" t="s">
        <v>438</v>
      </c>
      <c r="B297" s="1">
        <v>0</v>
      </c>
      <c r="C297" s="1">
        <v>0</v>
      </c>
      <c r="D297" s="1">
        <v>0</v>
      </c>
      <c r="E297" s="1">
        <v>0</v>
      </c>
      <c r="F297" s="1">
        <v>0</v>
      </c>
      <c r="G297" s="1">
        <v>0</v>
      </c>
      <c r="H297" s="1">
        <v>0</v>
      </c>
      <c r="I297" s="1">
        <v>1</v>
      </c>
      <c r="J297" s="1">
        <v>0</v>
      </c>
      <c r="K297" s="1">
        <v>0</v>
      </c>
      <c r="L297" s="4">
        <v>1</v>
      </c>
      <c r="M297" s="4">
        <v>1</v>
      </c>
    </row>
    <row r="298" spans="1:13" x14ac:dyDescent="0.25">
      <c r="A298" s="16" t="s">
        <v>439</v>
      </c>
      <c r="B298" s="1">
        <v>0</v>
      </c>
      <c r="C298" s="1">
        <v>0</v>
      </c>
      <c r="D298" s="1">
        <v>0</v>
      </c>
      <c r="E298" s="1">
        <v>0</v>
      </c>
      <c r="F298" s="1">
        <v>0</v>
      </c>
      <c r="G298" s="1">
        <v>1</v>
      </c>
      <c r="H298" s="1">
        <v>4</v>
      </c>
      <c r="I298" s="1">
        <v>4</v>
      </c>
      <c r="J298" s="1">
        <v>7</v>
      </c>
      <c r="K298" s="1">
        <v>5</v>
      </c>
      <c r="L298" s="4">
        <v>21</v>
      </c>
      <c r="M298" s="4">
        <v>21</v>
      </c>
    </row>
    <row r="299" spans="1:13" x14ac:dyDescent="0.25">
      <c r="A299" s="16" t="s">
        <v>440</v>
      </c>
      <c r="B299" s="1">
        <v>0</v>
      </c>
      <c r="C299" s="1">
        <v>0</v>
      </c>
      <c r="D299" s="1">
        <v>0</v>
      </c>
      <c r="E299" s="1">
        <v>0</v>
      </c>
      <c r="F299" s="1">
        <v>0</v>
      </c>
      <c r="G299" s="1">
        <v>0</v>
      </c>
      <c r="H299" s="1">
        <v>0</v>
      </c>
      <c r="I299" s="1">
        <v>0</v>
      </c>
      <c r="J299" s="1">
        <v>0</v>
      </c>
      <c r="K299" s="1">
        <v>0</v>
      </c>
      <c r="L299" s="4">
        <v>0</v>
      </c>
      <c r="M299" s="4">
        <v>0</v>
      </c>
    </row>
    <row r="300" spans="1:13" x14ac:dyDescent="0.25">
      <c r="A300" s="16" t="s">
        <v>441</v>
      </c>
      <c r="B300" s="1">
        <v>0</v>
      </c>
      <c r="C300" s="1">
        <v>0</v>
      </c>
      <c r="D300" s="1">
        <v>0</v>
      </c>
      <c r="E300" s="1">
        <v>0</v>
      </c>
      <c r="F300" s="1">
        <v>0</v>
      </c>
      <c r="G300" s="1">
        <v>0</v>
      </c>
      <c r="H300" s="1">
        <v>3</v>
      </c>
      <c r="I300" s="1">
        <v>2</v>
      </c>
      <c r="J300" s="1">
        <v>0</v>
      </c>
      <c r="K300" s="1">
        <v>1</v>
      </c>
      <c r="L300" s="4">
        <v>6</v>
      </c>
      <c r="M300" s="4">
        <v>6</v>
      </c>
    </row>
    <row r="301" spans="1:13" x14ac:dyDescent="0.25">
      <c r="A301" s="16" t="s">
        <v>442</v>
      </c>
      <c r="B301" s="1">
        <v>0</v>
      </c>
      <c r="C301" s="1">
        <v>0</v>
      </c>
      <c r="D301" s="1">
        <v>0</v>
      </c>
      <c r="E301" s="1">
        <v>0</v>
      </c>
      <c r="F301" s="1">
        <v>0</v>
      </c>
      <c r="G301" s="1">
        <v>0</v>
      </c>
      <c r="H301" s="1">
        <v>0</v>
      </c>
      <c r="I301" s="1">
        <v>1</v>
      </c>
      <c r="J301" s="1">
        <v>0</v>
      </c>
      <c r="K301" s="1">
        <v>1</v>
      </c>
      <c r="L301" s="4">
        <v>2</v>
      </c>
      <c r="M301" s="4">
        <v>2</v>
      </c>
    </row>
    <row r="302" spans="1:13" x14ac:dyDescent="0.25">
      <c r="A302" s="16" t="s">
        <v>443</v>
      </c>
      <c r="B302" s="1">
        <v>0</v>
      </c>
      <c r="C302" s="1">
        <v>0</v>
      </c>
      <c r="D302" s="1">
        <v>0</v>
      </c>
      <c r="E302" s="1">
        <v>0</v>
      </c>
      <c r="F302" s="1">
        <v>0</v>
      </c>
      <c r="G302" s="1">
        <v>2</v>
      </c>
      <c r="H302" s="1">
        <v>3</v>
      </c>
      <c r="I302" s="1">
        <v>4</v>
      </c>
      <c r="J302" s="1">
        <v>2</v>
      </c>
      <c r="K302" s="1">
        <v>5</v>
      </c>
      <c r="L302" s="4">
        <v>16</v>
      </c>
      <c r="M302" s="4">
        <v>16</v>
      </c>
    </row>
    <row r="303" spans="1:13" x14ac:dyDescent="0.25">
      <c r="A303" s="16" t="s">
        <v>444</v>
      </c>
      <c r="B303" s="1">
        <v>0</v>
      </c>
      <c r="C303" s="1">
        <v>0</v>
      </c>
      <c r="D303" s="1">
        <v>0</v>
      </c>
      <c r="E303" s="1">
        <v>0</v>
      </c>
      <c r="F303" s="1">
        <v>0</v>
      </c>
      <c r="G303" s="1">
        <v>0</v>
      </c>
      <c r="H303" s="1">
        <v>0</v>
      </c>
      <c r="I303" s="1">
        <v>0</v>
      </c>
      <c r="J303" s="1">
        <v>0</v>
      </c>
      <c r="K303" s="1">
        <v>0</v>
      </c>
      <c r="L303" s="4">
        <v>0</v>
      </c>
      <c r="M303" s="4">
        <v>0</v>
      </c>
    </row>
    <row r="304" spans="1:13" x14ac:dyDescent="0.25">
      <c r="A304" s="16" t="s">
        <v>445</v>
      </c>
      <c r="B304" s="1">
        <v>0</v>
      </c>
      <c r="C304" s="1">
        <v>0</v>
      </c>
      <c r="D304" s="1">
        <v>0</v>
      </c>
      <c r="E304" s="1">
        <v>0</v>
      </c>
      <c r="F304" s="1">
        <v>2</v>
      </c>
      <c r="G304" s="1">
        <v>4</v>
      </c>
      <c r="H304" s="1">
        <v>11</v>
      </c>
      <c r="I304" s="1">
        <v>18</v>
      </c>
      <c r="J304" s="1">
        <v>8</v>
      </c>
      <c r="K304" s="1">
        <v>3</v>
      </c>
      <c r="L304" s="4">
        <v>44</v>
      </c>
      <c r="M304" s="4">
        <v>46</v>
      </c>
    </row>
    <row r="305" spans="1:13" x14ac:dyDescent="0.25">
      <c r="A305" s="16" t="s">
        <v>446</v>
      </c>
      <c r="B305" s="1">
        <v>0</v>
      </c>
      <c r="C305" s="1">
        <v>0</v>
      </c>
      <c r="D305" s="1">
        <v>0</v>
      </c>
      <c r="E305" s="1">
        <v>0</v>
      </c>
      <c r="F305" s="1">
        <v>1</v>
      </c>
      <c r="G305" s="1">
        <v>1</v>
      </c>
      <c r="H305" s="1">
        <v>2</v>
      </c>
      <c r="I305" s="1">
        <v>4</v>
      </c>
      <c r="J305" s="1">
        <v>3</v>
      </c>
      <c r="K305" s="1">
        <v>1</v>
      </c>
      <c r="L305" s="4">
        <v>11</v>
      </c>
      <c r="M305" s="4">
        <v>12</v>
      </c>
    </row>
    <row r="306" spans="1:13" x14ac:dyDescent="0.25">
      <c r="A306" s="16" t="s">
        <v>447</v>
      </c>
      <c r="B306" s="1">
        <v>0</v>
      </c>
      <c r="C306" s="1">
        <v>0</v>
      </c>
      <c r="D306" s="1">
        <v>0</v>
      </c>
      <c r="E306" s="1">
        <v>0</v>
      </c>
      <c r="F306" s="1">
        <v>1</v>
      </c>
      <c r="G306" s="1">
        <v>6</v>
      </c>
      <c r="H306" s="1">
        <v>38</v>
      </c>
      <c r="I306" s="1">
        <v>27</v>
      </c>
      <c r="J306" s="1">
        <v>21</v>
      </c>
      <c r="K306" s="1">
        <v>15</v>
      </c>
      <c r="L306" s="4">
        <v>107</v>
      </c>
      <c r="M306" s="4">
        <v>108</v>
      </c>
    </row>
    <row r="307" spans="1:13" x14ac:dyDescent="0.25">
      <c r="A307" s="16" t="s">
        <v>448</v>
      </c>
      <c r="B307" s="1">
        <v>0</v>
      </c>
      <c r="C307" s="1">
        <v>0</v>
      </c>
      <c r="D307" s="1">
        <v>0</v>
      </c>
      <c r="E307" s="1">
        <v>0</v>
      </c>
      <c r="F307" s="1">
        <v>0</v>
      </c>
      <c r="G307" s="1">
        <v>0</v>
      </c>
      <c r="H307" s="1">
        <v>0</v>
      </c>
      <c r="I307" s="1">
        <v>0</v>
      </c>
      <c r="J307" s="1">
        <v>0</v>
      </c>
      <c r="K307" s="1">
        <v>0</v>
      </c>
      <c r="L307" s="4">
        <v>0</v>
      </c>
      <c r="M307" s="4">
        <v>0</v>
      </c>
    </row>
    <row r="308" spans="1:13" x14ac:dyDescent="0.25">
      <c r="A308" s="16" t="s">
        <v>449</v>
      </c>
      <c r="B308" s="1">
        <v>0</v>
      </c>
      <c r="C308" s="1">
        <v>0</v>
      </c>
      <c r="D308" s="1">
        <v>0</v>
      </c>
      <c r="E308" s="1">
        <v>0</v>
      </c>
      <c r="F308" s="1">
        <v>0</v>
      </c>
      <c r="G308" s="1">
        <v>1</v>
      </c>
      <c r="H308" s="1">
        <v>1</v>
      </c>
      <c r="I308" s="1">
        <v>4</v>
      </c>
      <c r="J308" s="1">
        <v>6</v>
      </c>
      <c r="K308" s="1">
        <v>4</v>
      </c>
      <c r="L308" s="4">
        <v>16</v>
      </c>
      <c r="M308" s="4">
        <v>16</v>
      </c>
    </row>
    <row r="309" spans="1:13" x14ac:dyDescent="0.25">
      <c r="A309" s="16" t="s">
        <v>450</v>
      </c>
      <c r="B309" s="1">
        <v>0</v>
      </c>
      <c r="C309" s="1">
        <v>0</v>
      </c>
      <c r="D309" s="1">
        <v>0</v>
      </c>
      <c r="E309" s="1">
        <v>0</v>
      </c>
      <c r="F309" s="1">
        <v>0</v>
      </c>
      <c r="G309" s="1">
        <v>0</v>
      </c>
      <c r="H309" s="1">
        <v>0</v>
      </c>
      <c r="I309" s="1">
        <v>0</v>
      </c>
      <c r="J309" s="1">
        <v>1</v>
      </c>
      <c r="K309" s="1">
        <v>0</v>
      </c>
      <c r="L309" s="4">
        <v>1</v>
      </c>
      <c r="M309" s="4">
        <v>1</v>
      </c>
    </row>
    <row r="310" spans="1:13" x14ac:dyDescent="0.25">
      <c r="A310" s="16" t="s">
        <v>451</v>
      </c>
      <c r="B310" s="1">
        <v>0</v>
      </c>
      <c r="C310" s="1">
        <v>0</v>
      </c>
      <c r="D310" s="1">
        <v>0</v>
      </c>
      <c r="E310" s="1">
        <v>0</v>
      </c>
      <c r="F310" s="1">
        <v>0</v>
      </c>
      <c r="G310" s="1">
        <v>1</v>
      </c>
      <c r="H310" s="1">
        <v>4</v>
      </c>
      <c r="I310" s="1">
        <v>3</v>
      </c>
      <c r="J310" s="1">
        <v>1</v>
      </c>
      <c r="K310" s="1">
        <v>0</v>
      </c>
      <c r="L310" s="4">
        <v>9</v>
      </c>
      <c r="M310" s="4">
        <v>9</v>
      </c>
    </row>
    <row r="311" spans="1:13" x14ac:dyDescent="0.25">
      <c r="A311" s="16" t="s">
        <v>452</v>
      </c>
      <c r="B311" s="1">
        <v>0</v>
      </c>
      <c r="C311" s="1">
        <v>0</v>
      </c>
      <c r="D311" s="1">
        <v>0</v>
      </c>
      <c r="E311" s="1">
        <v>0</v>
      </c>
      <c r="F311" s="1">
        <v>0</v>
      </c>
      <c r="G311" s="1">
        <v>0</v>
      </c>
      <c r="H311" s="1">
        <v>0</v>
      </c>
      <c r="I311" s="1">
        <v>0</v>
      </c>
      <c r="J311" s="1">
        <v>0</v>
      </c>
      <c r="K311" s="1">
        <v>0</v>
      </c>
      <c r="L311" s="4">
        <v>0</v>
      </c>
      <c r="M311" s="4">
        <v>0</v>
      </c>
    </row>
    <row r="312" spans="1:13" x14ac:dyDescent="0.25">
      <c r="A312" s="16" t="s">
        <v>453</v>
      </c>
      <c r="B312" s="1">
        <v>205</v>
      </c>
      <c r="C312" s="1">
        <v>128</v>
      </c>
      <c r="D312" s="1">
        <v>103</v>
      </c>
      <c r="E312" s="1">
        <v>75</v>
      </c>
      <c r="F312" s="1">
        <v>40</v>
      </c>
      <c r="G312" s="1">
        <v>1</v>
      </c>
      <c r="H312" s="1">
        <v>1</v>
      </c>
      <c r="I312" s="1">
        <v>0</v>
      </c>
      <c r="J312" s="1">
        <v>0</v>
      </c>
      <c r="K312" s="1">
        <v>1</v>
      </c>
      <c r="L312" s="4">
        <v>3</v>
      </c>
      <c r="M312" s="4">
        <v>554</v>
      </c>
    </row>
    <row r="313" spans="1:13" x14ac:dyDescent="0.25">
      <c r="A313" s="16" t="s">
        <v>454</v>
      </c>
      <c r="B313" s="1">
        <v>23</v>
      </c>
      <c r="C313" s="1">
        <v>4</v>
      </c>
      <c r="D313" s="1">
        <v>1</v>
      </c>
      <c r="E313" s="1">
        <v>2</v>
      </c>
      <c r="F313" s="1">
        <v>9</v>
      </c>
      <c r="G313" s="1">
        <v>0</v>
      </c>
      <c r="H313" s="1">
        <v>0</v>
      </c>
      <c r="I313" s="1">
        <v>0</v>
      </c>
      <c r="J313" s="1">
        <v>0</v>
      </c>
      <c r="K313" s="1">
        <v>0</v>
      </c>
      <c r="L313" s="4">
        <v>0</v>
      </c>
      <c r="M313" s="4">
        <v>39</v>
      </c>
    </row>
    <row r="314" spans="1:13" x14ac:dyDescent="0.25">
      <c r="A314" s="16" t="s">
        <v>455</v>
      </c>
      <c r="B314" s="1">
        <v>201</v>
      </c>
      <c r="C314" s="1">
        <v>133</v>
      </c>
      <c r="D314" s="1">
        <v>111</v>
      </c>
      <c r="E314" s="1">
        <v>102</v>
      </c>
      <c r="F314" s="1">
        <v>76</v>
      </c>
      <c r="G314" s="1">
        <v>5</v>
      </c>
      <c r="H314" s="1">
        <v>3</v>
      </c>
      <c r="I314" s="1">
        <v>16</v>
      </c>
      <c r="J314" s="1">
        <v>8</v>
      </c>
      <c r="K314" s="1">
        <v>11</v>
      </c>
      <c r="L314" s="4">
        <v>43</v>
      </c>
      <c r="M314" s="4">
        <v>666</v>
      </c>
    </row>
    <row r="315" spans="1:13" x14ac:dyDescent="0.25">
      <c r="A315" s="16" t="s">
        <v>456</v>
      </c>
      <c r="B315" s="1">
        <v>0</v>
      </c>
      <c r="C315" s="1">
        <v>0</v>
      </c>
      <c r="D315" s="1">
        <v>0</v>
      </c>
      <c r="E315" s="1">
        <v>0</v>
      </c>
      <c r="F315" s="1">
        <v>0</v>
      </c>
      <c r="G315" s="1">
        <v>0</v>
      </c>
      <c r="H315" s="1">
        <v>0</v>
      </c>
      <c r="I315" s="1">
        <v>0</v>
      </c>
      <c r="J315" s="1">
        <v>0</v>
      </c>
      <c r="K315" s="1">
        <v>1</v>
      </c>
      <c r="L315" s="4">
        <v>1</v>
      </c>
      <c r="M315" s="4">
        <v>1</v>
      </c>
    </row>
    <row r="316" spans="1:13" x14ac:dyDescent="0.25">
      <c r="A316" s="16" t="s">
        <v>457</v>
      </c>
      <c r="B316" s="1">
        <v>0</v>
      </c>
      <c r="C316" s="1">
        <v>0</v>
      </c>
      <c r="D316" s="1">
        <v>0</v>
      </c>
      <c r="E316" s="1">
        <v>0</v>
      </c>
      <c r="F316" s="1">
        <v>1</v>
      </c>
      <c r="G316" s="1">
        <v>18</v>
      </c>
      <c r="H316" s="1">
        <v>25</v>
      </c>
      <c r="I316" s="1">
        <v>21</v>
      </c>
      <c r="J316" s="1">
        <v>19</v>
      </c>
      <c r="K316" s="1">
        <v>24</v>
      </c>
      <c r="L316" s="4">
        <v>107</v>
      </c>
      <c r="M316" s="4">
        <v>108</v>
      </c>
    </row>
    <row r="317" spans="1:13" x14ac:dyDescent="0.25">
      <c r="A317" s="16" t="s">
        <v>458</v>
      </c>
      <c r="B317" s="1">
        <v>0</v>
      </c>
      <c r="C317" s="1">
        <v>0</v>
      </c>
      <c r="D317" s="1">
        <v>0</v>
      </c>
      <c r="E317" s="1">
        <v>0</v>
      </c>
      <c r="F317" s="1">
        <v>0</v>
      </c>
      <c r="G317" s="1">
        <v>0</v>
      </c>
      <c r="H317" s="1">
        <v>0</v>
      </c>
      <c r="I317" s="1">
        <v>0</v>
      </c>
      <c r="J317" s="1">
        <v>0</v>
      </c>
      <c r="K317" s="1">
        <v>0</v>
      </c>
      <c r="L317" s="4">
        <v>0</v>
      </c>
      <c r="M317" s="4">
        <v>0</v>
      </c>
    </row>
    <row r="318" spans="1:13" x14ac:dyDescent="0.25">
      <c r="A318" s="16" t="s">
        <v>459</v>
      </c>
      <c r="B318" s="1">
        <v>0</v>
      </c>
      <c r="C318" s="1">
        <v>0</v>
      </c>
      <c r="D318" s="1">
        <v>0</v>
      </c>
      <c r="E318" s="1">
        <v>1</v>
      </c>
      <c r="F318" s="1">
        <v>3</v>
      </c>
      <c r="G318" s="1">
        <v>6</v>
      </c>
      <c r="H318" s="1">
        <v>7</v>
      </c>
      <c r="I318" s="1">
        <v>8</v>
      </c>
      <c r="J318" s="1">
        <v>4</v>
      </c>
      <c r="K318" s="1">
        <v>9</v>
      </c>
      <c r="L318" s="4">
        <v>34</v>
      </c>
      <c r="M318" s="4">
        <v>38</v>
      </c>
    </row>
    <row r="319" spans="1:13" x14ac:dyDescent="0.25">
      <c r="A319" s="16" t="s">
        <v>460</v>
      </c>
      <c r="B319" s="1">
        <v>0</v>
      </c>
      <c r="C319" s="1">
        <v>0</v>
      </c>
      <c r="D319" s="1">
        <v>0</v>
      </c>
      <c r="E319" s="1">
        <v>0</v>
      </c>
      <c r="F319" s="1">
        <v>0</v>
      </c>
      <c r="G319" s="1">
        <v>0</v>
      </c>
      <c r="H319" s="1">
        <v>0</v>
      </c>
      <c r="I319" s="1">
        <v>0</v>
      </c>
      <c r="J319" s="1">
        <v>0</v>
      </c>
      <c r="K319" s="1">
        <v>0</v>
      </c>
      <c r="L319" s="4">
        <v>0</v>
      </c>
      <c r="M319" s="4">
        <v>0</v>
      </c>
    </row>
    <row r="320" spans="1:13" x14ac:dyDescent="0.25">
      <c r="A320" s="16" t="s">
        <v>461</v>
      </c>
      <c r="B320" s="1">
        <v>0</v>
      </c>
      <c r="C320" s="1">
        <v>0</v>
      </c>
      <c r="D320" s="1">
        <v>0</v>
      </c>
      <c r="E320" s="1">
        <v>1</v>
      </c>
      <c r="F320" s="1">
        <v>19</v>
      </c>
      <c r="G320" s="1">
        <v>27</v>
      </c>
      <c r="H320" s="1">
        <v>17</v>
      </c>
      <c r="I320" s="1">
        <v>18</v>
      </c>
      <c r="J320" s="1">
        <v>20</v>
      </c>
      <c r="K320" s="1">
        <v>22</v>
      </c>
      <c r="L320" s="4">
        <v>104</v>
      </c>
      <c r="M320" s="4">
        <v>124</v>
      </c>
    </row>
    <row r="321" spans="1:13" x14ac:dyDescent="0.25">
      <c r="A321" s="16" t="s">
        <v>462</v>
      </c>
      <c r="B321" s="1">
        <v>0</v>
      </c>
      <c r="C321" s="1">
        <v>0</v>
      </c>
      <c r="D321" s="1">
        <v>0</v>
      </c>
      <c r="E321" s="1">
        <v>0</v>
      </c>
      <c r="F321" s="1">
        <v>0</v>
      </c>
      <c r="G321" s="1">
        <v>0</v>
      </c>
      <c r="H321" s="1">
        <v>0</v>
      </c>
      <c r="I321" s="1">
        <v>0</v>
      </c>
      <c r="J321" s="1">
        <v>0</v>
      </c>
      <c r="K321" s="1">
        <v>1</v>
      </c>
      <c r="L321" s="4">
        <v>1</v>
      </c>
      <c r="M321" s="4">
        <v>1</v>
      </c>
    </row>
    <row r="322" spans="1:13" x14ac:dyDescent="0.25">
      <c r="A322" s="16" t="s">
        <v>463</v>
      </c>
      <c r="B322" s="1">
        <v>0</v>
      </c>
      <c r="C322" s="1">
        <v>0</v>
      </c>
      <c r="D322" s="1">
        <v>1</v>
      </c>
      <c r="E322" s="1">
        <v>0</v>
      </c>
      <c r="F322" s="1">
        <v>7</v>
      </c>
      <c r="G322" s="1">
        <v>16</v>
      </c>
      <c r="H322" s="1">
        <v>6</v>
      </c>
      <c r="I322" s="1">
        <v>9</v>
      </c>
      <c r="J322" s="1">
        <v>8</v>
      </c>
      <c r="K322" s="1">
        <v>10</v>
      </c>
      <c r="L322" s="4">
        <v>49</v>
      </c>
      <c r="M322" s="4">
        <v>57</v>
      </c>
    </row>
    <row r="323" spans="1:13" x14ac:dyDescent="0.25">
      <c r="A323" s="16" t="s">
        <v>464</v>
      </c>
      <c r="B323" s="1">
        <v>0</v>
      </c>
      <c r="C323" s="1">
        <v>0</v>
      </c>
      <c r="D323" s="1">
        <v>0</v>
      </c>
      <c r="E323" s="1">
        <v>0</v>
      </c>
      <c r="F323" s="1">
        <v>0</v>
      </c>
      <c r="G323" s="1">
        <v>0</v>
      </c>
      <c r="H323" s="1">
        <v>0</v>
      </c>
      <c r="I323" s="1">
        <v>0</v>
      </c>
      <c r="J323" s="1">
        <v>0</v>
      </c>
      <c r="K323" s="1">
        <v>0</v>
      </c>
      <c r="L323" s="4">
        <v>0</v>
      </c>
      <c r="M323" s="4">
        <v>0</v>
      </c>
    </row>
    <row r="324" spans="1:13" x14ac:dyDescent="0.25">
      <c r="A324" s="16" t="s">
        <v>465</v>
      </c>
      <c r="B324" s="1">
        <v>0</v>
      </c>
      <c r="C324" s="1">
        <v>0</v>
      </c>
      <c r="D324" s="1">
        <v>0</v>
      </c>
      <c r="E324" s="1">
        <v>0</v>
      </c>
      <c r="F324" s="1">
        <v>5</v>
      </c>
      <c r="G324" s="1">
        <v>43</v>
      </c>
      <c r="H324" s="1">
        <v>43</v>
      </c>
      <c r="I324" s="1">
        <v>48</v>
      </c>
      <c r="J324" s="1">
        <v>12</v>
      </c>
      <c r="K324" s="1">
        <v>26</v>
      </c>
      <c r="L324" s="4">
        <v>172</v>
      </c>
      <c r="M324" s="4">
        <v>177</v>
      </c>
    </row>
    <row r="325" spans="1:13" x14ac:dyDescent="0.25">
      <c r="A325" s="16" t="s">
        <v>466</v>
      </c>
      <c r="B325" s="1">
        <v>0</v>
      </c>
      <c r="C325" s="1">
        <v>0</v>
      </c>
      <c r="D325" s="1">
        <v>0</v>
      </c>
      <c r="E325" s="1">
        <v>0</v>
      </c>
      <c r="F325" s="1">
        <v>0</v>
      </c>
      <c r="G325" s="1">
        <v>4</v>
      </c>
      <c r="H325" s="1">
        <v>3</v>
      </c>
      <c r="I325" s="1">
        <v>4</v>
      </c>
      <c r="J325" s="1">
        <v>3</v>
      </c>
      <c r="K325" s="1">
        <v>5</v>
      </c>
      <c r="L325" s="4">
        <v>19</v>
      </c>
      <c r="M325" s="4">
        <v>19</v>
      </c>
    </row>
    <row r="326" spans="1:13" x14ac:dyDescent="0.25">
      <c r="A326" s="16" t="s">
        <v>467</v>
      </c>
      <c r="B326" s="1">
        <v>0</v>
      </c>
      <c r="C326" s="1">
        <v>1</v>
      </c>
      <c r="D326" s="1">
        <v>0</v>
      </c>
      <c r="E326" s="1">
        <v>0</v>
      </c>
      <c r="F326" s="1">
        <v>9</v>
      </c>
      <c r="G326" s="1">
        <v>35</v>
      </c>
      <c r="H326" s="1">
        <v>38</v>
      </c>
      <c r="I326" s="1">
        <v>31</v>
      </c>
      <c r="J326" s="1">
        <v>25</v>
      </c>
      <c r="K326" s="1">
        <v>38</v>
      </c>
      <c r="L326" s="4">
        <v>167</v>
      </c>
      <c r="M326" s="4">
        <v>177</v>
      </c>
    </row>
    <row r="327" spans="1:13" x14ac:dyDescent="0.25">
      <c r="A327" s="16" t="s">
        <v>468</v>
      </c>
      <c r="B327" s="1">
        <v>0</v>
      </c>
      <c r="C327" s="1">
        <v>0</v>
      </c>
      <c r="D327" s="1">
        <v>0</v>
      </c>
      <c r="E327" s="1">
        <v>0</v>
      </c>
      <c r="F327" s="1">
        <v>0</v>
      </c>
      <c r="G327" s="1">
        <v>0</v>
      </c>
      <c r="H327" s="1">
        <v>0</v>
      </c>
      <c r="I327" s="1">
        <v>1</v>
      </c>
      <c r="J327" s="1">
        <v>0</v>
      </c>
      <c r="K327" s="1">
        <v>0</v>
      </c>
      <c r="L327" s="4">
        <v>1</v>
      </c>
      <c r="M327" s="4">
        <v>1</v>
      </c>
    </row>
    <row r="328" spans="1:13" x14ac:dyDescent="0.25">
      <c r="A328" s="16" t="s">
        <v>469</v>
      </c>
      <c r="B328" s="1">
        <v>0</v>
      </c>
      <c r="C328" s="1">
        <v>0</v>
      </c>
      <c r="D328" s="1">
        <v>0</v>
      </c>
      <c r="E328" s="1">
        <v>0</v>
      </c>
      <c r="F328" s="1">
        <v>0</v>
      </c>
      <c r="G328" s="1">
        <v>17</v>
      </c>
      <c r="H328" s="1">
        <v>35</v>
      </c>
      <c r="I328" s="1">
        <v>39</v>
      </c>
      <c r="J328" s="1">
        <v>17</v>
      </c>
      <c r="K328" s="1">
        <v>17</v>
      </c>
      <c r="L328" s="4">
        <v>125</v>
      </c>
      <c r="M328" s="4">
        <v>125</v>
      </c>
    </row>
    <row r="329" spans="1:13" x14ac:dyDescent="0.25">
      <c r="A329" s="16" t="s">
        <v>470</v>
      </c>
      <c r="B329" s="1">
        <v>0</v>
      </c>
      <c r="C329" s="1">
        <v>0</v>
      </c>
      <c r="D329" s="1">
        <v>0</v>
      </c>
      <c r="E329" s="1">
        <v>0</v>
      </c>
      <c r="F329" s="1">
        <v>1</v>
      </c>
      <c r="G329" s="1">
        <v>1</v>
      </c>
      <c r="H329" s="1">
        <v>1</v>
      </c>
      <c r="I329" s="1">
        <v>4</v>
      </c>
      <c r="J329" s="1">
        <v>0</v>
      </c>
      <c r="K329" s="1">
        <v>1</v>
      </c>
      <c r="L329" s="4">
        <v>7</v>
      </c>
      <c r="M329" s="4">
        <v>8</v>
      </c>
    </row>
    <row r="330" spans="1:13" x14ac:dyDescent="0.25">
      <c r="A330" s="16" t="s">
        <v>471</v>
      </c>
      <c r="B330" s="1">
        <v>0</v>
      </c>
      <c r="C330" s="1">
        <v>0</v>
      </c>
      <c r="D330" s="1">
        <v>0</v>
      </c>
      <c r="E330" s="1">
        <v>0</v>
      </c>
      <c r="F330" s="1">
        <v>2</v>
      </c>
      <c r="G330" s="1">
        <v>6</v>
      </c>
      <c r="H330" s="1">
        <v>7</v>
      </c>
      <c r="I330" s="1">
        <v>5</v>
      </c>
      <c r="J330" s="1">
        <v>4</v>
      </c>
      <c r="K330" s="1">
        <v>8</v>
      </c>
      <c r="L330" s="4">
        <v>30</v>
      </c>
      <c r="M330" s="4">
        <v>32</v>
      </c>
    </row>
    <row r="331" spans="1:13" x14ac:dyDescent="0.25">
      <c r="A331" s="16" t="s">
        <v>472</v>
      </c>
      <c r="B331" s="1">
        <v>0</v>
      </c>
      <c r="C331" s="1">
        <v>0</v>
      </c>
      <c r="D331" s="1">
        <v>0</v>
      </c>
      <c r="E331" s="1">
        <v>0</v>
      </c>
      <c r="F331" s="1">
        <v>0</v>
      </c>
      <c r="G331" s="1">
        <v>0</v>
      </c>
      <c r="H331" s="1">
        <v>0</v>
      </c>
      <c r="I331" s="1">
        <v>0</v>
      </c>
      <c r="J331" s="1">
        <v>0</v>
      </c>
      <c r="K331" s="1">
        <v>0</v>
      </c>
      <c r="L331" s="4">
        <v>0</v>
      </c>
      <c r="M331" s="4">
        <v>0</v>
      </c>
    </row>
    <row r="332" spans="1:13" x14ac:dyDescent="0.25">
      <c r="A332" s="16" t="s">
        <v>473</v>
      </c>
      <c r="B332" s="1">
        <v>0</v>
      </c>
      <c r="C332" s="1">
        <v>0</v>
      </c>
      <c r="D332" s="1">
        <v>0</v>
      </c>
      <c r="E332" s="1">
        <v>0</v>
      </c>
      <c r="F332" s="1">
        <v>2</v>
      </c>
      <c r="G332" s="1">
        <v>13</v>
      </c>
      <c r="H332" s="1">
        <v>8</v>
      </c>
      <c r="I332" s="1">
        <v>15</v>
      </c>
      <c r="J332" s="1">
        <v>3</v>
      </c>
      <c r="K332" s="1">
        <v>5</v>
      </c>
      <c r="L332" s="4">
        <v>44</v>
      </c>
      <c r="M332" s="4">
        <v>46</v>
      </c>
    </row>
    <row r="333" spans="1:13" x14ac:dyDescent="0.25">
      <c r="A333" s="16" t="s">
        <v>474</v>
      </c>
      <c r="B333" s="1">
        <v>0</v>
      </c>
      <c r="C333" s="1">
        <v>0</v>
      </c>
      <c r="D333" s="1">
        <v>0</v>
      </c>
      <c r="E333" s="1">
        <v>0</v>
      </c>
      <c r="F333" s="1">
        <v>0</v>
      </c>
      <c r="G333" s="1">
        <v>0</v>
      </c>
      <c r="H333" s="1">
        <v>0</v>
      </c>
      <c r="I333" s="1">
        <v>0</v>
      </c>
      <c r="J333" s="1">
        <v>2</v>
      </c>
      <c r="K333" s="1">
        <v>1</v>
      </c>
      <c r="L333" s="4">
        <v>3</v>
      </c>
      <c r="M333" s="4">
        <v>3</v>
      </c>
    </row>
    <row r="334" spans="1:13" x14ac:dyDescent="0.25">
      <c r="A334" s="16" t="s">
        <v>475</v>
      </c>
      <c r="B334" s="1">
        <v>0</v>
      </c>
      <c r="C334" s="1">
        <v>1</v>
      </c>
      <c r="D334" s="1">
        <v>0</v>
      </c>
      <c r="E334" s="1">
        <v>0</v>
      </c>
      <c r="F334" s="1">
        <v>1</v>
      </c>
      <c r="G334" s="1">
        <v>2</v>
      </c>
      <c r="H334" s="1">
        <v>4</v>
      </c>
      <c r="I334" s="1">
        <v>6</v>
      </c>
      <c r="J334" s="1">
        <v>5</v>
      </c>
      <c r="K334" s="1">
        <v>8</v>
      </c>
      <c r="L334" s="4">
        <v>25</v>
      </c>
      <c r="M334" s="4">
        <v>27</v>
      </c>
    </row>
    <row r="335" spans="1:13" x14ac:dyDescent="0.25">
      <c r="A335" s="16" t="s">
        <v>476</v>
      </c>
      <c r="B335" s="1">
        <v>0</v>
      </c>
      <c r="C335" s="1">
        <v>0</v>
      </c>
      <c r="D335" s="1">
        <v>0</v>
      </c>
      <c r="E335" s="1">
        <v>0</v>
      </c>
      <c r="F335" s="1">
        <v>0</v>
      </c>
      <c r="G335" s="1">
        <v>0</v>
      </c>
      <c r="H335" s="1">
        <v>0</v>
      </c>
      <c r="I335" s="1">
        <v>0</v>
      </c>
      <c r="J335" s="1">
        <v>0</v>
      </c>
      <c r="K335" s="1">
        <v>0</v>
      </c>
      <c r="L335" s="4">
        <v>0</v>
      </c>
      <c r="M335" s="4">
        <v>0</v>
      </c>
    </row>
    <row r="336" spans="1:13" x14ac:dyDescent="0.25">
      <c r="A336" s="16" t="s">
        <v>477</v>
      </c>
      <c r="B336" s="1">
        <v>0</v>
      </c>
      <c r="C336" s="1">
        <v>0</v>
      </c>
      <c r="D336" s="1">
        <v>0</v>
      </c>
      <c r="E336" s="1">
        <v>0</v>
      </c>
      <c r="F336" s="1">
        <v>4</v>
      </c>
      <c r="G336" s="1">
        <v>15</v>
      </c>
      <c r="H336" s="1">
        <v>15</v>
      </c>
      <c r="I336" s="1">
        <v>13</v>
      </c>
      <c r="J336" s="1">
        <v>10</v>
      </c>
      <c r="K336" s="1">
        <v>4</v>
      </c>
      <c r="L336" s="4">
        <v>57</v>
      </c>
      <c r="M336" s="4">
        <v>61</v>
      </c>
    </row>
    <row r="337" spans="1:13" x14ac:dyDescent="0.25">
      <c r="A337" s="16" t="s">
        <v>478</v>
      </c>
      <c r="B337" s="1">
        <v>0</v>
      </c>
      <c r="C337" s="1">
        <v>0</v>
      </c>
      <c r="D337" s="1">
        <v>0</v>
      </c>
      <c r="E337" s="1">
        <v>0</v>
      </c>
      <c r="F337" s="1">
        <v>1</v>
      </c>
      <c r="G337" s="1">
        <v>7</v>
      </c>
      <c r="H337" s="1">
        <v>3</v>
      </c>
      <c r="I337" s="1">
        <v>1</v>
      </c>
      <c r="J337" s="1">
        <v>1</v>
      </c>
      <c r="K337" s="1">
        <v>3</v>
      </c>
      <c r="L337" s="4">
        <v>15</v>
      </c>
      <c r="M337" s="4">
        <v>16</v>
      </c>
    </row>
    <row r="338" spans="1:13" x14ac:dyDescent="0.25">
      <c r="A338" s="16" t="s">
        <v>479</v>
      </c>
      <c r="B338" s="1">
        <v>0</v>
      </c>
      <c r="C338" s="1">
        <v>3</v>
      </c>
      <c r="D338" s="1">
        <v>0</v>
      </c>
      <c r="E338" s="1">
        <v>0</v>
      </c>
      <c r="F338" s="1">
        <v>7</v>
      </c>
      <c r="G338" s="1">
        <v>56</v>
      </c>
      <c r="H338" s="1">
        <v>55</v>
      </c>
      <c r="I338" s="1">
        <v>63</v>
      </c>
      <c r="J338" s="1">
        <v>10</v>
      </c>
      <c r="K338" s="1">
        <v>27</v>
      </c>
      <c r="L338" s="4">
        <v>211</v>
      </c>
      <c r="M338" s="4">
        <v>221</v>
      </c>
    </row>
    <row r="339" spans="1:13" x14ac:dyDescent="0.25">
      <c r="A339" s="16" t="s">
        <v>480</v>
      </c>
      <c r="B339" s="1">
        <v>0</v>
      </c>
      <c r="C339" s="1">
        <v>0</v>
      </c>
      <c r="D339" s="1">
        <v>0</v>
      </c>
      <c r="E339" s="1">
        <v>0</v>
      </c>
      <c r="F339" s="1">
        <v>0</v>
      </c>
      <c r="G339" s="1">
        <v>0</v>
      </c>
      <c r="H339" s="1">
        <v>0</v>
      </c>
      <c r="I339" s="1">
        <v>0</v>
      </c>
      <c r="J339" s="1">
        <v>0</v>
      </c>
      <c r="K339" s="1">
        <v>0</v>
      </c>
      <c r="L339" s="4">
        <v>0</v>
      </c>
      <c r="M339" s="4">
        <v>0</v>
      </c>
    </row>
    <row r="340" spans="1:13" x14ac:dyDescent="0.25">
      <c r="A340" s="16" t="s">
        <v>481</v>
      </c>
      <c r="B340" s="1">
        <v>0</v>
      </c>
      <c r="C340" s="1">
        <v>0</v>
      </c>
      <c r="D340" s="1">
        <v>0</v>
      </c>
      <c r="E340" s="1">
        <v>0</v>
      </c>
      <c r="F340" s="1">
        <v>0</v>
      </c>
      <c r="G340" s="1">
        <v>6</v>
      </c>
      <c r="H340" s="1">
        <v>7</v>
      </c>
      <c r="I340" s="1">
        <v>4</v>
      </c>
      <c r="J340" s="1">
        <v>4</v>
      </c>
      <c r="K340" s="1">
        <v>1</v>
      </c>
      <c r="L340" s="4">
        <v>22</v>
      </c>
      <c r="M340" s="4">
        <v>22</v>
      </c>
    </row>
    <row r="341" spans="1:13" x14ac:dyDescent="0.25">
      <c r="A341" s="16" t="s">
        <v>482</v>
      </c>
      <c r="B341" s="1">
        <v>0</v>
      </c>
      <c r="C341" s="1">
        <v>0</v>
      </c>
      <c r="D341" s="1">
        <v>0</v>
      </c>
      <c r="E341" s="1">
        <v>0</v>
      </c>
      <c r="F341" s="1">
        <v>0</v>
      </c>
      <c r="G341" s="1">
        <v>2</v>
      </c>
      <c r="H341" s="1">
        <v>1</v>
      </c>
      <c r="I341" s="1">
        <v>1</v>
      </c>
      <c r="J341" s="1">
        <v>1</v>
      </c>
      <c r="K341" s="1">
        <v>0</v>
      </c>
      <c r="L341" s="4">
        <v>5</v>
      </c>
      <c r="M341" s="4">
        <v>5</v>
      </c>
    </row>
    <row r="342" spans="1:13" x14ac:dyDescent="0.25">
      <c r="A342" s="16" t="s">
        <v>483</v>
      </c>
      <c r="B342" s="1">
        <v>0</v>
      </c>
      <c r="C342" s="1">
        <v>0</v>
      </c>
      <c r="D342" s="1">
        <v>0</v>
      </c>
      <c r="E342" s="1">
        <v>0</v>
      </c>
      <c r="F342" s="1">
        <v>5</v>
      </c>
      <c r="G342" s="1">
        <v>8</v>
      </c>
      <c r="H342" s="1">
        <v>8</v>
      </c>
      <c r="I342" s="1">
        <v>14</v>
      </c>
      <c r="J342" s="1">
        <v>5</v>
      </c>
      <c r="K342" s="1">
        <v>9</v>
      </c>
      <c r="L342" s="4">
        <v>44</v>
      </c>
      <c r="M342" s="4">
        <v>49</v>
      </c>
    </row>
    <row r="343" spans="1:13" x14ac:dyDescent="0.25">
      <c r="A343" s="16" t="s">
        <v>484</v>
      </c>
      <c r="B343" s="1">
        <v>0</v>
      </c>
      <c r="C343" s="1">
        <v>0</v>
      </c>
      <c r="D343" s="1">
        <v>0</v>
      </c>
      <c r="E343" s="1">
        <v>0</v>
      </c>
      <c r="F343" s="1">
        <v>0</v>
      </c>
      <c r="G343" s="1">
        <v>0</v>
      </c>
      <c r="H343" s="1">
        <v>0</v>
      </c>
      <c r="I343" s="1">
        <v>0</v>
      </c>
      <c r="J343" s="1">
        <v>0</v>
      </c>
      <c r="K343" s="1">
        <v>1</v>
      </c>
      <c r="L343" s="4">
        <v>1</v>
      </c>
      <c r="M343" s="4">
        <v>1</v>
      </c>
    </row>
    <row r="344" spans="1:13" x14ac:dyDescent="0.25">
      <c r="A344" s="16" t="s">
        <v>485</v>
      </c>
      <c r="B344" s="1">
        <v>0</v>
      </c>
      <c r="C344" s="1">
        <v>0</v>
      </c>
      <c r="D344" s="1">
        <v>0</v>
      </c>
      <c r="E344" s="1">
        <v>0</v>
      </c>
      <c r="F344" s="1">
        <v>0</v>
      </c>
      <c r="G344" s="1">
        <v>2</v>
      </c>
      <c r="H344" s="1">
        <v>5</v>
      </c>
      <c r="I344" s="1">
        <v>5</v>
      </c>
      <c r="J344" s="1">
        <v>1</v>
      </c>
      <c r="K344" s="1">
        <v>0</v>
      </c>
      <c r="L344" s="4">
        <v>13</v>
      </c>
      <c r="M344" s="4">
        <v>13</v>
      </c>
    </row>
    <row r="345" spans="1:13" x14ac:dyDescent="0.25">
      <c r="A345" s="16" t="s">
        <v>486</v>
      </c>
      <c r="B345" s="1">
        <v>0</v>
      </c>
      <c r="C345" s="1">
        <v>0</v>
      </c>
      <c r="D345" s="1">
        <v>0</v>
      </c>
      <c r="E345" s="1">
        <v>0</v>
      </c>
      <c r="F345" s="1">
        <v>0</v>
      </c>
      <c r="G345" s="1">
        <v>1</v>
      </c>
      <c r="H345" s="1">
        <v>2</v>
      </c>
      <c r="I345" s="1">
        <v>1</v>
      </c>
      <c r="J345" s="1">
        <v>1</v>
      </c>
      <c r="K345" s="1">
        <v>0</v>
      </c>
      <c r="L345" s="4">
        <v>5</v>
      </c>
      <c r="M345" s="4">
        <v>5</v>
      </c>
    </row>
    <row r="346" spans="1:13" x14ac:dyDescent="0.25">
      <c r="A346" s="16" t="s">
        <v>487</v>
      </c>
      <c r="B346" s="1">
        <v>0</v>
      </c>
      <c r="C346" s="1">
        <v>0</v>
      </c>
      <c r="D346" s="1">
        <v>0</v>
      </c>
      <c r="E346" s="1">
        <v>0</v>
      </c>
      <c r="F346" s="1">
        <v>1</v>
      </c>
      <c r="G346" s="1">
        <v>6</v>
      </c>
      <c r="H346" s="1">
        <v>11</v>
      </c>
      <c r="I346" s="1">
        <v>17</v>
      </c>
      <c r="J346" s="1">
        <v>5</v>
      </c>
      <c r="K346" s="1">
        <v>7</v>
      </c>
      <c r="L346" s="4">
        <v>46</v>
      </c>
      <c r="M346" s="4">
        <v>47</v>
      </c>
    </row>
    <row r="347" spans="1:13" x14ac:dyDescent="0.25">
      <c r="A347" s="16" t="s">
        <v>488</v>
      </c>
      <c r="B347" s="1">
        <v>0</v>
      </c>
      <c r="C347" s="1">
        <v>0</v>
      </c>
      <c r="D347" s="1">
        <v>0</v>
      </c>
      <c r="E347" s="1">
        <v>0</v>
      </c>
      <c r="F347" s="1">
        <v>0</v>
      </c>
      <c r="G347" s="1">
        <v>0</v>
      </c>
      <c r="H347" s="1">
        <v>0</v>
      </c>
      <c r="I347" s="1">
        <v>0</v>
      </c>
      <c r="J347" s="1">
        <v>0</v>
      </c>
      <c r="K347" s="1">
        <v>2</v>
      </c>
      <c r="L347" s="4">
        <v>2</v>
      </c>
      <c r="M347" s="4">
        <v>2</v>
      </c>
    </row>
    <row r="348" spans="1:13" x14ac:dyDescent="0.25">
      <c r="A348" s="16" t="s">
        <v>489</v>
      </c>
      <c r="B348" s="1">
        <v>0</v>
      </c>
      <c r="C348" s="1">
        <v>0</v>
      </c>
      <c r="D348" s="1">
        <v>0</v>
      </c>
      <c r="E348" s="1">
        <v>0</v>
      </c>
      <c r="F348" s="1">
        <v>3</v>
      </c>
      <c r="G348" s="1">
        <v>64</v>
      </c>
      <c r="H348" s="1">
        <v>43</v>
      </c>
      <c r="I348" s="1">
        <v>36</v>
      </c>
      <c r="J348" s="1">
        <v>29</v>
      </c>
      <c r="K348" s="1">
        <v>19</v>
      </c>
      <c r="L348" s="4">
        <v>191</v>
      </c>
      <c r="M348" s="4">
        <v>194</v>
      </c>
    </row>
    <row r="349" spans="1:13" x14ac:dyDescent="0.25">
      <c r="A349" s="16" t="s">
        <v>490</v>
      </c>
      <c r="B349" s="1">
        <v>0</v>
      </c>
      <c r="C349" s="1">
        <v>0</v>
      </c>
      <c r="D349" s="1">
        <v>0</v>
      </c>
      <c r="E349" s="1">
        <v>0</v>
      </c>
      <c r="F349" s="1">
        <v>1</v>
      </c>
      <c r="G349" s="1">
        <v>10</v>
      </c>
      <c r="H349" s="1">
        <v>7</v>
      </c>
      <c r="I349" s="1">
        <v>4</v>
      </c>
      <c r="J349" s="1">
        <v>8</v>
      </c>
      <c r="K349" s="1">
        <v>0</v>
      </c>
      <c r="L349" s="4">
        <v>29</v>
      </c>
      <c r="M349" s="4">
        <v>30</v>
      </c>
    </row>
    <row r="350" spans="1:13" x14ac:dyDescent="0.25">
      <c r="A350" s="16" t="s">
        <v>491</v>
      </c>
      <c r="B350" s="1">
        <v>0</v>
      </c>
      <c r="C350" s="1">
        <v>0</v>
      </c>
      <c r="D350" s="1">
        <v>0</v>
      </c>
      <c r="E350" s="1">
        <v>0</v>
      </c>
      <c r="F350" s="1">
        <v>9</v>
      </c>
      <c r="G350" s="1">
        <v>51</v>
      </c>
      <c r="H350" s="1">
        <v>43</v>
      </c>
      <c r="I350" s="1">
        <v>37</v>
      </c>
      <c r="J350" s="1">
        <v>20</v>
      </c>
      <c r="K350" s="1">
        <v>39</v>
      </c>
      <c r="L350" s="4">
        <v>190</v>
      </c>
      <c r="M350" s="4">
        <v>199</v>
      </c>
    </row>
    <row r="351" spans="1:13" x14ac:dyDescent="0.25">
      <c r="A351" s="16" t="s">
        <v>492</v>
      </c>
      <c r="B351" s="1">
        <v>0</v>
      </c>
      <c r="C351" s="1">
        <v>0</v>
      </c>
      <c r="D351" s="1">
        <v>0</v>
      </c>
      <c r="E351" s="1">
        <v>0</v>
      </c>
      <c r="F351" s="1">
        <v>0</v>
      </c>
      <c r="G351" s="1">
        <v>0</v>
      </c>
      <c r="H351" s="1">
        <v>0</v>
      </c>
      <c r="I351" s="1">
        <v>0</v>
      </c>
      <c r="J351" s="1">
        <v>0</v>
      </c>
      <c r="K351" s="1">
        <v>0</v>
      </c>
      <c r="L351" s="4">
        <v>0</v>
      </c>
      <c r="M351" s="4">
        <v>0</v>
      </c>
    </row>
    <row r="352" spans="1:13" x14ac:dyDescent="0.25">
      <c r="A352" s="16" t="s">
        <v>493</v>
      </c>
      <c r="B352" s="1">
        <v>0</v>
      </c>
      <c r="C352" s="1">
        <v>0</v>
      </c>
      <c r="D352" s="1">
        <v>0</v>
      </c>
      <c r="E352" s="1">
        <v>0</v>
      </c>
      <c r="F352" s="1">
        <v>6</v>
      </c>
      <c r="G352" s="1">
        <v>23</v>
      </c>
      <c r="H352" s="1">
        <v>21</v>
      </c>
      <c r="I352" s="1">
        <v>28</v>
      </c>
      <c r="J352" s="1">
        <v>25</v>
      </c>
      <c r="K352" s="1">
        <v>13</v>
      </c>
      <c r="L352" s="4">
        <v>110</v>
      </c>
      <c r="M352" s="4">
        <v>116</v>
      </c>
    </row>
    <row r="353" spans="1:13" x14ac:dyDescent="0.25">
      <c r="A353" s="16" t="s">
        <v>494</v>
      </c>
      <c r="B353" s="1">
        <v>0</v>
      </c>
      <c r="C353" s="1">
        <v>0</v>
      </c>
      <c r="D353" s="1">
        <v>0</v>
      </c>
      <c r="E353" s="1">
        <v>0</v>
      </c>
      <c r="F353" s="1">
        <v>0</v>
      </c>
      <c r="G353" s="1">
        <v>0</v>
      </c>
      <c r="H353" s="1">
        <v>2</v>
      </c>
      <c r="I353" s="1">
        <v>1</v>
      </c>
      <c r="J353" s="1">
        <v>1</v>
      </c>
      <c r="K353" s="1">
        <v>0</v>
      </c>
      <c r="L353" s="4">
        <v>4</v>
      </c>
      <c r="M353" s="4">
        <v>4</v>
      </c>
    </row>
    <row r="354" spans="1:13" x14ac:dyDescent="0.25">
      <c r="A354" s="16" t="s">
        <v>495</v>
      </c>
      <c r="B354" s="1">
        <v>0</v>
      </c>
      <c r="C354" s="1">
        <v>0</v>
      </c>
      <c r="D354" s="1">
        <v>0</v>
      </c>
      <c r="E354" s="1">
        <v>0</v>
      </c>
      <c r="F354" s="1">
        <v>1</v>
      </c>
      <c r="G354" s="1">
        <v>3</v>
      </c>
      <c r="H354" s="1">
        <v>10</v>
      </c>
      <c r="I354" s="1">
        <v>8</v>
      </c>
      <c r="J354" s="1">
        <v>8</v>
      </c>
      <c r="K354" s="1">
        <v>15</v>
      </c>
      <c r="L354" s="4">
        <v>44</v>
      </c>
      <c r="M354" s="4">
        <v>45</v>
      </c>
    </row>
    <row r="355" spans="1:13" x14ac:dyDescent="0.25">
      <c r="A355" s="16" t="s">
        <v>496</v>
      </c>
      <c r="B355" s="1">
        <v>0</v>
      </c>
      <c r="C355" s="1">
        <v>0</v>
      </c>
      <c r="D355" s="1">
        <v>0</v>
      </c>
      <c r="E355" s="1">
        <v>0</v>
      </c>
      <c r="F355" s="1">
        <v>0</v>
      </c>
      <c r="G355" s="1">
        <v>0</v>
      </c>
      <c r="H355" s="1">
        <v>0</v>
      </c>
      <c r="I355" s="1">
        <v>0</v>
      </c>
      <c r="J355" s="1">
        <v>0</v>
      </c>
      <c r="K355" s="1">
        <v>0</v>
      </c>
      <c r="L355" s="4">
        <v>0</v>
      </c>
      <c r="M355" s="4">
        <v>0</v>
      </c>
    </row>
    <row r="356" spans="1:13" x14ac:dyDescent="0.25">
      <c r="A356" s="16" t="s">
        <v>497</v>
      </c>
      <c r="B356" s="1">
        <v>372</v>
      </c>
      <c r="C356" s="1">
        <v>446</v>
      </c>
      <c r="D356" s="1">
        <v>383</v>
      </c>
      <c r="E356" s="1">
        <v>326</v>
      </c>
      <c r="F356" s="1">
        <v>210</v>
      </c>
      <c r="G356" s="1">
        <v>0</v>
      </c>
      <c r="H356" s="1">
        <v>0</v>
      </c>
      <c r="I356" s="1">
        <v>0</v>
      </c>
      <c r="J356" s="1">
        <v>0</v>
      </c>
      <c r="K356" s="1">
        <v>0</v>
      </c>
      <c r="L356" s="4">
        <v>0</v>
      </c>
      <c r="M356" s="4">
        <v>1737</v>
      </c>
    </row>
    <row r="357" spans="1:13" x14ac:dyDescent="0.25">
      <c r="A357" s="16" t="s">
        <v>498</v>
      </c>
      <c r="B357" s="1">
        <v>30</v>
      </c>
      <c r="C357" s="1">
        <v>14</v>
      </c>
      <c r="D357" s="1">
        <v>20</v>
      </c>
      <c r="E357" s="1">
        <v>17</v>
      </c>
      <c r="F357" s="1">
        <v>17</v>
      </c>
      <c r="G357" s="1">
        <v>0</v>
      </c>
      <c r="H357" s="1">
        <v>0</v>
      </c>
      <c r="I357" s="1">
        <v>0</v>
      </c>
      <c r="J357" s="1">
        <v>0</v>
      </c>
      <c r="K357" s="1">
        <v>0</v>
      </c>
      <c r="L357" s="4">
        <v>0</v>
      </c>
      <c r="M357" s="4">
        <v>98</v>
      </c>
    </row>
    <row r="358" spans="1:13" x14ac:dyDescent="0.25">
      <c r="A358" s="16" t="s">
        <v>499</v>
      </c>
      <c r="B358" s="1">
        <v>153</v>
      </c>
      <c r="C358" s="1">
        <v>251</v>
      </c>
      <c r="D358" s="1">
        <v>282</v>
      </c>
      <c r="E358" s="1">
        <v>181</v>
      </c>
      <c r="F358" s="1">
        <v>218</v>
      </c>
      <c r="G358" s="1">
        <v>35</v>
      </c>
      <c r="H358" s="1">
        <v>24</v>
      </c>
      <c r="I358" s="1">
        <v>27</v>
      </c>
      <c r="J358" s="1">
        <v>16</v>
      </c>
      <c r="K358" s="1">
        <v>19</v>
      </c>
      <c r="L358" s="4">
        <v>121</v>
      </c>
      <c r="M358" s="4">
        <v>1206</v>
      </c>
    </row>
    <row r="359" spans="1:13" x14ac:dyDescent="0.25">
      <c r="A359" s="16" t="s">
        <v>500</v>
      </c>
      <c r="B359" s="1">
        <v>0</v>
      </c>
      <c r="C359" s="1">
        <v>0</v>
      </c>
      <c r="D359" s="1">
        <v>0</v>
      </c>
      <c r="E359" s="1">
        <v>0</v>
      </c>
      <c r="F359" s="1">
        <v>0</v>
      </c>
      <c r="G359" s="1">
        <v>1</v>
      </c>
      <c r="H359" s="1">
        <v>0</v>
      </c>
      <c r="I359" s="1">
        <v>0</v>
      </c>
      <c r="J359" s="1">
        <v>0</v>
      </c>
      <c r="K359" s="1">
        <v>0</v>
      </c>
      <c r="L359" s="4">
        <v>1</v>
      </c>
      <c r="M359" s="4">
        <v>1</v>
      </c>
    </row>
    <row r="360" spans="1:13" x14ac:dyDescent="0.25">
      <c r="A360" s="10" t="s">
        <v>14</v>
      </c>
      <c r="B360" s="4">
        <v>8764</v>
      </c>
      <c r="C360" s="4">
        <v>9164</v>
      </c>
      <c r="D360" s="4">
        <v>8917</v>
      </c>
      <c r="E360" s="4">
        <v>8328</v>
      </c>
      <c r="F360" s="4">
        <v>8357</v>
      </c>
      <c r="G360" s="4">
        <v>7569</v>
      </c>
      <c r="H360" s="4">
        <v>7405</v>
      </c>
      <c r="I360" s="4">
        <v>7469</v>
      </c>
      <c r="J360" s="4">
        <v>7066</v>
      </c>
      <c r="K360" s="4">
        <v>7697</v>
      </c>
      <c r="L360" s="4">
        <v>37206</v>
      </c>
      <c r="M360" s="4">
        <v>80736</v>
      </c>
    </row>
    <row r="361" spans="1:13" x14ac:dyDescent="0.25">
      <c r="A361" s="15"/>
    </row>
    <row r="362" spans="1:13" x14ac:dyDescent="0.25">
      <c r="A362" s="15"/>
    </row>
    <row r="363" spans="1:13" x14ac:dyDescent="0.25">
      <c r="A363" s="15"/>
      <c r="B363" s="23" t="s">
        <v>502</v>
      </c>
      <c r="C363" s="24"/>
      <c r="D363" s="24"/>
      <c r="E363" s="24"/>
      <c r="F363" s="24"/>
      <c r="G363" s="24"/>
      <c r="H363" s="24"/>
      <c r="I363" s="24"/>
      <c r="J363" s="24"/>
      <c r="K363" s="24"/>
      <c r="L363" s="6" t="s">
        <v>10</v>
      </c>
      <c r="M363" s="6" t="s">
        <v>11</v>
      </c>
    </row>
    <row r="364" spans="1:13" x14ac:dyDescent="0.25">
      <c r="A364" s="9" t="s">
        <v>34</v>
      </c>
      <c r="B364" s="5" t="s">
        <v>0</v>
      </c>
      <c r="C364" s="5" t="s">
        <v>1</v>
      </c>
      <c r="D364" s="5" t="s">
        <v>2</v>
      </c>
      <c r="E364" s="5" t="s">
        <v>3</v>
      </c>
      <c r="F364" s="5" t="s">
        <v>4</v>
      </c>
      <c r="G364" s="5" t="s">
        <v>5</v>
      </c>
      <c r="H364" s="5" t="s">
        <v>6</v>
      </c>
      <c r="I364" s="5" t="s">
        <v>7</v>
      </c>
      <c r="J364" s="5" t="s">
        <v>8</v>
      </c>
      <c r="K364" s="5" t="s">
        <v>9</v>
      </c>
      <c r="L364" s="5" t="s">
        <v>32</v>
      </c>
      <c r="M364" s="5" t="s">
        <v>33</v>
      </c>
    </row>
    <row r="365" spans="1:13" x14ac:dyDescent="0.25">
      <c r="A365" s="8" t="s">
        <v>149</v>
      </c>
      <c r="B365" s="2">
        <v>0</v>
      </c>
      <c r="C365" s="2">
        <v>0</v>
      </c>
      <c r="D365" s="2">
        <v>0</v>
      </c>
      <c r="E365" s="2">
        <v>0</v>
      </c>
      <c r="F365" s="2">
        <v>5.3097345132743399E-4</v>
      </c>
      <c r="G365" s="2">
        <v>2.7899561578318098E-3</v>
      </c>
      <c r="H365" s="2">
        <v>4.5881126173097E-3</v>
      </c>
      <c r="I365" s="2">
        <v>4.7628497717801203E-3</v>
      </c>
      <c r="J365" s="2">
        <v>5.22243713733075E-3</v>
      </c>
      <c r="K365" s="2">
        <v>3.02329717232794E-3</v>
      </c>
      <c r="L365" s="3">
        <v>4.0553714174302999E-3</v>
      </c>
      <c r="M365" s="3">
        <v>1.96792466710807E-3</v>
      </c>
    </row>
    <row r="366" spans="1:13" x14ac:dyDescent="0.25">
      <c r="A366" s="8" t="s">
        <v>150</v>
      </c>
      <c r="B366" s="2">
        <v>0</v>
      </c>
      <c r="C366" s="2">
        <v>0</v>
      </c>
      <c r="D366" s="2">
        <v>0</v>
      </c>
      <c r="E366" s="2">
        <v>0</v>
      </c>
      <c r="F366" s="2">
        <v>0</v>
      </c>
      <c r="G366" s="2">
        <v>1.5942606616181701E-3</v>
      </c>
      <c r="H366" s="2">
        <v>1.04275286757039E-3</v>
      </c>
      <c r="I366" s="2">
        <v>3.9690414764834299E-4</v>
      </c>
      <c r="J366" s="2">
        <v>9.6711798839458404E-4</v>
      </c>
      <c r="K366" s="2">
        <v>1.7784101013693801E-4</v>
      </c>
      <c r="L366" s="3">
        <v>8.1887307467342599E-4</v>
      </c>
      <c r="M366" s="3">
        <v>3.86228205694107E-4</v>
      </c>
    </row>
    <row r="367" spans="1:13" x14ac:dyDescent="0.25">
      <c r="A367" s="8" t="s">
        <v>151</v>
      </c>
      <c r="B367" s="2">
        <v>0</v>
      </c>
      <c r="C367" s="2">
        <v>0</v>
      </c>
      <c r="D367" s="2">
        <v>0</v>
      </c>
      <c r="E367" s="2">
        <v>3.5467281432878203E-4</v>
      </c>
      <c r="F367" s="2">
        <v>1.41592920353982E-3</v>
      </c>
      <c r="G367" s="2">
        <v>6.5763252291749699E-3</v>
      </c>
      <c r="H367" s="2">
        <v>7.9249217935349302E-3</v>
      </c>
      <c r="I367" s="2">
        <v>1.21055765032745E-2</v>
      </c>
      <c r="J367" s="2">
        <v>1.19922630560928E-2</v>
      </c>
      <c r="K367" s="2">
        <v>1.2448870709585599E-2</v>
      </c>
      <c r="L367" s="3">
        <v>1.0294404367323101E-2</v>
      </c>
      <c r="M367" s="3">
        <v>5.0393584933421604E-3</v>
      </c>
    </row>
    <row r="368" spans="1:13" x14ac:dyDescent="0.25">
      <c r="A368" s="8" t="s">
        <v>152</v>
      </c>
      <c r="B368" s="2">
        <v>0</v>
      </c>
      <c r="C368" s="2">
        <v>0</v>
      </c>
      <c r="D368" s="2">
        <v>0</v>
      </c>
      <c r="E368" s="2">
        <v>0</v>
      </c>
      <c r="F368" s="2">
        <v>0</v>
      </c>
      <c r="G368" s="2">
        <v>0</v>
      </c>
      <c r="H368" s="2">
        <v>0</v>
      </c>
      <c r="I368" s="2">
        <v>0</v>
      </c>
      <c r="J368" s="2">
        <v>0</v>
      </c>
      <c r="K368" s="2">
        <v>0</v>
      </c>
      <c r="L368" s="3">
        <v>0</v>
      </c>
      <c r="M368" s="3">
        <v>0</v>
      </c>
    </row>
    <row r="369" spans="1:13" x14ac:dyDescent="0.25">
      <c r="A369" s="8" t="s">
        <v>153</v>
      </c>
      <c r="B369" s="2">
        <v>0</v>
      </c>
      <c r="C369" s="2">
        <v>0</v>
      </c>
      <c r="D369" s="2">
        <v>0</v>
      </c>
      <c r="E369" s="2">
        <v>0</v>
      </c>
      <c r="F369" s="2">
        <v>5.3097345132743399E-4</v>
      </c>
      <c r="G369" s="2">
        <v>4.3842168194499799E-3</v>
      </c>
      <c r="H369" s="2">
        <v>6.2565172054223203E-3</v>
      </c>
      <c r="I369" s="2">
        <v>7.73963087914269E-3</v>
      </c>
      <c r="J369" s="2">
        <v>5.22243713733075E-3</v>
      </c>
      <c r="K369" s="2">
        <v>5.6909123243819998E-3</v>
      </c>
      <c r="L369" s="3">
        <v>5.8490933905244701E-3</v>
      </c>
      <c r="M369" s="3">
        <v>2.81394835577135E-3</v>
      </c>
    </row>
    <row r="370" spans="1:13" x14ac:dyDescent="0.25">
      <c r="A370" s="8" t="s">
        <v>154</v>
      </c>
      <c r="B370" s="2">
        <v>0</v>
      </c>
      <c r="C370" s="2">
        <v>0</v>
      </c>
      <c r="D370" s="2">
        <v>0</v>
      </c>
      <c r="E370" s="2">
        <v>0</v>
      </c>
      <c r="F370" s="2">
        <v>0</v>
      </c>
      <c r="G370" s="2">
        <v>1.9928258270227199E-4</v>
      </c>
      <c r="H370" s="2">
        <v>2.08550573514077E-4</v>
      </c>
      <c r="I370" s="2">
        <v>3.9690414764834299E-4</v>
      </c>
      <c r="J370" s="2">
        <v>7.7369439071566697E-4</v>
      </c>
      <c r="K370" s="2">
        <v>5.3352303041081302E-4</v>
      </c>
      <c r="L370" s="3">
        <v>4.2893351530512799E-4</v>
      </c>
      <c r="M370" s="3">
        <v>2.02310012506437E-4</v>
      </c>
    </row>
    <row r="371" spans="1:13" x14ac:dyDescent="0.25">
      <c r="A371" s="8" t="s">
        <v>155</v>
      </c>
      <c r="B371" s="2">
        <v>0</v>
      </c>
      <c r="C371" s="2">
        <v>0</v>
      </c>
      <c r="D371" s="2">
        <v>0</v>
      </c>
      <c r="E371" s="2">
        <v>1.7733640716439101E-4</v>
      </c>
      <c r="F371" s="2">
        <v>1.0619469026548699E-3</v>
      </c>
      <c r="G371" s="2">
        <v>9.1669988043045006E-3</v>
      </c>
      <c r="H371" s="2">
        <v>9.3847758081334696E-3</v>
      </c>
      <c r="I371" s="2">
        <v>1.7265330422702899E-2</v>
      </c>
      <c r="J371" s="2">
        <v>2.0889748549323E-2</v>
      </c>
      <c r="K371" s="2">
        <v>1.28045527298595E-2</v>
      </c>
      <c r="L371" s="3">
        <v>1.3959836225385099E-2</v>
      </c>
      <c r="M371" s="3">
        <v>6.7130140513499597E-3</v>
      </c>
    </row>
    <row r="372" spans="1:13" x14ac:dyDescent="0.25">
      <c r="A372" s="8" t="s">
        <v>156</v>
      </c>
      <c r="B372" s="2">
        <v>0</v>
      </c>
      <c r="C372" s="2">
        <v>0</v>
      </c>
      <c r="D372" s="2">
        <v>0</v>
      </c>
      <c r="E372" s="2">
        <v>0</v>
      </c>
      <c r="F372" s="2">
        <v>0</v>
      </c>
      <c r="G372" s="2">
        <v>0</v>
      </c>
      <c r="H372" s="2">
        <v>0</v>
      </c>
      <c r="I372" s="2">
        <v>0</v>
      </c>
      <c r="J372" s="2">
        <v>0</v>
      </c>
      <c r="K372" s="2">
        <v>0</v>
      </c>
      <c r="L372" s="3">
        <v>0</v>
      </c>
      <c r="M372" s="3">
        <v>0</v>
      </c>
    </row>
    <row r="373" spans="1:13" x14ac:dyDescent="0.25">
      <c r="A373" s="8" t="s">
        <v>157</v>
      </c>
      <c r="B373" s="2">
        <v>0</v>
      </c>
      <c r="C373" s="2">
        <v>0</v>
      </c>
      <c r="D373" s="2">
        <v>1.70532060027285E-4</v>
      </c>
      <c r="E373" s="2">
        <v>0</v>
      </c>
      <c r="F373" s="2">
        <v>8.8495575221238904E-4</v>
      </c>
      <c r="G373" s="2">
        <v>6.3770426464727003E-3</v>
      </c>
      <c r="H373" s="2">
        <v>6.88216892596455E-3</v>
      </c>
      <c r="I373" s="2">
        <v>7.9380829529668608E-3</v>
      </c>
      <c r="J373" s="2">
        <v>4.4487427466150904E-3</v>
      </c>
      <c r="K373" s="2">
        <v>4.0903432331495602E-3</v>
      </c>
      <c r="L373" s="3">
        <v>5.8880873464612999E-3</v>
      </c>
      <c r="M373" s="3">
        <v>2.8875156330464202E-3</v>
      </c>
    </row>
    <row r="374" spans="1:13" x14ac:dyDescent="0.25">
      <c r="A374" s="8" t="s">
        <v>158</v>
      </c>
      <c r="B374" s="2">
        <v>0</v>
      </c>
      <c r="C374" s="2">
        <v>0</v>
      </c>
      <c r="D374" s="2">
        <v>0</v>
      </c>
      <c r="E374" s="2">
        <v>0</v>
      </c>
      <c r="F374" s="2">
        <v>0</v>
      </c>
      <c r="G374" s="2">
        <v>5.5799123156636101E-3</v>
      </c>
      <c r="H374" s="2">
        <v>4.3795620437956199E-3</v>
      </c>
      <c r="I374" s="2">
        <v>4.3659456241317701E-3</v>
      </c>
      <c r="J374" s="2">
        <v>4.0618955512572502E-3</v>
      </c>
      <c r="K374" s="2">
        <v>7.8250044460252497E-3</v>
      </c>
      <c r="L374" s="3">
        <v>5.30317800740885E-3</v>
      </c>
      <c r="M374" s="3">
        <v>2.5012874273523098E-3</v>
      </c>
    </row>
    <row r="375" spans="1:13" x14ac:dyDescent="0.25">
      <c r="A375" s="8" t="s">
        <v>159</v>
      </c>
      <c r="B375" s="2">
        <v>0</v>
      </c>
      <c r="C375" s="2">
        <v>0</v>
      </c>
      <c r="D375" s="2">
        <v>3.4106412005456999E-4</v>
      </c>
      <c r="E375" s="2">
        <v>1.7733640716439101E-4</v>
      </c>
      <c r="F375" s="2">
        <v>8.3185840707964594E-3</v>
      </c>
      <c r="G375" s="2">
        <v>7.2538860103626895E-2</v>
      </c>
      <c r="H375" s="2">
        <v>0.100104275286757</v>
      </c>
      <c r="I375" s="2">
        <v>9.4264735066481406E-2</v>
      </c>
      <c r="J375" s="2">
        <v>0.12765957446808501</v>
      </c>
      <c r="K375" s="2">
        <v>0.143517695180509</v>
      </c>
      <c r="L375" s="3">
        <v>0.108637161240008</v>
      </c>
      <c r="M375" s="3">
        <v>5.2159199588023203E-2</v>
      </c>
    </row>
    <row r="376" spans="1:13" x14ac:dyDescent="0.25">
      <c r="A376" s="8" t="s">
        <v>160</v>
      </c>
      <c r="B376" s="2">
        <v>0</v>
      </c>
      <c r="C376" s="2">
        <v>0</v>
      </c>
      <c r="D376" s="2">
        <v>0</v>
      </c>
      <c r="E376" s="2">
        <v>0</v>
      </c>
      <c r="F376" s="2">
        <v>0</v>
      </c>
      <c r="G376" s="2">
        <v>0</v>
      </c>
      <c r="H376" s="2">
        <v>0</v>
      </c>
      <c r="I376" s="2">
        <v>0</v>
      </c>
      <c r="J376" s="2">
        <v>0</v>
      </c>
      <c r="K376" s="2">
        <v>0</v>
      </c>
      <c r="L376" s="3">
        <v>0</v>
      </c>
      <c r="M376" s="3">
        <v>0</v>
      </c>
    </row>
    <row r="377" spans="1:13" x14ac:dyDescent="0.25">
      <c r="A377" s="8" t="s">
        <v>161</v>
      </c>
      <c r="B377" s="2">
        <v>0</v>
      </c>
      <c r="C377" s="2">
        <v>0</v>
      </c>
      <c r="D377" s="2">
        <v>0</v>
      </c>
      <c r="E377" s="2">
        <v>1.7733640716439101E-4</v>
      </c>
      <c r="F377" s="2">
        <v>1.7699115044247799E-4</v>
      </c>
      <c r="G377" s="2">
        <v>6.5763252291749699E-3</v>
      </c>
      <c r="H377" s="2">
        <v>8.5505735140771599E-3</v>
      </c>
      <c r="I377" s="2">
        <v>6.5489184361976604E-3</v>
      </c>
      <c r="J377" s="2">
        <v>6.9632495164410101E-3</v>
      </c>
      <c r="K377" s="2">
        <v>4.2681842432864998E-3</v>
      </c>
      <c r="L377" s="3">
        <v>6.5119906414505798E-3</v>
      </c>
      <c r="M377" s="3">
        <v>3.1082174648716298E-3</v>
      </c>
    </row>
    <row r="378" spans="1:13" x14ac:dyDescent="0.25">
      <c r="A378" s="8" t="s">
        <v>162</v>
      </c>
      <c r="B378" s="2">
        <v>0</v>
      </c>
      <c r="C378" s="2">
        <v>0</v>
      </c>
      <c r="D378" s="2">
        <v>0</v>
      </c>
      <c r="E378" s="2">
        <v>0</v>
      </c>
      <c r="F378" s="2">
        <v>1.7699115044247799E-4</v>
      </c>
      <c r="G378" s="2">
        <v>7.1741729772817897E-3</v>
      </c>
      <c r="H378" s="2">
        <v>6.4650677789363899E-3</v>
      </c>
      <c r="I378" s="2">
        <v>4.1674935503076002E-3</v>
      </c>
      <c r="J378" s="2">
        <v>5.6092843326885902E-3</v>
      </c>
      <c r="K378" s="2">
        <v>2.8454561621909999E-3</v>
      </c>
      <c r="L378" s="3">
        <v>5.1861961395983603E-3</v>
      </c>
      <c r="M378" s="3">
        <v>2.46450378871478E-3</v>
      </c>
    </row>
    <row r="379" spans="1:13" x14ac:dyDescent="0.25">
      <c r="A379" s="8" t="s">
        <v>163</v>
      </c>
      <c r="B379" s="2">
        <v>0</v>
      </c>
      <c r="C379" s="2">
        <v>0</v>
      </c>
      <c r="D379" s="2">
        <v>0</v>
      </c>
      <c r="E379" s="2">
        <v>1.7733640716439101E-4</v>
      </c>
      <c r="F379" s="2">
        <v>3.0088495575221201E-3</v>
      </c>
      <c r="G379" s="2">
        <v>4.5037863690713401E-2</v>
      </c>
      <c r="H379" s="2">
        <v>3.6913451511991699E-2</v>
      </c>
      <c r="I379" s="2">
        <v>4.54455249057353E-2</v>
      </c>
      <c r="J379" s="2">
        <v>4.1779497098646E-2</v>
      </c>
      <c r="K379" s="2">
        <v>4.3571047483549702E-2</v>
      </c>
      <c r="L379" s="3">
        <v>4.2620393838955002E-2</v>
      </c>
      <c r="M379" s="3">
        <v>2.0433311263150199E-2</v>
      </c>
    </row>
    <row r="380" spans="1:13" x14ac:dyDescent="0.25">
      <c r="A380" s="8" t="s">
        <v>164</v>
      </c>
      <c r="B380" s="2">
        <v>0</v>
      </c>
      <c r="C380" s="2">
        <v>0</v>
      </c>
      <c r="D380" s="2">
        <v>0</v>
      </c>
      <c r="E380" s="2">
        <v>0</v>
      </c>
      <c r="F380" s="2">
        <v>0</v>
      </c>
      <c r="G380" s="2">
        <v>0</v>
      </c>
      <c r="H380" s="2">
        <v>0</v>
      </c>
      <c r="I380" s="2">
        <v>0</v>
      </c>
      <c r="J380" s="2">
        <v>0</v>
      </c>
      <c r="K380" s="2">
        <v>0</v>
      </c>
      <c r="L380" s="3">
        <v>0</v>
      </c>
      <c r="M380" s="3">
        <v>0</v>
      </c>
    </row>
    <row r="381" spans="1:13" x14ac:dyDescent="0.25">
      <c r="A381" s="8" t="s">
        <v>165</v>
      </c>
      <c r="B381" s="2">
        <v>0</v>
      </c>
      <c r="C381" s="2">
        <v>0</v>
      </c>
      <c r="D381" s="2">
        <v>0</v>
      </c>
      <c r="E381" s="2">
        <v>0</v>
      </c>
      <c r="F381" s="2">
        <v>5.3097345132743399E-4</v>
      </c>
      <c r="G381" s="2">
        <v>5.7791948983658796E-3</v>
      </c>
      <c r="H381" s="2">
        <v>6.2565172054223203E-3</v>
      </c>
      <c r="I381" s="2">
        <v>5.7551101409009696E-3</v>
      </c>
      <c r="J381" s="2">
        <v>3.8684719535783401E-3</v>
      </c>
      <c r="K381" s="2">
        <v>2.8454561621909999E-3</v>
      </c>
      <c r="L381" s="3">
        <v>4.8352505361668897E-3</v>
      </c>
      <c r="M381" s="3">
        <v>2.33576105348341E-3</v>
      </c>
    </row>
    <row r="382" spans="1:13" x14ac:dyDescent="0.25">
      <c r="A382" s="8" t="s">
        <v>166</v>
      </c>
      <c r="B382" s="2">
        <v>0</v>
      </c>
      <c r="C382" s="2">
        <v>0</v>
      </c>
      <c r="D382" s="2">
        <v>0</v>
      </c>
      <c r="E382" s="2">
        <v>0</v>
      </c>
      <c r="F382" s="2">
        <v>0</v>
      </c>
      <c r="G382" s="2">
        <v>1.99282582702272E-3</v>
      </c>
      <c r="H382" s="2">
        <v>1.04275286757039E-3</v>
      </c>
      <c r="I382" s="2">
        <v>1.1907124429450301E-3</v>
      </c>
      <c r="J382" s="2">
        <v>9.6711798839458404E-4</v>
      </c>
      <c r="K382" s="2">
        <v>8.8920505068468801E-4</v>
      </c>
      <c r="L382" s="3">
        <v>1.20881263404172E-3</v>
      </c>
      <c r="M382" s="3">
        <v>5.70146398881777E-4</v>
      </c>
    </row>
    <row r="383" spans="1:13" x14ac:dyDescent="0.25">
      <c r="A383" s="8" t="s">
        <v>167</v>
      </c>
      <c r="B383" s="2">
        <v>0</v>
      </c>
      <c r="C383" s="2">
        <v>0</v>
      </c>
      <c r="D383" s="2">
        <v>0</v>
      </c>
      <c r="E383" s="2">
        <v>3.5467281432878203E-4</v>
      </c>
      <c r="F383" s="2">
        <v>6.5486725663716798E-3</v>
      </c>
      <c r="G383" s="2">
        <v>3.1685930649661201E-2</v>
      </c>
      <c r="H383" s="2">
        <v>3.7956204379562E-2</v>
      </c>
      <c r="I383" s="2">
        <v>3.4530660845405799E-2</v>
      </c>
      <c r="J383" s="2">
        <v>3.7330754352030898E-2</v>
      </c>
      <c r="K383" s="2">
        <v>4.0014227280810999E-2</v>
      </c>
      <c r="L383" s="3">
        <v>3.63813608890622E-2</v>
      </c>
      <c r="M383" s="3">
        <v>1.7876848377841498E-2</v>
      </c>
    </row>
    <row r="384" spans="1:13" x14ac:dyDescent="0.25">
      <c r="A384" s="8" t="s">
        <v>168</v>
      </c>
      <c r="B384" s="2">
        <v>0</v>
      </c>
      <c r="C384" s="2">
        <v>0</v>
      </c>
      <c r="D384" s="2">
        <v>0</v>
      </c>
      <c r="E384" s="2">
        <v>0</v>
      </c>
      <c r="F384" s="2">
        <v>0</v>
      </c>
      <c r="G384" s="2">
        <v>0</v>
      </c>
      <c r="H384" s="2">
        <v>0</v>
      </c>
      <c r="I384" s="2">
        <v>0</v>
      </c>
      <c r="J384" s="2">
        <v>0</v>
      </c>
      <c r="K384" s="2">
        <v>0</v>
      </c>
      <c r="L384" s="3">
        <v>0</v>
      </c>
      <c r="M384" s="3">
        <v>0</v>
      </c>
    </row>
    <row r="385" spans="1:13" x14ac:dyDescent="0.25">
      <c r="A385" s="8" t="s">
        <v>169</v>
      </c>
      <c r="B385" s="2">
        <v>0</v>
      </c>
      <c r="C385" s="2">
        <v>0</v>
      </c>
      <c r="D385" s="2">
        <v>0</v>
      </c>
      <c r="E385" s="2">
        <v>0</v>
      </c>
      <c r="F385" s="2">
        <v>3.0088495575221201E-3</v>
      </c>
      <c r="G385" s="2">
        <v>2.1323236349143099E-2</v>
      </c>
      <c r="H385" s="2">
        <v>1.7101147028154299E-2</v>
      </c>
      <c r="I385" s="2">
        <v>1.25024806509228E-2</v>
      </c>
      <c r="J385" s="2">
        <v>4.2553191489361703E-3</v>
      </c>
      <c r="K385" s="2">
        <v>3.5568202027387499E-3</v>
      </c>
      <c r="L385" s="3">
        <v>1.1464223045428001E-2</v>
      </c>
      <c r="M385" s="3">
        <v>5.7198558081365397E-3</v>
      </c>
    </row>
    <row r="386" spans="1:13" x14ac:dyDescent="0.25">
      <c r="A386" s="8" t="s">
        <v>170</v>
      </c>
      <c r="B386" s="2">
        <v>0</v>
      </c>
      <c r="C386" s="2">
        <v>0</v>
      </c>
      <c r="D386" s="2">
        <v>0</v>
      </c>
      <c r="E386" s="2">
        <v>0</v>
      </c>
      <c r="F386" s="2">
        <v>1.9469026548672599E-3</v>
      </c>
      <c r="G386" s="2">
        <v>9.7648465524113204E-3</v>
      </c>
      <c r="H386" s="2">
        <v>4.3795620437956199E-3</v>
      </c>
      <c r="I386" s="2">
        <v>3.9690414764834304E-3</v>
      </c>
      <c r="J386" s="2">
        <v>3.6750483558994199E-3</v>
      </c>
      <c r="K386" s="2">
        <v>2.4897741419171301E-3</v>
      </c>
      <c r="L386" s="3">
        <v>4.7962565802300598E-3</v>
      </c>
      <c r="M386" s="3">
        <v>2.46450378871478E-3</v>
      </c>
    </row>
    <row r="387" spans="1:13" x14ac:dyDescent="0.25">
      <c r="A387" s="8" t="s">
        <v>171</v>
      </c>
      <c r="B387" s="2">
        <v>0</v>
      </c>
      <c r="C387" s="2">
        <v>0</v>
      </c>
      <c r="D387" s="2">
        <v>0</v>
      </c>
      <c r="E387" s="2">
        <v>1.5960276644795201E-3</v>
      </c>
      <c r="F387" s="2">
        <v>2.8141592920354001E-2</v>
      </c>
      <c r="G387" s="2">
        <v>0.25009964129135098</v>
      </c>
      <c r="H387" s="2">
        <v>0.235036496350365</v>
      </c>
      <c r="I387" s="2">
        <v>0.228021432823973</v>
      </c>
      <c r="J387" s="2">
        <v>0.20251450676982599</v>
      </c>
      <c r="K387" s="2">
        <v>0.21643250933665301</v>
      </c>
      <c r="L387" s="3">
        <v>0.22596997465392901</v>
      </c>
      <c r="M387" s="3">
        <v>0.109670418597808</v>
      </c>
    </row>
    <row r="388" spans="1:13" x14ac:dyDescent="0.25">
      <c r="A388" s="8" t="s">
        <v>172</v>
      </c>
      <c r="B388" s="2">
        <v>0</v>
      </c>
      <c r="C388" s="2">
        <v>0</v>
      </c>
      <c r="D388" s="2">
        <v>0</v>
      </c>
      <c r="E388" s="2">
        <v>0</v>
      </c>
      <c r="F388" s="2">
        <v>0</v>
      </c>
      <c r="G388" s="2">
        <v>0</v>
      </c>
      <c r="H388" s="2">
        <v>0</v>
      </c>
      <c r="I388" s="2">
        <v>0</v>
      </c>
      <c r="J388" s="2">
        <v>1.9342359767891701E-4</v>
      </c>
      <c r="K388" s="2">
        <v>0</v>
      </c>
      <c r="L388" s="3">
        <v>3.89939559368298E-5</v>
      </c>
      <c r="M388" s="3">
        <v>1.8391819318767E-5</v>
      </c>
    </row>
    <row r="389" spans="1:13" x14ac:dyDescent="0.25">
      <c r="A389" s="8" t="s">
        <v>173</v>
      </c>
      <c r="B389" s="2">
        <v>0</v>
      </c>
      <c r="C389" s="2">
        <v>0</v>
      </c>
      <c r="D389" s="2">
        <v>0</v>
      </c>
      <c r="E389" s="2">
        <v>0</v>
      </c>
      <c r="F389" s="2">
        <v>7.0796460176991195E-4</v>
      </c>
      <c r="G389" s="2">
        <v>1.4946193702670399E-2</v>
      </c>
      <c r="H389" s="2">
        <v>1.18873826903024E-2</v>
      </c>
      <c r="I389" s="2">
        <v>1.34947410200437E-2</v>
      </c>
      <c r="J389" s="2">
        <v>6.9632495164410101E-3</v>
      </c>
      <c r="K389" s="2">
        <v>4.8017072736973102E-3</v>
      </c>
      <c r="L389" s="3">
        <v>1.0255410411386201E-2</v>
      </c>
      <c r="M389" s="3">
        <v>4.9106157581107904E-3</v>
      </c>
    </row>
    <row r="390" spans="1:13" x14ac:dyDescent="0.25">
      <c r="A390" s="8" t="s">
        <v>174</v>
      </c>
      <c r="B390" s="2">
        <v>0</v>
      </c>
      <c r="C390" s="2">
        <v>0</v>
      </c>
      <c r="D390" s="2">
        <v>0</v>
      </c>
      <c r="E390" s="2">
        <v>0</v>
      </c>
      <c r="F390" s="2">
        <v>1.76991150442478E-3</v>
      </c>
      <c r="G390" s="2">
        <v>1.6341171781586301E-2</v>
      </c>
      <c r="H390" s="2">
        <v>1.54327424400417E-2</v>
      </c>
      <c r="I390" s="2">
        <v>1.07164119865053E-2</v>
      </c>
      <c r="J390" s="2">
        <v>6.3829787234042498E-3</v>
      </c>
      <c r="K390" s="2">
        <v>6.04659434465588E-3</v>
      </c>
      <c r="L390" s="3">
        <v>1.0801325794501901E-2</v>
      </c>
      <c r="M390" s="3">
        <v>5.27845214448613E-3</v>
      </c>
    </row>
    <row r="391" spans="1:13" x14ac:dyDescent="0.25">
      <c r="A391" s="8" t="s">
        <v>175</v>
      </c>
      <c r="B391" s="2">
        <v>0</v>
      </c>
      <c r="C391" s="2">
        <v>0</v>
      </c>
      <c r="D391" s="2">
        <v>0</v>
      </c>
      <c r="E391" s="2">
        <v>0</v>
      </c>
      <c r="F391" s="2">
        <v>1.43362831858407E-2</v>
      </c>
      <c r="G391" s="2">
        <v>0.10920685532084499</v>
      </c>
      <c r="H391" s="2">
        <v>0.12075078206465099</v>
      </c>
      <c r="I391" s="2">
        <v>0.113911490375074</v>
      </c>
      <c r="J391" s="2">
        <v>0.104642166344294</v>
      </c>
      <c r="K391" s="2">
        <v>0.12377734305530901</v>
      </c>
      <c r="L391" s="3">
        <v>0.11456424254240601</v>
      </c>
      <c r="M391" s="3">
        <v>5.5524902523357601E-2</v>
      </c>
    </row>
    <row r="392" spans="1:13" x14ac:dyDescent="0.25">
      <c r="A392" s="8" t="s">
        <v>176</v>
      </c>
      <c r="B392" s="2">
        <v>0</v>
      </c>
      <c r="C392" s="2">
        <v>0</v>
      </c>
      <c r="D392" s="2">
        <v>0</v>
      </c>
      <c r="E392" s="2">
        <v>0</v>
      </c>
      <c r="F392" s="2">
        <v>0</v>
      </c>
      <c r="G392" s="2">
        <v>0</v>
      </c>
      <c r="H392" s="2">
        <v>0</v>
      </c>
      <c r="I392" s="2">
        <v>0</v>
      </c>
      <c r="J392" s="2">
        <v>0</v>
      </c>
      <c r="K392" s="2">
        <v>0</v>
      </c>
      <c r="L392" s="3">
        <v>0</v>
      </c>
      <c r="M392" s="3">
        <v>0</v>
      </c>
    </row>
    <row r="393" spans="1:13" x14ac:dyDescent="0.25">
      <c r="A393" s="8" t="s">
        <v>177</v>
      </c>
      <c r="B393" s="2">
        <v>0</v>
      </c>
      <c r="C393" s="2">
        <v>0</v>
      </c>
      <c r="D393" s="2">
        <v>0</v>
      </c>
      <c r="E393" s="2">
        <v>0</v>
      </c>
      <c r="F393" s="2">
        <v>1.0619469026548699E-3</v>
      </c>
      <c r="G393" s="2">
        <v>4.1849342367477104E-3</v>
      </c>
      <c r="H393" s="2">
        <v>3.5453597497393098E-3</v>
      </c>
      <c r="I393" s="2">
        <v>2.9767811073625702E-3</v>
      </c>
      <c r="J393" s="2">
        <v>1.54738878143133E-3</v>
      </c>
      <c r="K393" s="2">
        <v>1.7784101013693799E-3</v>
      </c>
      <c r="L393" s="3">
        <v>2.7685708715149198E-3</v>
      </c>
      <c r="M393" s="3">
        <v>1.41617008754506E-3</v>
      </c>
    </row>
    <row r="394" spans="1:13" x14ac:dyDescent="0.25">
      <c r="A394" s="8" t="s">
        <v>178</v>
      </c>
      <c r="B394" s="2">
        <v>0</v>
      </c>
      <c r="C394" s="2">
        <v>0</v>
      </c>
      <c r="D394" s="2">
        <v>0</v>
      </c>
      <c r="E394" s="2">
        <v>0</v>
      </c>
      <c r="F394" s="2">
        <v>1.41592920353982E-3</v>
      </c>
      <c r="G394" s="2">
        <v>1.1359107214029499E-2</v>
      </c>
      <c r="H394" s="2">
        <v>1.37643378519291E-2</v>
      </c>
      <c r="I394" s="2">
        <v>1.0517959912681099E-2</v>
      </c>
      <c r="J394" s="2">
        <v>8.1237911025145108E-3</v>
      </c>
      <c r="K394" s="2">
        <v>7.8250044460252497E-3</v>
      </c>
      <c r="L394" s="3">
        <v>1.0216416455449399E-2</v>
      </c>
      <c r="M394" s="3">
        <v>4.9657912160670902E-3</v>
      </c>
    </row>
    <row r="395" spans="1:13" x14ac:dyDescent="0.25">
      <c r="A395" s="8" t="s">
        <v>179</v>
      </c>
      <c r="B395" s="2">
        <v>0</v>
      </c>
      <c r="C395" s="2">
        <v>0</v>
      </c>
      <c r="D395" s="2">
        <v>0</v>
      </c>
      <c r="E395" s="2">
        <v>1.7733640716439101E-4</v>
      </c>
      <c r="F395" s="2">
        <v>6.0176991150442498E-3</v>
      </c>
      <c r="G395" s="2">
        <v>8.5691510561976894E-2</v>
      </c>
      <c r="H395" s="2">
        <v>7.9666319082377507E-2</v>
      </c>
      <c r="I395" s="2">
        <v>7.6999404643778496E-2</v>
      </c>
      <c r="J395" s="2">
        <v>7.3500967117988397E-2</v>
      </c>
      <c r="K395" s="2">
        <v>7.5226747287924597E-2</v>
      </c>
      <c r="L395" s="3">
        <v>7.8104893741470102E-2</v>
      </c>
      <c r="M395" s="3">
        <v>3.7482527771647199E-2</v>
      </c>
    </row>
    <row r="396" spans="1:13" x14ac:dyDescent="0.25">
      <c r="A396" s="8" t="s">
        <v>180</v>
      </c>
      <c r="B396" s="2">
        <v>0</v>
      </c>
      <c r="C396" s="2">
        <v>0</v>
      </c>
      <c r="D396" s="2">
        <v>0</v>
      </c>
      <c r="E396" s="2">
        <v>0</v>
      </c>
      <c r="F396" s="2">
        <v>0</v>
      </c>
      <c r="G396" s="2">
        <v>0</v>
      </c>
      <c r="H396" s="2">
        <v>0</v>
      </c>
      <c r="I396" s="2">
        <v>0</v>
      </c>
      <c r="J396" s="2">
        <v>0</v>
      </c>
      <c r="K396" s="2">
        <v>0</v>
      </c>
      <c r="L396" s="3">
        <v>0</v>
      </c>
      <c r="M396" s="3">
        <v>0</v>
      </c>
    </row>
    <row r="397" spans="1:13" x14ac:dyDescent="0.25">
      <c r="A397" s="8" t="s">
        <v>181</v>
      </c>
      <c r="B397" s="2">
        <v>0</v>
      </c>
      <c r="C397" s="2">
        <v>0</v>
      </c>
      <c r="D397" s="2">
        <v>0</v>
      </c>
      <c r="E397" s="2">
        <v>0</v>
      </c>
      <c r="F397" s="2">
        <v>1.5929203539822999E-3</v>
      </c>
      <c r="G397" s="2">
        <v>1.81347150259067E-2</v>
      </c>
      <c r="H397" s="2">
        <v>1.6266944734098E-2</v>
      </c>
      <c r="I397" s="2">
        <v>1.6669974201230401E-2</v>
      </c>
      <c r="J397" s="2">
        <v>1.00580270793037E-2</v>
      </c>
      <c r="K397" s="2">
        <v>6.9357993953405696E-3</v>
      </c>
      <c r="L397" s="3">
        <v>1.3413920842269399E-2</v>
      </c>
      <c r="M397" s="3">
        <v>6.4923122195247604E-3</v>
      </c>
    </row>
    <row r="398" spans="1:13" x14ac:dyDescent="0.25">
      <c r="A398" s="8" t="s">
        <v>182</v>
      </c>
      <c r="B398" s="2">
        <v>0</v>
      </c>
      <c r="C398" s="2">
        <v>0</v>
      </c>
      <c r="D398" s="2">
        <v>0</v>
      </c>
      <c r="E398" s="2">
        <v>0</v>
      </c>
      <c r="F398" s="2">
        <v>1.76991150442478E-3</v>
      </c>
      <c r="G398" s="2">
        <v>1.21562375448386E-2</v>
      </c>
      <c r="H398" s="2">
        <v>1.2930135557872801E-2</v>
      </c>
      <c r="I398" s="2">
        <v>9.3272474697360594E-3</v>
      </c>
      <c r="J398" s="2">
        <v>9.8646034816247605E-3</v>
      </c>
      <c r="K398" s="2">
        <v>4.0903432331495602E-3</v>
      </c>
      <c r="L398" s="3">
        <v>9.5145252485864702E-3</v>
      </c>
      <c r="M398" s="3">
        <v>4.67152210696682E-3</v>
      </c>
    </row>
    <row r="399" spans="1:13" x14ac:dyDescent="0.25">
      <c r="A399" s="8" t="s">
        <v>183</v>
      </c>
      <c r="B399" s="2">
        <v>0</v>
      </c>
      <c r="C399" s="2">
        <v>0</v>
      </c>
      <c r="D399" s="2">
        <v>0</v>
      </c>
      <c r="E399" s="2">
        <v>5.3200922149317196E-4</v>
      </c>
      <c r="F399" s="2">
        <v>1.04424778761062E-2</v>
      </c>
      <c r="G399" s="2">
        <v>9.2865683539258698E-2</v>
      </c>
      <c r="H399" s="2">
        <v>9.3013555787278407E-2</v>
      </c>
      <c r="I399" s="2">
        <v>9.1089501885294702E-2</v>
      </c>
      <c r="J399" s="2">
        <v>0.10715667311412</v>
      </c>
      <c r="K399" s="2">
        <v>0.102969944869287</v>
      </c>
      <c r="L399" s="3">
        <v>9.7640865665821794E-2</v>
      </c>
      <c r="M399" s="3">
        <v>4.7193408371956201E-2</v>
      </c>
    </row>
    <row r="400" spans="1:13" x14ac:dyDescent="0.25">
      <c r="A400" s="8" t="s">
        <v>184</v>
      </c>
      <c r="B400" s="2">
        <v>0</v>
      </c>
      <c r="C400" s="2">
        <v>0</v>
      </c>
      <c r="D400" s="2">
        <v>0</v>
      </c>
      <c r="E400" s="2">
        <v>0</v>
      </c>
      <c r="F400" s="2">
        <v>0</v>
      </c>
      <c r="G400" s="2">
        <v>0</v>
      </c>
      <c r="H400" s="2">
        <v>0</v>
      </c>
      <c r="I400" s="2">
        <v>0</v>
      </c>
      <c r="J400" s="2">
        <v>0</v>
      </c>
      <c r="K400" s="2">
        <v>1.7784101013693801E-4</v>
      </c>
      <c r="L400" s="3">
        <v>3.89939559368298E-5</v>
      </c>
      <c r="M400" s="3">
        <v>1.8391819318767E-5</v>
      </c>
    </row>
    <row r="401" spans="1:13" x14ac:dyDescent="0.25">
      <c r="A401" s="8" t="s">
        <v>185</v>
      </c>
      <c r="B401" s="2">
        <v>0</v>
      </c>
      <c r="C401" s="2">
        <v>0</v>
      </c>
      <c r="D401" s="2">
        <v>0</v>
      </c>
      <c r="E401" s="2">
        <v>0</v>
      </c>
      <c r="F401" s="2">
        <v>2.1238938053097299E-3</v>
      </c>
      <c r="G401" s="2">
        <v>1.1558389796731801E-2</v>
      </c>
      <c r="H401" s="2">
        <v>1.31386861313869E-2</v>
      </c>
      <c r="I401" s="2">
        <v>1.5876165905933701E-2</v>
      </c>
      <c r="J401" s="2">
        <v>1.41199226305609E-2</v>
      </c>
      <c r="K401" s="2">
        <v>9.7812555575315704E-3</v>
      </c>
      <c r="L401" s="3">
        <v>1.2829011503217001E-2</v>
      </c>
      <c r="M401" s="3">
        <v>6.2716103876995499E-3</v>
      </c>
    </row>
    <row r="402" spans="1:13" x14ac:dyDescent="0.25">
      <c r="A402" s="8" t="s">
        <v>186</v>
      </c>
      <c r="B402" s="2">
        <v>0</v>
      </c>
      <c r="C402" s="2">
        <v>0</v>
      </c>
      <c r="D402" s="2">
        <v>0</v>
      </c>
      <c r="E402" s="2">
        <v>0</v>
      </c>
      <c r="F402" s="2">
        <v>3.5398230088495597E-4</v>
      </c>
      <c r="G402" s="2">
        <v>6.9748903945795098E-3</v>
      </c>
      <c r="H402" s="2">
        <v>7.0907194994786196E-3</v>
      </c>
      <c r="I402" s="2">
        <v>6.5489184361976604E-3</v>
      </c>
      <c r="J402" s="2">
        <v>4.2553191489361703E-3</v>
      </c>
      <c r="K402" s="2">
        <v>3.73466121287569E-3</v>
      </c>
      <c r="L402" s="3">
        <v>5.6541236108403198E-3</v>
      </c>
      <c r="M402" s="3">
        <v>2.70359743985875E-3</v>
      </c>
    </row>
    <row r="403" spans="1:13" x14ac:dyDescent="0.25">
      <c r="A403" s="8" t="s">
        <v>187</v>
      </c>
      <c r="B403" s="2">
        <v>0</v>
      </c>
      <c r="C403" s="2">
        <v>0</v>
      </c>
      <c r="D403" s="2">
        <v>0</v>
      </c>
      <c r="E403" s="2">
        <v>1.7733640716439101E-4</v>
      </c>
      <c r="F403" s="2">
        <v>6.3716814159291996E-3</v>
      </c>
      <c r="G403" s="2">
        <v>4.5436428856117997E-2</v>
      </c>
      <c r="H403" s="2">
        <v>5.4014598540146001E-2</v>
      </c>
      <c r="I403" s="2">
        <v>5.2589799563405398E-2</v>
      </c>
      <c r="J403" s="2">
        <v>5.3771760154738897E-2</v>
      </c>
      <c r="K403" s="2">
        <v>7.0780722034501198E-2</v>
      </c>
      <c r="L403" s="3">
        <v>5.5683369077792901E-2</v>
      </c>
      <c r="M403" s="3">
        <v>2.6944015301993699E-2</v>
      </c>
    </row>
    <row r="404" spans="1:13" x14ac:dyDescent="0.25">
      <c r="A404" s="8" t="s">
        <v>188</v>
      </c>
      <c r="B404" s="2">
        <v>0</v>
      </c>
      <c r="C404" s="2">
        <v>0</v>
      </c>
      <c r="D404" s="2">
        <v>0</v>
      </c>
      <c r="E404" s="2">
        <v>0</v>
      </c>
      <c r="F404" s="2">
        <v>0</v>
      </c>
      <c r="G404" s="2">
        <v>0</v>
      </c>
      <c r="H404" s="2">
        <v>0</v>
      </c>
      <c r="I404" s="2">
        <v>0</v>
      </c>
      <c r="J404" s="2">
        <v>1.9342359767891701E-4</v>
      </c>
      <c r="K404" s="2">
        <v>0</v>
      </c>
      <c r="L404" s="3">
        <v>3.89939559368298E-5</v>
      </c>
      <c r="M404" s="3">
        <v>1.8391819318767E-5</v>
      </c>
    </row>
    <row r="405" spans="1:13" x14ac:dyDescent="0.25">
      <c r="A405" s="8" t="s">
        <v>189</v>
      </c>
      <c r="B405" s="2">
        <v>0.185364108069422</v>
      </c>
      <c r="C405" s="2">
        <v>0.20484544695071</v>
      </c>
      <c r="D405" s="2">
        <v>0.20190995907230599</v>
      </c>
      <c r="E405" s="2">
        <v>0.15038127327540299</v>
      </c>
      <c r="F405" s="2">
        <v>7.1681415929203504E-2</v>
      </c>
      <c r="G405" s="2">
        <v>1.9928258270227199E-4</v>
      </c>
      <c r="H405" s="2">
        <v>0</v>
      </c>
      <c r="I405" s="2">
        <v>0</v>
      </c>
      <c r="J405" s="2">
        <v>0</v>
      </c>
      <c r="K405" s="2">
        <v>0</v>
      </c>
      <c r="L405" s="3">
        <v>3.89939559368298E-5</v>
      </c>
      <c r="M405" s="3">
        <v>8.6441550798204994E-2</v>
      </c>
    </row>
    <row r="406" spans="1:13" x14ac:dyDescent="0.25">
      <c r="A406" s="8" t="s">
        <v>190</v>
      </c>
      <c r="B406" s="2">
        <v>0.22079083914832701</v>
      </c>
      <c r="C406" s="2">
        <v>0.153717627401838</v>
      </c>
      <c r="D406" s="2">
        <v>9.1234652114597498E-2</v>
      </c>
      <c r="E406" s="2">
        <v>8.7781521546373503E-2</v>
      </c>
      <c r="F406" s="2">
        <v>6.7787610619469002E-2</v>
      </c>
      <c r="G406" s="2">
        <v>0</v>
      </c>
      <c r="H406" s="2">
        <v>2.08550573514077E-4</v>
      </c>
      <c r="I406" s="2">
        <v>1.9845207382417101E-4</v>
      </c>
      <c r="J406" s="2">
        <v>1.9342359767891701E-4</v>
      </c>
      <c r="K406" s="2">
        <v>0</v>
      </c>
      <c r="L406" s="3">
        <v>1.1698186781048899E-4</v>
      </c>
      <c r="M406" s="3">
        <v>6.5658794967998202E-2</v>
      </c>
    </row>
    <row r="407" spans="1:13" x14ac:dyDescent="0.25">
      <c r="A407" s="8" t="s">
        <v>191</v>
      </c>
      <c r="B407" s="2">
        <v>0.59384505278225097</v>
      </c>
      <c r="C407" s="2">
        <v>0.64143692564745203</v>
      </c>
      <c r="D407" s="2">
        <v>0.70634379263301506</v>
      </c>
      <c r="E407" s="2">
        <v>0.75793580422060602</v>
      </c>
      <c r="F407" s="2">
        <v>0.75628318584070797</v>
      </c>
      <c r="G407" s="2">
        <v>8.2303706656038297E-2</v>
      </c>
      <c r="H407" s="2">
        <v>6.3816475495307598E-2</v>
      </c>
      <c r="I407" s="2">
        <v>8.6723556261162904E-2</v>
      </c>
      <c r="J407" s="2">
        <v>0.110058027079304</v>
      </c>
      <c r="K407" s="2">
        <v>7.3448337186555204E-2</v>
      </c>
      <c r="L407" s="3">
        <v>8.3369077792942101E-2</v>
      </c>
      <c r="M407" s="3">
        <v>0.40434414772309302</v>
      </c>
    </row>
    <row r="408" spans="1:13" x14ac:dyDescent="0.25">
      <c r="A408" s="8" t="s">
        <v>192</v>
      </c>
      <c r="B408" s="2">
        <v>0</v>
      </c>
      <c r="C408" s="2">
        <v>0</v>
      </c>
      <c r="D408" s="2">
        <v>0</v>
      </c>
      <c r="E408" s="2">
        <v>0</v>
      </c>
      <c r="F408" s="2">
        <v>0</v>
      </c>
      <c r="G408" s="2">
        <v>0</v>
      </c>
      <c r="H408" s="2">
        <v>0</v>
      </c>
      <c r="I408" s="2">
        <v>9.9226036912085694E-4</v>
      </c>
      <c r="J408" s="2">
        <v>7.7369439071566697E-4</v>
      </c>
      <c r="K408" s="2">
        <v>1.60056909123244E-3</v>
      </c>
      <c r="L408" s="3">
        <v>7.0189120686293602E-4</v>
      </c>
      <c r="M408" s="3">
        <v>3.31052747737806E-4</v>
      </c>
    </row>
    <row r="409" spans="1:13" x14ac:dyDescent="0.25">
      <c r="A409" s="8" t="s">
        <v>193</v>
      </c>
      <c r="B409" s="2">
        <v>0</v>
      </c>
      <c r="C409" s="2">
        <v>0</v>
      </c>
      <c r="D409" s="2">
        <v>0</v>
      </c>
      <c r="E409" s="2">
        <v>0</v>
      </c>
      <c r="F409" s="2">
        <v>8.5959885386819503E-3</v>
      </c>
      <c r="G409" s="2">
        <v>0.132930513595166</v>
      </c>
      <c r="H409" s="2">
        <v>0.170520231213873</v>
      </c>
      <c r="I409" s="2">
        <v>0.14285714285714299</v>
      </c>
      <c r="J409" s="2">
        <v>0.163346613545817</v>
      </c>
      <c r="K409" s="2">
        <v>0.140625</v>
      </c>
      <c r="L409" s="3">
        <v>0.15079365079365101</v>
      </c>
      <c r="M409" s="3">
        <v>5.1909892262487801E-2</v>
      </c>
    </row>
    <row r="410" spans="1:13" x14ac:dyDescent="0.25">
      <c r="A410" s="8" t="s">
        <v>194</v>
      </c>
      <c r="B410" s="2">
        <v>0</v>
      </c>
      <c r="C410" s="2">
        <v>0</v>
      </c>
      <c r="D410" s="2">
        <v>0</v>
      </c>
      <c r="E410" s="2">
        <v>0</v>
      </c>
      <c r="F410" s="2">
        <v>0</v>
      </c>
      <c r="G410" s="2">
        <v>0</v>
      </c>
      <c r="H410" s="2">
        <v>2.8901734104046198E-3</v>
      </c>
      <c r="I410" s="2">
        <v>0</v>
      </c>
      <c r="J410" s="2">
        <v>0</v>
      </c>
      <c r="K410" s="2">
        <v>0</v>
      </c>
      <c r="L410" s="3">
        <v>7.2150072150072204E-4</v>
      </c>
      <c r="M410" s="3">
        <v>2.4485798237022501E-4</v>
      </c>
    </row>
    <row r="411" spans="1:13" x14ac:dyDescent="0.25">
      <c r="A411" s="8" t="s">
        <v>195</v>
      </c>
      <c r="B411" s="2">
        <v>0</v>
      </c>
      <c r="C411" s="2">
        <v>0</v>
      </c>
      <c r="D411" s="2">
        <v>0</v>
      </c>
      <c r="E411" s="2">
        <v>0</v>
      </c>
      <c r="F411" s="2">
        <v>2.8653295128939801E-3</v>
      </c>
      <c r="G411" s="2">
        <v>1.2084592145015101E-2</v>
      </c>
      <c r="H411" s="2">
        <v>1.44508670520231E-2</v>
      </c>
      <c r="I411" s="2">
        <v>2.2556390977443601E-2</v>
      </c>
      <c r="J411" s="2">
        <v>3.9840637450199202E-2</v>
      </c>
      <c r="K411" s="2">
        <v>3.125E-2</v>
      </c>
      <c r="L411" s="3">
        <v>2.2366522366522399E-2</v>
      </c>
      <c r="M411" s="3">
        <v>7.8354554358472106E-3</v>
      </c>
    </row>
    <row r="412" spans="1:13" x14ac:dyDescent="0.25">
      <c r="A412" s="8" t="s">
        <v>196</v>
      </c>
      <c r="B412" s="2">
        <v>0</v>
      </c>
      <c r="C412" s="2">
        <v>0</v>
      </c>
      <c r="D412" s="2">
        <v>0</v>
      </c>
      <c r="E412" s="2">
        <v>0</v>
      </c>
      <c r="F412" s="2">
        <v>0</v>
      </c>
      <c r="G412" s="2">
        <v>0</v>
      </c>
      <c r="H412" s="2">
        <v>0</v>
      </c>
      <c r="I412" s="2">
        <v>0</v>
      </c>
      <c r="J412" s="2">
        <v>0</v>
      </c>
      <c r="K412" s="2">
        <v>0</v>
      </c>
      <c r="L412" s="3">
        <v>0</v>
      </c>
      <c r="M412" s="3">
        <v>0</v>
      </c>
    </row>
    <row r="413" spans="1:13" x14ac:dyDescent="0.25">
      <c r="A413" s="8" t="s">
        <v>197</v>
      </c>
      <c r="B413" s="2">
        <v>0</v>
      </c>
      <c r="C413" s="2">
        <v>0</v>
      </c>
      <c r="D413" s="2">
        <v>0</v>
      </c>
      <c r="E413" s="2">
        <v>0</v>
      </c>
      <c r="F413" s="2">
        <v>8.5959885386819503E-3</v>
      </c>
      <c r="G413" s="2">
        <v>5.1359516616314202E-2</v>
      </c>
      <c r="H413" s="2">
        <v>8.9595375722543294E-2</v>
      </c>
      <c r="I413" s="2">
        <v>0.10902255639097699</v>
      </c>
      <c r="J413" s="2">
        <v>0.111553784860558</v>
      </c>
      <c r="K413" s="2">
        <v>0.109375</v>
      </c>
      <c r="L413" s="3">
        <v>9.0909090909090898E-2</v>
      </c>
      <c r="M413" s="3">
        <v>3.1586679725759098E-2</v>
      </c>
    </row>
    <row r="414" spans="1:13" x14ac:dyDescent="0.25">
      <c r="A414" s="8" t="s">
        <v>198</v>
      </c>
      <c r="B414" s="2">
        <v>0</v>
      </c>
      <c r="C414" s="2">
        <v>0</v>
      </c>
      <c r="D414" s="2">
        <v>0</v>
      </c>
      <c r="E414" s="2">
        <v>0</v>
      </c>
      <c r="F414" s="2">
        <v>0</v>
      </c>
      <c r="G414" s="2">
        <v>0</v>
      </c>
      <c r="H414" s="2">
        <v>0</v>
      </c>
      <c r="I414" s="2">
        <v>0</v>
      </c>
      <c r="J414" s="2">
        <v>0</v>
      </c>
      <c r="K414" s="2">
        <v>0</v>
      </c>
      <c r="L414" s="3">
        <v>0</v>
      </c>
      <c r="M414" s="3">
        <v>0</v>
      </c>
    </row>
    <row r="415" spans="1:13" x14ac:dyDescent="0.25">
      <c r="A415" s="8" t="s">
        <v>199</v>
      </c>
      <c r="B415" s="2">
        <v>0</v>
      </c>
      <c r="C415" s="2">
        <v>0</v>
      </c>
      <c r="D415" s="2">
        <v>1.68350168350168E-3</v>
      </c>
      <c r="E415" s="2">
        <v>0</v>
      </c>
      <c r="F415" s="2">
        <v>5.7306590257879698E-3</v>
      </c>
      <c r="G415" s="2">
        <v>9.0634441087613302E-3</v>
      </c>
      <c r="H415" s="2">
        <v>8.6705202312138702E-3</v>
      </c>
      <c r="I415" s="2">
        <v>3.7593984962405999E-2</v>
      </c>
      <c r="J415" s="2">
        <v>1.1952191235059801E-2</v>
      </c>
      <c r="K415" s="2">
        <v>2.0833333333333301E-2</v>
      </c>
      <c r="L415" s="3">
        <v>1.6594516594516599E-2</v>
      </c>
      <c r="M415" s="3">
        <v>6.3663075416258604E-3</v>
      </c>
    </row>
    <row r="416" spans="1:13" x14ac:dyDescent="0.25">
      <c r="A416" s="8" t="s">
        <v>200</v>
      </c>
      <c r="B416" s="2">
        <v>0</v>
      </c>
      <c r="C416" s="2">
        <v>0</v>
      </c>
      <c r="D416" s="2">
        <v>0</v>
      </c>
      <c r="E416" s="2">
        <v>0</v>
      </c>
      <c r="F416" s="2">
        <v>0</v>
      </c>
      <c r="G416" s="2">
        <v>0</v>
      </c>
      <c r="H416" s="2">
        <v>0</v>
      </c>
      <c r="I416" s="2">
        <v>0</v>
      </c>
      <c r="J416" s="2">
        <v>0</v>
      </c>
      <c r="K416" s="2">
        <v>0</v>
      </c>
      <c r="L416" s="3">
        <v>0</v>
      </c>
      <c r="M416" s="3">
        <v>0</v>
      </c>
    </row>
    <row r="417" spans="1:13" x14ac:dyDescent="0.25">
      <c r="A417" s="8" t="s">
        <v>201</v>
      </c>
      <c r="B417" s="2">
        <v>0</v>
      </c>
      <c r="C417" s="2">
        <v>0</v>
      </c>
      <c r="D417" s="2">
        <v>0</v>
      </c>
      <c r="E417" s="2">
        <v>0</v>
      </c>
      <c r="F417" s="2">
        <v>5.7306590257879698E-3</v>
      </c>
      <c r="G417" s="2">
        <v>9.9697885196374597E-2</v>
      </c>
      <c r="H417" s="2">
        <v>0.115606936416185</v>
      </c>
      <c r="I417" s="2">
        <v>0.10902255639097699</v>
      </c>
      <c r="J417" s="2">
        <v>7.9681274900398405E-2</v>
      </c>
      <c r="K417" s="2">
        <v>0.119791666666667</v>
      </c>
      <c r="L417" s="3">
        <v>0.104617604617605</v>
      </c>
      <c r="M417" s="3">
        <v>3.5994123408423097E-2</v>
      </c>
    </row>
    <row r="418" spans="1:13" x14ac:dyDescent="0.25">
      <c r="A418" s="8" t="s">
        <v>202</v>
      </c>
      <c r="B418" s="2">
        <v>0</v>
      </c>
      <c r="C418" s="2">
        <v>0</v>
      </c>
      <c r="D418" s="2">
        <v>0</v>
      </c>
      <c r="E418" s="2">
        <v>0</v>
      </c>
      <c r="F418" s="2">
        <v>0</v>
      </c>
      <c r="G418" s="2">
        <v>3.0211480362537799E-3</v>
      </c>
      <c r="H418" s="2">
        <v>2.8901734104046198E-3</v>
      </c>
      <c r="I418" s="2">
        <v>3.7593984962406E-3</v>
      </c>
      <c r="J418" s="2">
        <v>3.9840637450199202E-3</v>
      </c>
      <c r="K418" s="2">
        <v>5.2083333333333296E-3</v>
      </c>
      <c r="L418" s="3">
        <v>3.6075036075036101E-3</v>
      </c>
      <c r="M418" s="3">
        <v>1.2242899118511299E-3</v>
      </c>
    </row>
    <row r="419" spans="1:13" x14ac:dyDescent="0.25">
      <c r="A419" s="8" t="s">
        <v>203</v>
      </c>
      <c r="B419" s="2">
        <v>0</v>
      </c>
      <c r="C419" s="2">
        <v>0</v>
      </c>
      <c r="D419" s="2">
        <v>0</v>
      </c>
      <c r="E419" s="2">
        <v>0</v>
      </c>
      <c r="F419" s="2">
        <v>2.8653295128939801E-3</v>
      </c>
      <c r="G419" s="2">
        <v>3.32326283987915E-2</v>
      </c>
      <c r="H419" s="2">
        <v>1.44508670520231E-2</v>
      </c>
      <c r="I419" s="2">
        <v>2.6315789473684199E-2</v>
      </c>
      <c r="J419" s="2">
        <v>5.1792828685259001E-2</v>
      </c>
      <c r="K419" s="2">
        <v>4.1666666666666699E-2</v>
      </c>
      <c r="L419" s="3">
        <v>3.1746031746031703E-2</v>
      </c>
      <c r="M419" s="3">
        <v>1.1018609206660099E-2</v>
      </c>
    </row>
    <row r="420" spans="1:13" x14ac:dyDescent="0.25">
      <c r="A420" s="8" t="s">
        <v>204</v>
      </c>
      <c r="B420" s="2">
        <v>0</v>
      </c>
      <c r="C420" s="2">
        <v>0</v>
      </c>
      <c r="D420" s="2">
        <v>0</v>
      </c>
      <c r="E420" s="2">
        <v>0</v>
      </c>
      <c r="F420" s="2">
        <v>0</v>
      </c>
      <c r="G420" s="2">
        <v>0</v>
      </c>
      <c r="H420" s="2">
        <v>0</v>
      </c>
      <c r="I420" s="2">
        <v>0</v>
      </c>
      <c r="J420" s="2">
        <v>0</v>
      </c>
      <c r="K420" s="2">
        <v>0</v>
      </c>
      <c r="L420" s="3">
        <v>0</v>
      </c>
      <c r="M420" s="3">
        <v>0</v>
      </c>
    </row>
    <row r="421" spans="1:13" x14ac:dyDescent="0.25">
      <c r="A421" s="8" t="s">
        <v>205</v>
      </c>
      <c r="B421" s="2">
        <v>0</v>
      </c>
      <c r="C421" s="2">
        <v>0</v>
      </c>
      <c r="D421" s="2">
        <v>0</v>
      </c>
      <c r="E421" s="2">
        <v>0</v>
      </c>
      <c r="F421" s="2">
        <v>2.8653295128939801E-3</v>
      </c>
      <c r="G421" s="2">
        <v>0.105740181268882</v>
      </c>
      <c r="H421" s="2">
        <v>8.0924855491329495E-2</v>
      </c>
      <c r="I421" s="2">
        <v>0.13533834586466201</v>
      </c>
      <c r="J421" s="2">
        <v>0.115537848605578</v>
      </c>
      <c r="K421" s="2">
        <v>9.8958333333333301E-2</v>
      </c>
      <c r="L421" s="3">
        <v>0.10606060606060599</v>
      </c>
      <c r="M421" s="3">
        <v>3.6238981390793297E-2</v>
      </c>
    </row>
    <row r="422" spans="1:13" x14ac:dyDescent="0.25">
      <c r="A422" s="8" t="s">
        <v>206</v>
      </c>
      <c r="B422" s="2">
        <v>0</v>
      </c>
      <c r="C422" s="2">
        <v>0</v>
      </c>
      <c r="D422" s="2">
        <v>0</v>
      </c>
      <c r="E422" s="2">
        <v>0</v>
      </c>
      <c r="F422" s="2">
        <v>0</v>
      </c>
      <c r="G422" s="2">
        <v>0</v>
      </c>
      <c r="H422" s="2">
        <v>0</v>
      </c>
      <c r="I422" s="2">
        <v>0</v>
      </c>
      <c r="J422" s="2">
        <v>0</v>
      </c>
      <c r="K422" s="2">
        <v>1.0416666666666701E-2</v>
      </c>
      <c r="L422" s="3">
        <v>1.44300144300144E-3</v>
      </c>
      <c r="M422" s="3">
        <v>4.8971596474045099E-4</v>
      </c>
    </row>
    <row r="423" spans="1:13" x14ac:dyDescent="0.25">
      <c r="A423" s="8" t="s">
        <v>207</v>
      </c>
      <c r="B423" s="2">
        <v>0</v>
      </c>
      <c r="C423" s="2">
        <v>0</v>
      </c>
      <c r="D423" s="2">
        <v>0</v>
      </c>
      <c r="E423" s="2">
        <v>0</v>
      </c>
      <c r="F423" s="2">
        <v>2.8653295128939801E-3</v>
      </c>
      <c r="G423" s="2">
        <v>1.2084592145015101E-2</v>
      </c>
      <c r="H423" s="2">
        <v>8.6705202312138702E-3</v>
      </c>
      <c r="I423" s="2">
        <v>1.12781954887218E-2</v>
      </c>
      <c r="J423" s="2">
        <v>1.5936254980079698E-2</v>
      </c>
      <c r="K423" s="2">
        <v>2.6041666666666699E-2</v>
      </c>
      <c r="L423" s="3">
        <v>1.3708513708513699E-2</v>
      </c>
      <c r="M423" s="3">
        <v>4.8971596474045101E-3</v>
      </c>
    </row>
    <row r="424" spans="1:13" x14ac:dyDescent="0.25">
      <c r="A424" s="8" t="s">
        <v>208</v>
      </c>
      <c r="B424" s="2">
        <v>0</v>
      </c>
      <c r="C424" s="2">
        <v>0</v>
      </c>
      <c r="D424" s="2">
        <v>0</v>
      </c>
      <c r="E424" s="2">
        <v>0</v>
      </c>
      <c r="F424" s="2">
        <v>0</v>
      </c>
      <c r="G424" s="2">
        <v>0</v>
      </c>
      <c r="H424" s="2">
        <v>0</v>
      </c>
      <c r="I424" s="2">
        <v>0</v>
      </c>
      <c r="J424" s="2">
        <v>0</v>
      </c>
      <c r="K424" s="2">
        <v>0</v>
      </c>
      <c r="L424" s="3">
        <v>0</v>
      </c>
      <c r="M424" s="3">
        <v>0</v>
      </c>
    </row>
    <row r="425" spans="1:13" x14ac:dyDescent="0.25">
      <c r="A425" s="8" t="s">
        <v>209</v>
      </c>
      <c r="B425" s="2">
        <v>0</v>
      </c>
      <c r="C425" s="2">
        <v>0</v>
      </c>
      <c r="D425" s="2">
        <v>0</v>
      </c>
      <c r="E425" s="2">
        <v>0</v>
      </c>
      <c r="F425" s="2">
        <v>8.5959885386819503E-3</v>
      </c>
      <c r="G425" s="2">
        <v>9.0634441087613302E-3</v>
      </c>
      <c r="H425" s="2">
        <v>3.7572254335260097E-2</v>
      </c>
      <c r="I425" s="2">
        <v>7.5187969924812E-3</v>
      </c>
      <c r="J425" s="2">
        <v>3.9840637450199202E-3</v>
      </c>
      <c r="K425" s="2">
        <v>2.0833333333333301E-2</v>
      </c>
      <c r="L425" s="3">
        <v>1.6594516594516599E-2</v>
      </c>
      <c r="M425" s="3">
        <v>6.3663075416258604E-3</v>
      </c>
    </row>
    <row r="426" spans="1:13" x14ac:dyDescent="0.25">
      <c r="A426" s="8" t="s">
        <v>210</v>
      </c>
      <c r="B426" s="2">
        <v>0</v>
      </c>
      <c r="C426" s="2">
        <v>0</v>
      </c>
      <c r="D426" s="2">
        <v>0</v>
      </c>
      <c r="E426" s="2">
        <v>0</v>
      </c>
      <c r="F426" s="2">
        <v>0</v>
      </c>
      <c r="G426" s="2">
        <v>0</v>
      </c>
      <c r="H426" s="2">
        <v>0</v>
      </c>
      <c r="I426" s="2">
        <v>0</v>
      </c>
      <c r="J426" s="2">
        <v>0</v>
      </c>
      <c r="K426" s="2">
        <v>0</v>
      </c>
      <c r="L426" s="3">
        <v>0</v>
      </c>
      <c r="M426" s="3">
        <v>0</v>
      </c>
    </row>
    <row r="427" spans="1:13" x14ac:dyDescent="0.25">
      <c r="A427" s="8" t="s">
        <v>211</v>
      </c>
      <c r="B427" s="2">
        <v>0</v>
      </c>
      <c r="C427" s="2">
        <v>0</v>
      </c>
      <c r="D427" s="2">
        <v>0</v>
      </c>
      <c r="E427" s="2">
        <v>0</v>
      </c>
      <c r="F427" s="2">
        <v>0</v>
      </c>
      <c r="G427" s="2">
        <v>0</v>
      </c>
      <c r="H427" s="2">
        <v>5.78034682080925E-3</v>
      </c>
      <c r="I427" s="2">
        <v>7.5187969924812E-3</v>
      </c>
      <c r="J427" s="2">
        <v>3.9840637450199202E-3</v>
      </c>
      <c r="K427" s="2">
        <v>5.2083333333333296E-3</v>
      </c>
      <c r="L427" s="3">
        <v>4.3290043290043299E-3</v>
      </c>
      <c r="M427" s="3">
        <v>1.46914789422135E-3</v>
      </c>
    </row>
    <row r="428" spans="1:13" x14ac:dyDescent="0.25">
      <c r="A428" s="8" t="s">
        <v>212</v>
      </c>
      <c r="B428" s="2">
        <v>0</v>
      </c>
      <c r="C428" s="2">
        <v>0</v>
      </c>
      <c r="D428" s="2">
        <v>0</v>
      </c>
      <c r="E428" s="2">
        <v>0</v>
      </c>
      <c r="F428" s="2">
        <v>0</v>
      </c>
      <c r="G428" s="2">
        <v>0</v>
      </c>
      <c r="H428" s="2">
        <v>0</v>
      </c>
      <c r="I428" s="2">
        <v>0</v>
      </c>
      <c r="J428" s="2">
        <v>0</v>
      </c>
      <c r="K428" s="2">
        <v>0</v>
      </c>
      <c r="L428" s="3">
        <v>0</v>
      </c>
      <c r="M428" s="3">
        <v>0</v>
      </c>
    </row>
    <row r="429" spans="1:13" x14ac:dyDescent="0.25">
      <c r="A429" s="8" t="s">
        <v>213</v>
      </c>
      <c r="B429" s="2">
        <v>0</v>
      </c>
      <c r="C429" s="2">
        <v>0</v>
      </c>
      <c r="D429" s="2">
        <v>0</v>
      </c>
      <c r="E429" s="2">
        <v>0</v>
      </c>
      <c r="F429" s="2">
        <v>2.8653295128939801E-3</v>
      </c>
      <c r="G429" s="2">
        <v>2.4169184290030201E-2</v>
      </c>
      <c r="H429" s="2">
        <v>2.8901734104046201E-2</v>
      </c>
      <c r="I429" s="2">
        <v>1.50375939849624E-2</v>
      </c>
      <c r="J429" s="2">
        <v>1.9920318725099601E-2</v>
      </c>
      <c r="K429" s="2">
        <v>1.0416666666666701E-2</v>
      </c>
      <c r="L429" s="3">
        <v>2.09235209235209E-2</v>
      </c>
      <c r="M429" s="3">
        <v>7.3457394711067599E-3</v>
      </c>
    </row>
    <row r="430" spans="1:13" x14ac:dyDescent="0.25">
      <c r="A430" s="8" t="s">
        <v>214</v>
      </c>
      <c r="B430" s="2">
        <v>0</v>
      </c>
      <c r="C430" s="2">
        <v>0</v>
      </c>
      <c r="D430" s="2">
        <v>0</v>
      </c>
      <c r="E430" s="2">
        <v>0</v>
      </c>
      <c r="F430" s="2">
        <v>0</v>
      </c>
      <c r="G430" s="2">
        <v>0</v>
      </c>
      <c r="H430" s="2">
        <v>0</v>
      </c>
      <c r="I430" s="2">
        <v>0</v>
      </c>
      <c r="J430" s="2">
        <v>0</v>
      </c>
      <c r="K430" s="2">
        <v>0</v>
      </c>
      <c r="L430" s="3">
        <v>0</v>
      </c>
      <c r="M430" s="3">
        <v>0</v>
      </c>
    </row>
    <row r="431" spans="1:13" x14ac:dyDescent="0.25">
      <c r="A431" s="8" t="s">
        <v>215</v>
      </c>
      <c r="B431" s="2">
        <v>0</v>
      </c>
      <c r="C431" s="2">
        <v>0</v>
      </c>
      <c r="D431" s="2">
        <v>0</v>
      </c>
      <c r="E431" s="2">
        <v>0</v>
      </c>
      <c r="F431" s="2">
        <v>5.7306590257879698E-3</v>
      </c>
      <c r="G431" s="2">
        <v>2.7190332326284001E-2</v>
      </c>
      <c r="H431" s="2">
        <v>5.2023121387283197E-2</v>
      </c>
      <c r="I431" s="2">
        <v>1.12781954887218E-2</v>
      </c>
      <c r="J431" s="2">
        <v>2.78884462151394E-2</v>
      </c>
      <c r="K431" s="2">
        <v>1.5625E-2</v>
      </c>
      <c r="L431" s="3">
        <v>2.8860028860028902E-2</v>
      </c>
      <c r="M431" s="3">
        <v>1.02840352595495E-2</v>
      </c>
    </row>
    <row r="432" spans="1:13" x14ac:dyDescent="0.25">
      <c r="A432" s="8" t="s">
        <v>216</v>
      </c>
      <c r="B432" s="2">
        <v>0</v>
      </c>
      <c r="C432" s="2">
        <v>0</v>
      </c>
      <c r="D432" s="2">
        <v>0</v>
      </c>
      <c r="E432" s="2">
        <v>0</v>
      </c>
      <c r="F432" s="2">
        <v>0</v>
      </c>
      <c r="G432" s="2">
        <v>0</v>
      </c>
      <c r="H432" s="2">
        <v>0</v>
      </c>
      <c r="I432" s="2">
        <v>0</v>
      </c>
      <c r="J432" s="2">
        <v>0</v>
      </c>
      <c r="K432" s="2">
        <v>0</v>
      </c>
      <c r="L432" s="3">
        <v>0</v>
      </c>
      <c r="M432" s="3">
        <v>0</v>
      </c>
    </row>
    <row r="433" spans="1:13" x14ac:dyDescent="0.25">
      <c r="A433" s="8" t="s">
        <v>217</v>
      </c>
      <c r="B433" s="2">
        <v>0</v>
      </c>
      <c r="C433" s="2">
        <v>0</v>
      </c>
      <c r="D433" s="2">
        <v>0</v>
      </c>
      <c r="E433" s="2">
        <v>0</v>
      </c>
      <c r="F433" s="2">
        <v>0</v>
      </c>
      <c r="G433" s="2">
        <v>1.51057401812689E-2</v>
      </c>
      <c r="H433" s="2">
        <v>1.15606936416185E-2</v>
      </c>
      <c r="I433" s="2">
        <v>3.7593984962406E-3</v>
      </c>
      <c r="J433" s="2">
        <v>7.9681274900398405E-3</v>
      </c>
      <c r="K433" s="2">
        <v>5.2083333333333296E-3</v>
      </c>
      <c r="L433" s="3">
        <v>9.3795093795093799E-3</v>
      </c>
      <c r="M433" s="3">
        <v>3.1831537708129302E-3</v>
      </c>
    </row>
    <row r="434" spans="1:13" x14ac:dyDescent="0.25">
      <c r="A434" s="8" t="s">
        <v>218</v>
      </c>
      <c r="B434" s="2">
        <v>0</v>
      </c>
      <c r="C434" s="2">
        <v>0</v>
      </c>
      <c r="D434" s="2">
        <v>0</v>
      </c>
      <c r="E434" s="2">
        <v>0</v>
      </c>
      <c r="F434" s="2">
        <v>0</v>
      </c>
      <c r="G434" s="2">
        <v>0</v>
      </c>
      <c r="H434" s="2">
        <v>0</v>
      </c>
      <c r="I434" s="2">
        <v>0</v>
      </c>
      <c r="J434" s="2">
        <v>0</v>
      </c>
      <c r="K434" s="2">
        <v>0</v>
      </c>
      <c r="L434" s="3">
        <v>0</v>
      </c>
      <c r="M434" s="3">
        <v>0</v>
      </c>
    </row>
    <row r="435" spans="1:13" x14ac:dyDescent="0.25">
      <c r="A435" s="8" t="s">
        <v>219</v>
      </c>
      <c r="B435" s="2">
        <v>0</v>
      </c>
      <c r="C435" s="2">
        <v>0</v>
      </c>
      <c r="D435" s="2">
        <v>0</v>
      </c>
      <c r="E435" s="2">
        <v>0</v>
      </c>
      <c r="F435" s="2">
        <v>0</v>
      </c>
      <c r="G435" s="2">
        <v>9.0634441087613302E-3</v>
      </c>
      <c r="H435" s="2">
        <v>0</v>
      </c>
      <c r="I435" s="2">
        <v>3.7593984962406E-3</v>
      </c>
      <c r="J435" s="2">
        <v>0</v>
      </c>
      <c r="K435" s="2">
        <v>2.0833333333333301E-2</v>
      </c>
      <c r="L435" s="3">
        <v>5.7720057720057703E-3</v>
      </c>
      <c r="M435" s="3">
        <v>1.9588638589618E-3</v>
      </c>
    </row>
    <row r="436" spans="1:13" x14ac:dyDescent="0.25">
      <c r="A436" s="8" t="s">
        <v>220</v>
      </c>
      <c r="B436" s="2">
        <v>0</v>
      </c>
      <c r="C436" s="2">
        <v>0</v>
      </c>
      <c r="D436" s="2">
        <v>0</v>
      </c>
      <c r="E436" s="2">
        <v>0</v>
      </c>
      <c r="F436" s="2">
        <v>0</v>
      </c>
      <c r="G436" s="2">
        <v>0</v>
      </c>
      <c r="H436" s="2">
        <v>0</v>
      </c>
      <c r="I436" s="2">
        <v>0</v>
      </c>
      <c r="J436" s="2">
        <v>0</v>
      </c>
      <c r="K436" s="2">
        <v>0</v>
      </c>
      <c r="L436" s="3">
        <v>0</v>
      </c>
      <c r="M436" s="3">
        <v>0</v>
      </c>
    </row>
    <row r="437" spans="1:13" x14ac:dyDescent="0.25">
      <c r="A437" s="8" t="s">
        <v>221</v>
      </c>
      <c r="B437" s="2">
        <v>0</v>
      </c>
      <c r="C437" s="2">
        <v>0</v>
      </c>
      <c r="D437" s="2">
        <v>0</v>
      </c>
      <c r="E437" s="2">
        <v>0</v>
      </c>
      <c r="F437" s="2">
        <v>2.8653295128939801E-3</v>
      </c>
      <c r="G437" s="2">
        <v>9.0634441087613302E-3</v>
      </c>
      <c r="H437" s="2">
        <v>1.44508670520231E-2</v>
      </c>
      <c r="I437" s="2">
        <v>1.50375939849624E-2</v>
      </c>
      <c r="J437" s="2">
        <v>0</v>
      </c>
      <c r="K437" s="2">
        <v>1.0416666666666701E-2</v>
      </c>
      <c r="L437" s="3">
        <v>1.01010101010101E-2</v>
      </c>
      <c r="M437" s="3">
        <v>3.67286973555338E-3</v>
      </c>
    </row>
    <row r="438" spans="1:13" x14ac:dyDescent="0.25">
      <c r="A438" s="8" t="s">
        <v>222</v>
      </c>
      <c r="B438" s="2">
        <v>0</v>
      </c>
      <c r="C438" s="2">
        <v>0</v>
      </c>
      <c r="D438" s="2">
        <v>0</v>
      </c>
      <c r="E438" s="2">
        <v>0</v>
      </c>
      <c r="F438" s="2">
        <v>0</v>
      </c>
      <c r="G438" s="2">
        <v>0</v>
      </c>
      <c r="H438" s="2">
        <v>0</v>
      </c>
      <c r="I438" s="2">
        <v>3.7593984962406E-3</v>
      </c>
      <c r="J438" s="2">
        <v>0</v>
      </c>
      <c r="K438" s="2">
        <v>5.2083333333333296E-3</v>
      </c>
      <c r="L438" s="3">
        <v>1.44300144300144E-3</v>
      </c>
      <c r="M438" s="3">
        <v>4.8971596474045099E-4</v>
      </c>
    </row>
    <row r="439" spans="1:13" x14ac:dyDescent="0.25">
      <c r="A439" s="8" t="s">
        <v>223</v>
      </c>
      <c r="B439" s="2">
        <v>0</v>
      </c>
      <c r="C439" s="2">
        <v>0</v>
      </c>
      <c r="D439" s="2">
        <v>0</v>
      </c>
      <c r="E439" s="2">
        <v>0</v>
      </c>
      <c r="F439" s="2">
        <v>5.7306590257879698E-3</v>
      </c>
      <c r="G439" s="2">
        <v>6.0422960725075503E-3</v>
      </c>
      <c r="H439" s="2">
        <v>1.44508670520231E-2</v>
      </c>
      <c r="I439" s="2">
        <v>0</v>
      </c>
      <c r="J439" s="2">
        <v>3.9840637450199202E-3</v>
      </c>
      <c r="K439" s="2">
        <v>1.0416666666666701E-2</v>
      </c>
      <c r="L439" s="3">
        <v>7.2150072150072202E-3</v>
      </c>
      <c r="M439" s="3">
        <v>2.9382957884427001E-3</v>
      </c>
    </row>
    <row r="440" spans="1:13" x14ac:dyDescent="0.25">
      <c r="A440" s="8" t="s">
        <v>224</v>
      </c>
      <c r="B440" s="2">
        <v>0</v>
      </c>
      <c r="C440" s="2">
        <v>0</v>
      </c>
      <c r="D440" s="2">
        <v>0</v>
      </c>
      <c r="E440" s="2">
        <v>0</v>
      </c>
      <c r="F440" s="2">
        <v>0</v>
      </c>
      <c r="G440" s="2">
        <v>0</v>
      </c>
      <c r="H440" s="2">
        <v>0</v>
      </c>
      <c r="I440" s="2">
        <v>0</v>
      </c>
      <c r="J440" s="2">
        <v>0</v>
      </c>
      <c r="K440" s="2">
        <v>0</v>
      </c>
      <c r="L440" s="3">
        <v>0</v>
      </c>
      <c r="M440" s="3">
        <v>0</v>
      </c>
    </row>
    <row r="441" spans="1:13" x14ac:dyDescent="0.25">
      <c r="A441" s="8" t="s">
        <v>225</v>
      </c>
      <c r="B441" s="2">
        <v>0</v>
      </c>
      <c r="C441" s="2">
        <v>0</v>
      </c>
      <c r="D441" s="2">
        <v>0</v>
      </c>
      <c r="E441" s="2">
        <v>0</v>
      </c>
      <c r="F441" s="2">
        <v>2.0057306590257899E-2</v>
      </c>
      <c r="G441" s="2">
        <v>0.21752265861027201</v>
      </c>
      <c r="H441" s="2">
        <v>0.190751445086705</v>
      </c>
      <c r="I441" s="2">
        <v>0.17293233082706799</v>
      </c>
      <c r="J441" s="2">
        <v>0.175298804780877</v>
      </c>
      <c r="K441" s="2">
        <v>0.16145833333333301</v>
      </c>
      <c r="L441" s="3">
        <v>0.18686868686868699</v>
      </c>
      <c r="M441" s="3">
        <v>6.5132223310479895E-2</v>
      </c>
    </row>
    <row r="442" spans="1:13" x14ac:dyDescent="0.25">
      <c r="A442" s="8" t="s">
        <v>226</v>
      </c>
      <c r="B442" s="2">
        <v>0</v>
      </c>
      <c r="C442" s="2">
        <v>0</v>
      </c>
      <c r="D442" s="2">
        <v>0</v>
      </c>
      <c r="E442" s="2">
        <v>0</v>
      </c>
      <c r="F442" s="2">
        <v>0</v>
      </c>
      <c r="G442" s="2">
        <v>1.51057401812689E-2</v>
      </c>
      <c r="H442" s="2">
        <v>2.8901734104046198E-3</v>
      </c>
      <c r="I442" s="2">
        <v>3.7593984962406E-3</v>
      </c>
      <c r="J442" s="2">
        <v>3.9840637450199202E-3</v>
      </c>
      <c r="K442" s="2">
        <v>0</v>
      </c>
      <c r="L442" s="3">
        <v>5.7720057720057703E-3</v>
      </c>
      <c r="M442" s="3">
        <v>1.9588638589618E-3</v>
      </c>
    </row>
    <row r="443" spans="1:13" x14ac:dyDescent="0.25">
      <c r="A443" s="8" t="s">
        <v>227</v>
      </c>
      <c r="B443" s="2">
        <v>0</v>
      </c>
      <c r="C443" s="2">
        <v>0</v>
      </c>
      <c r="D443" s="2">
        <v>0</v>
      </c>
      <c r="E443" s="2">
        <v>0</v>
      </c>
      <c r="F443" s="2">
        <v>8.5959885386819503E-3</v>
      </c>
      <c r="G443" s="2">
        <v>8.7613293051359495E-2</v>
      </c>
      <c r="H443" s="2">
        <v>4.0462427745664699E-2</v>
      </c>
      <c r="I443" s="2">
        <v>3.3834586466165398E-2</v>
      </c>
      <c r="J443" s="2">
        <v>6.3745019920318696E-2</v>
      </c>
      <c r="K443" s="2">
        <v>6.7708333333333301E-2</v>
      </c>
      <c r="L443" s="3">
        <v>5.8441558441558399E-2</v>
      </c>
      <c r="M443" s="3">
        <v>2.05680705190989E-2</v>
      </c>
    </row>
    <row r="444" spans="1:13" x14ac:dyDescent="0.25">
      <c r="A444" s="8" t="s">
        <v>228</v>
      </c>
      <c r="B444" s="2">
        <v>0</v>
      </c>
      <c r="C444" s="2">
        <v>0</v>
      </c>
      <c r="D444" s="2">
        <v>0</v>
      </c>
      <c r="E444" s="2">
        <v>0</v>
      </c>
      <c r="F444" s="2">
        <v>0</v>
      </c>
      <c r="G444" s="2">
        <v>0</v>
      </c>
      <c r="H444" s="2">
        <v>0</v>
      </c>
      <c r="I444" s="2">
        <v>0</v>
      </c>
      <c r="J444" s="2">
        <v>0</v>
      </c>
      <c r="K444" s="2">
        <v>0</v>
      </c>
      <c r="L444" s="3">
        <v>0</v>
      </c>
      <c r="M444" s="3">
        <v>0</v>
      </c>
    </row>
    <row r="445" spans="1:13" x14ac:dyDescent="0.25">
      <c r="A445" s="8" t="s">
        <v>229</v>
      </c>
      <c r="B445" s="2">
        <v>0</v>
      </c>
      <c r="C445" s="2">
        <v>0</v>
      </c>
      <c r="D445" s="2">
        <v>0</v>
      </c>
      <c r="E445" s="2">
        <v>0</v>
      </c>
      <c r="F445" s="2">
        <v>2.8653295128939801E-3</v>
      </c>
      <c r="G445" s="2">
        <v>9.9697885196374597E-2</v>
      </c>
      <c r="H445" s="2">
        <v>8.0924855491329495E-2</v>
      </c>
      <c r="I445" s="2">
        <v>0.105263157894737</v>
      </c>
      <c r="J445" s="2">
        <v>7.5697211155378502E-2</v>
      </c>
      <c r="K445" s="2">
        <v>4.1666666666666699E-2</v>
      </c>
      <c r="L445" s="3">
        <v>8.3694083694083696E-2</v>
      </c>
      <c r="M445" s="3">
        <v>2.8648383937316401E-2</v>
      </c>
    </row>
    <row r="446" spans="1:13" x14ac:dyDescent="0.25">
      <c r="A446" s="8" t="s">
        <v>230</v>
      </c>
      <c r="B446" s="2">
        <v>0</v>
      </c>
      <c r="C446" s="2">
        <v>0</v>
      </c>
      <c r="D446" s="2">
        <v>0</v>
      </c>
      <c r="E446" s="2">
        <v>0</v>
      </c>
      <c r="F446" s="2">
        <v>0</v>
      </c>
      <c r="G446" s="2">
        <v>0</v>
      </c>
      <c r="H446" s="2">
        <v>0</v>
      </c>
      <c r="I446" s="2">
        <v>0</v>
      </c>
      <c r="J446" s="2">
        <v>0</v>
      </c>
      <c r="K446" s="2">
        <v>0</v>
      </c>
      <c r="L446" s="3">
        <v>0</v>
      </c>
      <c r="M446" s="3">
        <v>0</v>
      </c>
    </row>
    <row r="447" spans="1:13" x14ac:dyDescent="0.25">
      <c r="A447" s="8" t="s">
        <v>231</v>
      </c>
      <c r="B447" s="2">
        <v>0</v>
      </c>
      <c r="C447" s="2">
        <v>0</v>
      </c>
      <c r="D447" s="2">
        <v>0</v>
      </c>
      <c r="E447" s="2">
        <v>0</v>
      </c>
      <c r="F447" s="2">
        <v>0</v>
      </c>
      <c r="G447" s="2">
        <v>1.2084592145015101E-2</v>
      </c>
      <c r="H447" s="2">
        <v>5.78034682080925E-3</v>
      </c>
      <c r="I447" s="2">
        <v>0</v>
      </c>
      <c r="J447" s="2">
        <v>7.9681274900398405E-3</v>
      </c>
      <c r="K447" s="2">
        <v>5.2083333333333296E-3</v>
      </c>
      <c r="L447" s="3">
        <v>6.4935064935064896E-3</v>
      </c>
      <c r="M447" s="3">
        <v>2.2037218413320302E-3</v>
      </c>
    </row>
    <row r="448" spans="1:13" x14ac:dyDescent="0.25">
      <c r="A448" s="8" t="s">
        <v>232</v>
      </c>
      <c r="B448" s="2">
        <v>0</v>
      </c>
      <c r="C448" s="2">
        <v>0</v>
      </c>
      <c r="D448" s="2">
        <v>0</v>
      </c>
      <c r="E448" s="2">
        <v>0</v>
      </c>
      <c r="F448" s="2">
        <v>0</v>
      </c>
      <c r="G448" s="2">
        <v>0</v>
      </c>
      <c r="H448" s="2">
        <v>0</v>
      </c>
      <c r="I448" s="2">
        <v>0</v>
      </c>
      <c r="J448" s="2">
        <v>0</v>
      </c>
      <c r="K448" s="2">
        <v>0</v>
      </c>
      <c r="L448" s="3">
        <v>0</v>
      </c>
      <c r="M448" s="3">
        <v>0</v>
      </c>
    </row>
    <row r="449" spans="1:13" x14ac:dyDescent="0.25">
      <c r="A449" s="8" t="s">
        <v>233</v>
      </c>
      <c r="B449" s="2">
        <v>0.82524271844660202</v>
      </c>
      <c r="C449" s="2">
        <v>0.91542288557213902</v>
      </c>
      <c r="D449" s="2">
        <v>0.80134680134680103</v>
      </c>
      <c r="E449" s="2">
        <v>0.79400749063670395</v>
      </c>
      <c r="F449" s="2">
        <v>0.70487106017192003</v>
      </c>
      <c r="G449" s="2">
        <v>3.0211480362537799E-3</v>
      </c>
      <c r="H449" s="2">
        <v>0</v>
      </c>
      <c r="I449" s="2">
        <v>0</v>
      </c>
      <c r="J449" s="2">
        <v>0</v>
      </c>
      <c r="K449" s="2">
        <v>0</v>
      </c>
      <c r="L449" s="3">
        <v>7.2150072150072204E-4</v>
      </c>
      <c r="M449" s="3">
        <v>0.54089128305582801</v>
      </c>
    </row>
    <row r="450" spans="1:13" x14ac:dyDescent="0.25">
      <c r="A450" s="8" t="s">
        <v>234</v>
      </c>
      <c r="B450" s="2">
        <v>1.94174757281553E-2</v>
      </c>
      <c r="C450" s="2">
        <v>0</v>
      </c>
      <c r="D450" s="2">
        <v>6.7340067340067302E-3</v>
      </c>
      <c r="E450" s="2">
        <v>1.31086142322097E-2</v>
      </c>
      <c r="F450" s="2">
        <v>1.14613180515759E-2</v>
      </c>
      <c r="G450" s="2">
        <v>0</v>
      </c>
      <c r="H450" s="2">
        <v>0</v>
      </c>
      <c r="I450" s="2">
        <v>0</v>
      </c>
      <c r="J450" s="2">
        <v>0</v>
      </c>
      <c r="K450" s="2">
        <v>0</v>
      </c>
      <c r="L450" s="3">
        <v>0</v>
      </c>
      <c r="M450" s="3">
        <v>6.6111655239960796E-3</v>
      </c>
    </row>
    <row r="451" spans="1:13" x14ac:dyDescent="0.25">
      <c r="A451" s="8" t="s">
        <v>235</v>
      </c>
      <c r="B451" s="2">
        <v>0.15533980582524301</v>
      </c>
      <c r="C451" s="2">
        <v>8.45771144278607E-2</v>
      </c>
      <c r="D451" s="2">
        <v>0.19023569023569001</v>
      </c>
      <c r="E451" s="2">
        <v>0.192883895131086</v>
      </c>
      <c r="F451" s="2">
        <v>0.18624641833810901</v>
      </c>
      <c r="G451" s="2">
        <v>6.0422960725075503E-3</v>
      </c>
      <c r="H451" s="2">
        <v>5.78034682080925E-3</v>
      </c>
      <c r="I451" s="2">
        <v>1.8796992481203E-2</v>
      </c>
      <c r="J451" s="2">
        <v>1.1952191235059801E-2</v>
      </c>
      <c r="K451" s="2">
        <v>1.0416666666666701E-2</v>
      </c>
      <c r="L451" s="3">
        <v>1.01010101010101E-2</v>
      </c>
      <c r="M451" s="3">
        <v>0.10822722820764</v>
      </c>
    </row>
    <row r="452" spans="1:13" x14ac:dyDescent="0.25">
      <c r="A452" s="8" t="s">
        <v>236</v>
      </c>
      <c r="B452" s="2">
        <v>0</v>
      </c>
      <c r="C452" s="2">
        <v>0</v>
      </c>
      <c r="D452" s="2">
        <v>0</v>
      </c>
      <c r="E452" s="2">
        <v>0</v>
      </c>
      <c r="F452" s="2">
        <v>0</v>
      </c>
      <c r="G452" s="2">
        <v>0</v>
      </c>
      <c r="H452" s="2">
        <v>0</v>
      </c>
      <c r="I452" s="2">
        <v>0</v>
      </c>
      <c r="J452" s="2">
        <v>0</v>
      </c>
      <c r="K452" s="2">
        <v>5.2083333333333296E-3</v>
      </c>
      <c r="L452" s="3">
        <v>7.2150072150072204E-4</v>
      </c>
      <c r="M452" s="3">
        <v>2.4485798237022501E-4</v>
      </c>
    </row>
    <row r="453" spans="1:13" x14ac:dyDescent="0.25">
      <c r="A453" s="8" t="s">
        <v>237</v>
      </c>
      <c r="B453" s="2">
        <v>0</v>
      </c>
      <c r="C453" s="2">
        <v>0</v>
      </c>
      <c r="D453" s="2">
        <v>0</v>
      </c>
      <c r="E453" s="2">
        <v>0</v>
      </c>
      <c r="F453" s="2">
        <v>6.1601642710472299E-3</v>
      </c>
      <c r="G453" s="2">
        <v>7.29483282674772E-2</v>
      </c>
      <c r="H453" s="2">
        <v>0.159922928709056</v>
      </c>
      <c r="I453" s="2">
        <v>0.11755233494363899</v>
      </c>
      <c r="J453" s="2">
        <v>0.17432950191570901</v>
      </c>
      <c r="K453" s="2">
        <v>0.15546218487395</v>
      </c>
      <c r="L453" s="3">
        <v>0.13197424892703899</v>
      </c>
      <c r="M453" s="3">
        <v>7.3242764323685802E-2</v>
      </c>
    </row>
    <row r="454" spans="1:13" x14ac:dyDescent="0.25">
      <c r="A454" s="8" t="s">
        <v>238</v>
      </c>
      <c r="B454" s="2">
        <v>0</v>
      </c>
      <c r="C454" s="2">
        <v>0</v>
      </c>
      <c r="D454" s="2">
        <v>0</v>
      </c>
      <c r="E454" s="2">
        <v>0</v>
      </c>
      <c r="F454" s="2">
        <v>0</v>
      </c>
      <c r="G454" s="2">
        <v>1.5197568389057801E-3</v>
      </c>
      <c r="H454" s="2">
        <v>0</v>
      </c>
      <c r="I454" s="2">
        <v>0</v>
      </c>
      <c r="J454" s="2">
        <v>0</v>
      </c>
      <c r="K454" s="2">
        <v>0</v>
      </c>
      <c r="L454" s="3">
        <v>3.5765379113018598E-4</v>
      </c>
      <c r="M454" s="3">
        <v>1.96889151407757E-4</v>
      </c>
    </row>
    <row r="455" spans="1:13" x14ac:dyDescent="0.25">
      <c r="A455" s="8" t="s">
        <v>239</v>
      </c>
      <c r="B455" s="2">
        <v>0</v>
      </c>
      <c r="C455" s="2">
        <v>0</v>
      </c>
      <c r="D455" s="2">
        <v>0</v>
      </c>
      <c r="E455" s="2">
        <v>0</v>
      </c>
      <c r="F455" s="2">
        <v>1.8480492813141701E-2</v>
      </c>
      <c r="G455" s="2">
        <v>0.110942249240122</v>
      </c>
      <c r="H455" s="2">
        <v>9.6339113680154104E-2</v>
      </c>
      <c r="I455" s="2">
        <v>8.5346215780998394E-2</v>
      </c>
      <c r="J455" s="2">
        <v>9.0038314176245193E-2</v>
      </c>
      <c r="K455" s="2">
        <v>8.40336134453782E-2</v>
      </c>
      <c r="L455" s="3">
        <v>9.4062947067238903E-2</v>
      </c>
      <c r="M455" s="3">
        <v>5.355384918291E-2</v>
      </c>
    </row>
    <row r="456" spans="1:13" x14ac:dyDescent="0.25">
      <c r="A456" s="8" t="s">
        <v>240</v>
      </c>
      <c r="B456" s="2">
        <v>0</v>
      </c>
      <c r="C456" s="2">
        <v>0</v>
      </c>
      <c r="D456" s="2">
        <v>0</v>
      </c>
      <c r="E456" s="2">
        <v>0</v>
      </c>
      <c r="F456" s="2">
        <v>0</v>
      </c>
      <c r="G456" s="2">
        <v>0</v>
      </c>
      <c r="H456" s="2">
        <v>0</v>
      </c>
      <c r="I456" s="2">
        <v>0</v>
      </c>
      <c r="J456" s="2">
        <v>0</v>
      </c>
      <c r="K456" s="2">
        <v>0</v>
      </c>
      <c r="L456" s="3">
        <v>0</v>
      </c>
      <c r="M456" s="3">
        <v>0</v>
      </c>
    </row>
    <row r="457" spans="1:13" x14ac:dyDescent="0.25">
      <c r="A457" s="8" t="s">
        <v>241</v>
      </c>
      <c r="B457" s="2">
        <v>0</v>
      </c>
      <c r="C457" s="2">
        <v>0</v>
      </c>
      <c r="D457" s="2">
        <v>0</v>
      </c>
      <c r="E457" s="2">
        <v>3.5211267605633799E-3</v>
      </c>
      <c r="F457" s="2">
        <v>2.8747433264887101E-2</v>
      </c>
      <c r="G457" s="2">
        <v>0.13829787234042601</v>
      </c>
      <c r="H457" s="2">
        <v>0.140655105973025</v>
      </c>
      <c r="I457" s="2">
        <v>0.14331723027375201</v>
      </c>
      <c r="J457" s="2">
        <v>9.9616858237547901E-2</v>
      </c>
      <c r="K457" s="2">
        <v>0.109243697478992</v>
      </c>
      <c r="L457" s="3">
        <v>0.127682403433476</v>
      </c>
      <c r="M457" s="3">
        <v>7.34396534750935E-2</v>
      </c>
    </row>
    <row r="458" spans="1:13" x14ac:dyDescent="0.25">
      <c r="A458" s="8" t="s">
        <v>242</v>
      </c>
      <c r="B458" s="2">
        <v>0</v>
      </c>
      <c r="C458" s="2">
        <v>0</v>
      </c>
      <c r="D458" s="2">
        <v>0</v>
      </c>
      <c r="E458" s="2">
        <v>0</v>
      </c>
      <c r="F458" s="2">
        <v>0</v>
      </c>
      <c r="G458" s="2">
        <v>0</v>
      </c>
      <c r="H458" s="2">
        <v>3.85356454720617E-3</v>
      </c>
      <c r="I458" s="2">
        <v>8.0515297906602196E-3</v>
      </c>
      <c r="J458" s="2">
        <v>1.72413793103448E-2</v>
      </c>
      <c r="K458" s="2">
        <v>1.6806722689075598E-2</v>
      </c>
      <c r="L458" s="3">
        <v>8.58369098712446E-3</v>
      </c>
      <c r="M458" s="3">
        <v>4.7253396337861801E-3</v>
      </c>
    </row>
    <row r="459" spans="1:13" x14ac:dyDescent="0.25">
      <c r="A459" s="8" t="s">
        <v>243</v>
      </c>
      <c r="B459" s="2">
        <v>0</v>
      </c>
      <c r="C459" s="2">
        <v>0</v>
      </c>
      <c r="D459" s="2">
        <v>1.8115942028985501E-3</v>
      </c>
      <c r="E459" s="2">
        <v>1.76056338028169E-3</v>
      </c>
      <c r="F459" s="2">
        <v>3.2854209445585203E-2</v>
      </c>
      <c r="G459" s="2">
        <v>0.14589665653495401</v>
      </c>
      <c r="H459" s="2">
        <v>0.159922928709056</v>
      </c>
      <c r="I459" s="2">
        <v>0.15619967793880801</v>
      </c>
      <c r="J459" s="2">
        <v>0.22222222222222199</v>
      </c>
      <c r="K459" s="2">
        <v>0.189075630252101</v>
      </c>
      <c r="L459" s="3">
        <v>0.17238912732475001</v>
      </c>
      <c r="M459" s="3">
        <v>9.8444575703878698E-2</v>
      </c>
    </row>
    <row r="460" spans="1:13" x14ac:dyDescent="0.25">
      <c r="A460" s="8" t="s">
        <v>244</v>
      </c>
      <c r="B460" s="2">
        <v>0</v>
      </c>
      <c r="C460" s="2">
        <v>0</v>
      </c>
      <c r="D460" s="2">
        <v>0</v>
      </c>
      <c r="E460" s="2">
        <v>0</v>
      </c>
      <c r="F460" s="2">
        <v>0</v>
      </c>
      <c r="G460" s="2">
        <v>0</v>
      </c>
      <c r="H460" s="2">
        <v>0</v>
      </c>
      <c r="I460" s="2">
        <v>0</v>
      </c>
      <c r="J460" s="2">
        <v>0</v>
      </c>
      <c r="K460" s="2">
        <v>0</v>
      </c>
      <c r="L460" s="3">
        <v>0</v>
      </c>
      <c r="M460" s="3">
        <v>0</v>
      </c>
    </row>
    <row r="461" spans="1:13" x14ac:dyDescent="0.25">
      <c r="A461" s="8" t="s">
        <v>245</v>
      </c>
      <c r="B461" s="2">
        <v>0</v>
      </c>
      <c r="C461" s="2">
        <v>0</v>
      </c>
      <c r="D461" s="2">
        <v>0</v>
      </c>
      <c r="E461" s="2">
        <v>1.76056338028169E-3</v>
      </c>
      <c r="F461" s="2">
        <v>4.1067761806981504E-3</v>
      </c>
      <c r="G461" s="2">
        <v>1.67173252279635E-2</v>
      </c>
      <c r="H461" s="2">
        <v>4.2389210019267799E-2</v>
      </c>
      <c r="I461" s="2">
        <v>3.5426731078904997E-2</v>
      </c>
      <c r="J461" s="2">
        <v>1.9157088122605401E-2</v>
      </c>
      <c r="K461" s="2">
        <v>1.89075630252101E-2</v>
      </c>
      <c r="L461" s="3">
        <v>2.6466380543633799E-2</v>
      </c>
      <c r="M461" s="3">
        <v>1.51604646583973E-2</v>
      </c>
    </row>
    <row r="462" spans="1:13" x14ac:dyDescent="0.25">
      <c r="A462" s="8" t="s">
        <v>246</v>
      </c>
      <c r="B462" s="2">
        <v>0</v>
      </c>
      <c r="C462" s="2">
        <v>0</v>
      </c>
      <c r="D462" s="2">
        <v>0</v>
      </c>
      <c r="E462" s="2">
        <v>0</v>
      </c>
      <c r="F462" s="2">
        <v>0</v>
      </c>
      <c r="G462" s="2">
        <v>6.0790273556231003E-3</v>
      </c>
      <c r="H462" s="2">
        <v>5.78034682080925E-3</v>
      </c>
      <c r="I462" s="2">
        <v>4.8309178743961402E-3</v>
      </c>
      <c r="J462" s="2">
        <v>0</v>
      </c>
      <c r="K462" s="2">
        <v>0</v>
      </c>
      <c r="L462" s="3">
        <v>3.5765379113018598E-3</v>
      </c>
      <c r="M462" s="3">
        <v>1.96889151407757E-3</v>
      </c>
    </row>
    <row r="463" spans="1:13" x14ac:dyDescent="0.25">
      <c r="A463" s="8" t="s">
        <v>247</v>
      </c>
      <c r="B463" s="2">
        <v>0</v>
      </c>
      <c r="C463" s="2">
        <v>0</v>
      </c>
      <c r="D463" s="2">
        <v>0</v>
      </c>
      <c r="E463" s="2">
        <v>0</v>
      </c>
      <c r="F463" s="2">
        <v>1.02669404517454E-2</v>
      </c>
      <c r="G463" s="2">
        <v>4.7112462006078999E-2</v>
      </c>
      <c r="H463" s="2">
        <v>4.0462427745664699E-2</v>
      </c>
      <c r="I463" s="2">
        <v>3.7037037037037E-2</v>
      </c>
      <c r="J463" s="2">
        <v>3.0651340996168602E-2</v>
      </c>
      <c r="K463" s="2">
        <v>4.6218487394957999E-2</v>
      </c>
      <c r="L463" s="3">
        <v>4.0414878397710997E-2</v>
      </c>
      <c r="M463" s="3">
        <v>2.3232919866115399E-2</v>
      </c>
    </row>
    <row r="464" spans="1:13" x14ac:dyDescent="0.25">
      <c r="A464" s="8" t="s">
        <v>248</v>
      </c>
      <c r="B464" s="2">
        <v>0</v>
      </c>
      <c r="C464" s="2">
        <v>0</v>
      </c>
      <c r="D464" s="2">
        <v>0</v>
      </c>
      <c r="E464" s="2">
        <v>0</v>
      </c>
      <c r="F464" s="2">
        <v>0</v>
      </c>
      <c r="G464" s="2">
        <v>0</v>
      </c>
      <c r="H464" s="2">
        <v>0</v>
      </c>
      <c r="I464" s="2">
        <v>0</v>
      </c>
      <c r="J464" s="2">
        <v>0</v>
      </c>
      <c r="K464" s="2">
        <v>0</v>
      </c>
      <c r="L464" s="3">
        <v>0</v>
      </c>
      <c r="M464" s="3">
        <v>0</v>
      </c>
    </row>
    <row r="465" spans="1:13" x14ac:dyDescent="0.25">
      <c r="A465" s="8" t="s">
        <v>249</v>
      </c>
      <c r="B465" s="2">
        <v>0</v>
      </c>
      <c r="C465" s="2">
        <v>0</v>
      </c>
      <c r="D465" s="2">
        <v>0</v>
      </c>
      <c r="E465" s="2">
        <v>0</v>
      </c>
      <c r="F465" s="2">
        <v>2.05338809034908E-3</v>
      </c>
      <c r="G465" s="2">
        <v>1.51975683890578E-2</v>
      </c>
      <c r="H465" s="2">
        <v>1.15606936416185E-2</v>
      </c>
      <c r="I465" s="2">
        <v>1.9323671497584499E-2</v>
      </c>
      <c r="J465" s="2">
        <v>1.1494252873563199E-2</v>
      </c>
      <c r="K465" s="2">
        <v>1.89075630252101E-2</v>
      </c>
      <c r="L465" s="3">
        <v>1.5379113018598E-2</v>
      </c>
      <c r="M465" s="3">
        <v>8.6631226619413304E-3</v>
      </c>
    </row>
    <row r="466" spans="1:13" x14ac:dyDescent="0.25">
      <c r="A466" s="8" t="s">
        <v>250</v>
      </c>
      <c r="B466" s="2">
        <v>0</v>
      </c>
      <c r="C466" s="2">
        <v>0</v>
      </c>
      <c r="D466" s="2">
        <v>0</v>
      </c>
      <c r="E466" s="2">
        <v>0</v>
      </c>
      <c r="F466" s="2">
        <v>0</v>
      </c>
      <c r="G466" s="2">
        <v>0</v>
      </c>
      <c r="H466" s="2">
        <v>0</v>
      </c>
      <c r="I466" s="2">
        <v>0</v>
      </c>
      <c r="J466" s="2">
        <v>0</v>
      </c>
      <c r="K466" s="2">
        <v>0</v>
      </c>
      <c r="L466" s="3">
        <v>0</v>
      </c>
      <c r="M466" s="3">
        <v>0</v>
      </c>
    </row>
    <row r="467" spans="1:13" x14ac:dyDescent="0.25">
      <c r="A467" s="8" t="s">
        <v>251</v>
      </c>
      <c r="B467" s="2">
        <v>0</v>
      </c>
      <c r="C467" s="2">
        <v>0</v>
      </c>
      <c r="D467" s="2">
        <v>0</v>
      </c>
      <c r="E467" s="2">
        <v>0</v>
      </c>
      <c r="F467" s="2">
        <v>6.1601642710472299E-3</v>
      </c>
      <c r="G467" s="2">
        <v>2.7355623100304E-2</v>
      </c>
      <c r="H467" s="2">
        <v>1.15606936416185E-2</v>
      </c>
      <c r="I467" s="2">
        <v>1.2882447665056401E-2</v>
      </c>
      <c r="J467" s="2">
        <v>1.1494252873563199E-2</v>
      </c>
      <c r="K467" s="2">
        <v>1.26050420168067E-2</v>
      </c>
      <c r="L467" s="3">
        <v>1.57367668097282E-2</v>
      </c>
      <c r="M467" s="3">
        <v>9.2537901161646001E-3</v>
      </c>
    </row>
    <row r="468" spans="1:13" x14ac:dyDescent="0.25">
      <c r="A468" s="8" t="s">
        <v>252</v>
      </c>
      <c r="B468" s="2">
        <v>0</v>
      </c>
      <c r="C468" s="2">
        <v>0</v>
      </c>
      <c r="D468" s="2">
        <v>0</v>
      </c>
      <c r="E468" s="2">
        <v>0</v>
      </c>
      <c r="F468" s="2">
        <v>0</v>
      </c>
      <c r="G468" s="2">
        <v>0</v>
      </c>
      <c r="H468" s="2">
        <v>0</v>
      </c>
      <c r="I468" s="2">
        <v>0</v>
      </c>
      <c r="J468" s="2">
        <v>0</v>
      </c>
      <c r="K468" s="2">
        <v>0</v>
      </c>
      <c r="L468" s="3">
        <v>0</v>
      </c>
      <c r="M468" s="3">
        <v>0</v>
      </c>
    </row>
    <row r="469" spans="1:13" x14ac:dyDescent="0.25">
      <c r="A469" s="8" t="s">
        <v>253</v>
      </c>
      <c r="B469" s="2">
        <v>0</v>
      </c>
      <c r="C469" s="2">
        <v>0</v>
      </c>
      <c r="D469" s="2">
        <v>0</v>
      </c>
      <c r="E469" s="2">
        <v>0</v>
      </c>
      <c r="F469" s="2">
        <v>0</v>
      </c>
      <c r="G469" s="2">
        <v>3.0395136778115501E-3</v>
      </c>
      <c r="H469" s="2">
        <v>3.85356454720617E-3</v>
      </c>
      <c r="I469" s="2">
        <v>3.2206119162640902E-3</v>
      </c>
      <c r="J469" s="2">
        <v>5.74712643678161E-3</v>
      </c>
      <c r="K469" s="2">
        <v>4.20168067226891E-3</v>
      </c>
      <c r="L469" s="3">
        <v>3.9341917024320501E-3</v>
      </c>
      <c r="M469" s="3">
        <v>2.16578066548533E-3</v>
      </c>
    </row>
    <row r="470" spans="1:13" x14ac:dyDescent="0.25">
      <c r="A470" s="8" t="s">
        <v>254</v>
      </c>
      <c r="B470" s="2">
        <v>0</v>
      </c>
      <c r="C470" s="2">
        <v>0</v>
      </c>
      <c r="D470" s="2">
        <v>0</v>
      </c>
      <c r="E470" s="2">
        <v>0</v>
      </c>
      <c r="F470" s="2">
        <v>0</v>
      </c>
      <c r="G470" s="2">
        <v>0</v>
      </c>
      <c r="H470" s="2">
        <v>0</v>
      </c>
      <c r="I470" s="2">
        <v>0</v>
      </c>
      <c r="J470" s="2">
        <v>0</v>
      </c>
      <c r="K470" s="2">
        <v>0</v>
      </c>
      <c r="L470" s="3">
        <v>0</v>
      </c>
      <c r="M470" s="3">
        <v>0</v>
      </c>
    </row>
    <row r="471" spans="1:13" x14ac:dyDescent="0.25">
      <c r="A471" s="8" t="s">
        <v>255</v>
      </c>
      <c r="B471" s="2">
        <v>0</v>
      </c>
      <c r="C471" s="2">
        <v>0</v>
      </c>
      <c r="D471" s="2">
        <v>0</v>
      </c>
      <c r="E471" s="2">
        <v>0</v>
      </c>
      <c r="F471" s="2">
        <v>2.05338809034908E-3</v>
      </c>
      <c r="G471" s="2">
        <v>1.0638297872340399E-2</v>
      </c>
      <c r="H471" s="2">
        <v>1.92678227360308E-3</v>
      </c>
      <c r="I471" s="2">
        <v>0</v>
      </c>
      <c r="J471" s="2">
        <v>3.83141762452107E-3</v>
      </c>
      <c r="K471" s="2">
        <v>1.0504201680672299E-2</v>
      </c>
      <c r="L471" s="3">
        <v>5.3648068669527897E-3</v>
      </c>
      <c r="M471" s="3">
        <v>3.1502264225241202E-3</v>
      </c>
    </row>
    <row r="472" spans="1:13" x14ac:dyDescent="0.25">
      <c r="A472" s="8" t="s">
        <v>256</v>
      </c>
      <c r="B472" s="2">
        <v>0</v>
      </c>
      <c r="C472" s="2">
        <v>0</v>
      </c>
      <c r="D472" s="2">
        <v>0</v>
      </c>
      <c r="E472" s="2">
        <v>0</v>
      </c>
      <c r="F472" s="2">
        <v>0</v>
      </c>
      <c r="G472" s="2">
        <v>0</v>
      </c>
      <c r="H472" s="2">
        <v>0</v>
      </c>
      <c r="I472" s="2">
        <v>0</v>
      </c>
      <c r="J472" s="2">
        <v>0</v>
      </c>
      <c r="K472" s="2">
        <v>0</v>
      </c>
      <c r="L472" s="3">
        <v>0</v>
      </c>
      <c r="M472" s="3">
        <v>0</v>
      </c>
    </row>
    <row r="473" spans="1:13" x14ac:dyDescent="0.25">
      <c r="A473" s="8" t="s">
        <v>257</v>
      </c>
      <c r="B473" s="2">
        <v>0</v>
      </c>
      <c r="C473" s="2">
        <v>0</v>
      </c>
      <c r="D473" s="2">
        <v>0</v>
      </c>
      <c r="E473" s="2">
        <v>0</v>
      </c>
      <c r="F473" s="2">
        <v>2.05338809034908E-3</v>
      </c>
      <c r="G473" s="2">
        <v>3.1914893617021302E-2</v>
      </c>
      <c r="H473" s="2">
        <v>2.11946050096339E-2</v>
      </c>
      <c r="I473" s="2">
        <v>2.41545893719807E-2</v>
      </c>
      <c r="J473" s="2">
        <v>1.5325670498084301E-2</v>
      </c>
      <c r="K473" s="2">
        <v>1.6806722689075598E-2</v>
      </c>
      <c r="L473" s="3">
        <v>2.25321888412017E-2</v>
      </c>
      <c r="M473" s="3">
        <v>1.26009056900965E-2</v>
      </c>
    </row>
    <row r="474" spans="1:13" x14ac:dyDescent="0.25">
      <c r="A474" s="8" t="s">
        <v>258</v>
      </c>
      <c r="B474" s="2">
        <v>0</v>
      </c>
      <c r="C474" s="2">
        <v>0</v>
      </c>
      <c r="D474" s="2">
        <v>0</v>
      </c>
      <c r="E474" s="2">
        <v>0</v>
      </c>
      <c r="F474" s="2">
        <v>0</v>
      </c>
      <c r="G474" s="2">
        <v>3.0395136778115501E-3</v>
      </c>
      <c r="H474" s="2">
        <v>1.92678227360308E-3</v>
      </c>
      <c r="I474" s="2">
        <v>0</v>
      </c>
      <c r="J474" s="2">
        <v>0</v>
      </c>
      <c r="K474" s="2">
        <v>2.1008403361344498E-3</v>
      </c>
      <c r="L474" s="3">
        <v>1.43061516452074E-3</v>
      </c>
      <c r="M474" s="3">
        <v>7.8755660563103005E-4</v>
      </c>
    </row>
    <row r="475" spans="1:13" x14ac:dyDescent="0.25">
      <c r="A475" s="8" t="s">
        <v>259</v>
      </c>
      <c r="B475" s="2">
        <v>0</v>
      </c>
      <c r="C475" s="2">
        <v>0</v>
      </c>
      <c r="D475" s="2">
        <v>0</v>
      </c>
      <c r="E475" s="2">
        <v>0</v>
      </c>
      <c r="F475" s="2">
        <v>4.1067761806981504E-3</v>
      </c>
      <c r="G475" s="2">
        <v>0.100303951367781</v>
      </c>
      <c r="H475" s="2">
        <v>7.1290944123314104E-2</v>
      </c>
      <c r="I475" s="2">
        <v>7.5684380032206094E-2</v>
      </c>
      <c r="J475" s="2">
        <v>9.0038314176245193E-2</v>
      </c>
      <c r="K475" s="2">
        <v>0.10294117647058799</v>
      </c>
      <c r="L475" s="3">
        <v>8.7982832618025794E-2</v>
      </c>
      <c r="M475" s="3">
        <v>4.8828509549123801E-2</v>
      </c>
    </row>
    <row r="476" spans="1:13" x14ac:dyDescent="0.25">
      <c r="A476" s="8" t="s">
        <v>260</v>
      </c>
      <c r="B476" s="2">
        <v>0</v>
      </c>
      <c r="C476" s="2">
        <v>0</v>
      </c>
      <c r="D476" s="2">
        <v>0</v>
      </c>
      <c r="E476" s="2">
        <v>0</v>
      </c>
      <c r="F476" s="2">
        <v>0</v>
      </c>
      <c r="G476" s="2">
        <v>0</v>
      </c>
      <c r="H476" s="2">
        <v>0</v>
      </c>
      <c r="I476" s="2">
        <v>0</v>
      </c>
      <c r="J476" s="2">
        <v>0</v>
      </c>
      <c r="K476" s="2">
        <v>0</v>
      </c>
      <c r="L476" s="3">
        <v>0</v>
      </c>
      <c r="M476" s="3">
        <v>0</v>
      </c>
    </row>
    <row r="477" spans="1:13" x14ac:dyDescent="0.25">
      <c r="A477" s="8" t="s">
        <v>261</v>
      </c>
      <c r="B477" s="2">
        <v>0</v>
      </c>
      <c r="C477" s="2">
        <v>0</v>
      </c>
      <c r="D477" s="2">
        <v>0</v>
      </c>
      <c r="E477" s="2">
        <v>0</v>
      </c>
      <c r="F477" s="2">
        <v>0</v>
      </c>
      <c r="G477" s="2">
        <v>9.11854103343465E-3</v>
      </c>
      <c r="H477" s="2">
        <v>3.85356454720617E-3</v>
      </c>
      <c r="I477" s="2">
        <v>8.0515297906602196E-3</v>
      </c>
      <c r="J477" s="2">
        <v>3.83141762452107E-3</v>
      </c>
      <c r="K477" s="2">
        <v>2.1008403361344498E-3</v>
      </c>
      <c r="L477" s="3">
        <v>5.72246065808298E-3</v>
      </c>
      <c r="M477" s="3">
        <v>3.1502264225241202E-3</v>
      </c>
    </row>
    <row r="478" spans="1:13" x14ac:dyDescent="0.25">
      <c r="A478" s="8" t="s">
        <v>262</v>
      </c>
      <c r="B478" s="2">
        <v>0</v>
      </c>
      <c r="C478" s="2">
        <v>0</v>
      </c>
      <c r="D478" s="2">
        <v>0</v>
      </c>
      <c r="E478" s="2">
        <v>0</v>
      </c>
      <c r="F478" s="2">
        <v>0</v>
      </c>
      <c r="G478" s="2">
        <v>1.5197568389057801E-3</v>
      </c>
      <c r="H478" s="2">
        <v>0</v>
      </c>
      <c r="I478" s="2">
        <v>0</v>
      </c>
      <c r="J478" s="2">
        <v>0</v>
      </c>
      <c r="K478" s="2">
        <v>0</v>
      </c>
      <c r="L478" s="3">
        <v>3.5765379113018598E-4</v>
      </c>
      <c r="M478" s="3">
        <v>1.96889151407757E-4</v>
      </c>
    </row>
    <row r="479" spans="1:13" x14ac:dyDescent="0.25">
      <c r="A479" s="8" t="s">
        <v>263</v>
      </c>
      <c r="B479" s="2">
        <v>0</v>
      </c>
      <c r="C479" s="2">
        <v>0</v>
      </c>
      <c r="D479" s="2">
        <v>0</v>
      </c>
      <c r="E479" s="2">
        <v>0</v>
      </c>
      <c r="F479" s="2">
        <v>2.05338809034908E-3</v>
      </c>
      <c r="G479" s="2">
        <v>6.0790273556231003E-3</v>
      </c>
      <c r="H479" s="2">
        <v>7.7071290944123296E-3</v>
      </c>
      <c r="I479" s="2">
        <v>1.4492753623188401E-2</v>
      </c>
      <c r="J479" s="2">
        <v>9.5785440613026795E-3</v>
      </c>
      <c r="K479" s="2">
        <v>1.26050420168067E-2</v>
      </c>
      <c r="L479" s="3">
        <v>1.00143061516452E-2</v>
      </c>
      <c r="M479" s="3">
        <v>5.7097853908249698E-3</v>
      </c>
    </row>
    <row r="480" spans="1:13" x14ac:dyDescent="0.25">
      <c r="A480" s="8" t="s">
        <v>264</v>
      </c>
      <c r="B480" s="2">
        <v>0</v>
      </c>
      <c r="C480" s="2">
        <v>0</v>
      </c>
      <c r="D480" s="2">
        <v>0</v>
      </c>
      <c r="E480" s="2">
        <v>0</v>
      </c>
      <c r="F480" s="2">
        <v>0</v>
      </c>
      <c r="G480" s="2">
        <v>0</v>
      </c>
      <c r="H480" s="2">
        <v>0</v>
      </c>
      <c r="I480" s="2">
        <v>0</v>
      </c>
      <c r="J480" s="2">
        <v>0</v>
      </c>
      <c r="K480" s="2">
        <v>0</v>
      </c>
      <c r="L480" s="3">
        <v>0</v>
      </c>
      <c r="M480" s="3">
        <v>0</v>
      </c>
    </row>
    <row r="481" spans="1:13" x14ac:dyDescent="0.25">
      <c r="A481" s="8" t="s">
        <v>265</v>
      </c>
      <c r="B481" s="2">
        <v>0</v>
      </c>
      <c r="C481" s="2">
        <v>0</v>
      </c>
      <c r="D481" s="2">
        <v>0</v>
      </c>
      <c r="E481" s="2">
        <v>0</v>
      </c>
      <c r="F481" s="2">
        <v>0</v>
      </c>
      <c r="G481" s="2">
        <v>3.0395136778115501E-3</v>
      </c>
      <c r="H481" s="2">
        <v>9.63391136801541E-3</v>
      </c>
      <c r="I481" s="2">
        <v>3.2206119162640902E-3</v>
      </c>
      <c r="J481" s="2">
        <v>1.91570881226054E-3</v>
      </c>
      <c r="K481" s="2">
        <v>2.1008403361344498E-3</v>
      </c>
      <c r="L481" s="3">
        <v>3.9341917024320501E-3</v>
      </c>
      <c r="M481" s="3">
        <v>2.16578066548533E-3</v>
      </c>
    </row>
    <row r="482" spans="1:13" x14ac:dyDescent="0.25">
      <c r="A482" s="8" t="s">
        <v>266</v>
      </c>
      <c r="B482" s="2">
        <v>0</v>
      </c>
      <c r="C482" s="2">
        <v>0</v>
      </c>
      <c r="D482" s="2">
        <v>0</v>
      </c>
      <c r="E482" s="2">
        <v>0</v>
      </c>
      <c r="F482" s="2">
        <v>0</v>
      </c>
      <c r="G482" s="2">
        <v>0</v>
      </c>
      <c r="H482" s="2">
        <v>0</v>
      </c>
      <c r="I482" s="2">
        <v>1.6103059581320501E-3</v>
      </c>
      <c r="J482" s="2">
        <v>0</v>
      </c>
      <c r="K482" s="2">
        <v>0</v>
      </c>
      <c r="L482" s="3">
        <v>3.5765379113018598E-4</v>
      </c>
      <c r="M482" s="3">
        <v>1.96889151407757E-4</v>
      </c>
    </row>
    <row r="483" spans="1:13" x14ac:dyDescent="0.25">
      <c r="A483" s="8" t="s">
        <v>267</v>
      </c>
      <c r="B483" s="2">
        <v>0</v>
      </c>
      <c r="C483" s="2">
        <v>0</v>
      </c>
      <c r="D483" s="2">
        <v>0</v>
      </c>
      <c r="E483" s="2">
        <v>0</v>
      </c>
      <c r="F483" s="2">
        <v>4.1067761806981504E-3</v>
      </c>
      <c r="G483" s="2">
        <v>7.5987841945288799E-3</v>
      </c>
      <c r="H483" s="2">
        <v>7.7071290944123296E-3</v>
      </c>
      <c r="I483" s="2">
        <v>1.12721417069243E-2</v>
      </c>
      <c r="J483" s="2">
        <v>1.1494252873563199E-2</v>
      </c>
      <c r="K483" s="2">
        <v>4.20168067226891E-3</v>
      </c>
      <c r="L483" s="3">
        <v>8.58369098712446E-3</v>
      </c>
      <c r="M483" s="3">
        <v>5.1191179366016897E-3</v>
      </c>
    </row>
    <row r="484" spans="1:13" x14ac:dyDescent="0.25">
      <c r="A484" s="8" t="s">
        <v>268</v>
      </c>
      <c r="B484" s="2">
        <v>0</v>
      </c>
      <c r="C484" s="2">
        <v>0</v>
      </c>
      <c r="D484" s="2">
        <v>0</v>
      </c>
      <c r="E484" s="2">
        <v>0</v>
      </c>
      <c r="F484" s="2">
        <v>0</v>
      </c>
      <c r="G484" s="2">
        <v>0</v>
      </c>
      <c r="H484" s="2">
        <v>0</v>
      </c>
      <c r="I484" s="2">
        <v>0</v>
      </c>
      <c r="J484" s="2">
        <v>0</v>
      </c>
      <c r="K484" s="2">
        <v>0</v>
      </c>
      <c r="L484" s="3">
        <v>0</v>
      </c>
      <c r="M484" s="3">
        <v>0</v>
      </c>
    </row>
    <row r="485" spans="1:13" x14ac:dyDescent="0.25">
      <c r="A485" s="8" t="s">
        <v>269</v>
      </c>
      <c r="B485" s="2">
        <v>0</v>
      </c>
      <c r="C485" s="2">
        <v>0</v>
      </c>
      <c r="D485" s="2">
        <v>0</v>
      </c>
      <c r="E485" s="2">
        <v>0</v>
      </c>
      <c r="F485" s="2">
        <v>4.1067761806981504E-3</v>
      </c>
      <c r="G485" s="2">
        <v>5.0151975683890598E-2</v>
      </c>
      <c r="H485" s="2">
        <v>4.43159922928709E-2</v>
      </c>
      <c r="I485" s="2">
        <v>4.3478260869565202E-2</v>
      </c>
      <c r="J485" s="2">
        <v>1.9157088122605401E-2</v>
      </c>
      <c r="K485" s="2">
        <v>2.3109243697479E-2</v>
      </c>
      <c r="L485" s="3">
        <v>3.71959942775393E-2</v>
      </c>
      <c r="M485" s="3">
        <v>2.08702500492223E-2</v>
      </c>
    </row>
    <row r="486" spans="1:13" x14ac:dyDescent="0.25">
      <c r="A486" s="8" t="s">
        <v>270</v>
      </c>
      <c r="B486" s="2">
        <v>0</v>
      </c>
      <c r="C486" s="2">
        <v>0</v>
      </c>
      <c r="D486" s="2">
        <v>0</v>
      </c>
      <c r="E486" s="2">
        <v>0</v>
      </c>
      <c r="F486" s="2">
        <v>4.1067761806981504E-3</v>
      </c>
      <c r="G486" s="2">
        <v>2.5835866261398201E-2</v>
      </c>
      <c r="H486" s="2">
        <v>3.85356454720617E-3</v>
      </c>
      <c r="I486" s="2">
        <v>2.41545893719807E-2</v>
      </c>
      <c r="J486" s="2">
        <v>1.34099616858238E-2</v>
      </c>
      <c r="K486" s="2">
        <v>6.3025210084033598E-3</v>
      </c>
      <c r="L486" s="3">
        <v>1.57367668097282E-2</v>
      </c>
      <c r="M486" s="3">
        <v>9.0569009647568401E-3</v>
      </c>
    </row>
    <row r="487" spans="1:13" x14ac:dyDescent="0.25">
      <c r="A487" s="8" t="s">
        <v>271</v>
      </c>
      <c r="B487" s="2">
        <v>0</v>
      </c>
      <c r="C487" s="2">
        <v>0</v>
      </c>
      <c r="D487" s="2">
        <v>0</v>
      </c>
      <c r="E487" s="2">
        <v>0</v>
      </c>
      <c r="F487" s="2">
        <v>8.2135523613963007E-3</v>
      </c>
      <c r="G487" s="2">
        <v>8.3586626139817599E-2</v>
      </c>
      <c r="H487" s="2">
        <v>8.6705202312138699E-2</v>
      </c>
      <c r="I487" s="2">
        <v>0.106280193236715</v>
      </c>
      <c r="J487" s="2">
        <v>8.2375478927203094E-2</v>
      </c>
      <c r="K487" s="2">
        <v>9.2436974789915999E-2</v>
      </c>
      <c r="L487" s="3">
        <v>9.04864091559371E-2</v>
      </c>
      <c r="M487" s="3">
        <v>5.0600511911793697E-2</v>
      </c>
    </row>
    <row r="488" spans="1:13" x14ac:dyDescent="0.25">
      <c r="A488" s="8" t="s">
        <v>272</v>
      </c>
      <c r="B488" s="2">
        <v>0</v>
      </c>
      <c r="C488" s="2">
        <v>0</v>
      </c>
      <c r="D488" s="2">
        <v>0</v>
      </c>
      <c r="E488" s="2">
        <v>0</v>
      </c>
      <c r="F488" s="2">
        <v>0</v>
      </c>
      <c r="G488" s="2">
        <v>0</v>
      </c>
      <c r="H488" s="2">
        <v>0</v>
      </c>
      <c r="I488" s="2">
        <v>0</v>
      </c>
      <c r="J488" s="2">
        <v>0</v>
      </c>
      <c r="K488" s="2">
        <v>0</v>
      </c>
      <c r="L488" s="3">
        <v>0</v>
      </c>
      <c r="M488" s="3">
        <v>0</v>
      </c>
    </row>
    <row r="489" spans="1:13" x14ac:dyDescent="0.25">
      <c r="A489" s="8" t="s">
        <v>273</v>
      </c>
      <c r="B489" s="2">
        <v>0</v>
      </c>
      <c r="C489" s="2">
        <v>0</v>
      </c>
      <c r="D489" s="2">
        <v>0</v>
      </c>
      <c r="E489" s="2">
        <v>0</v>
      </c>
      <c r="F489" s="2">
        <v>0</v>
      </c>
      <c r="G489" s="2">
        <v>3.0395136778115501E-3</v>
      </c>
      <c r="H489" s="2">
        <v>1.34874759152216E-2</v>
      </c>
      <c r="I489" s="2">
        <v>1.12721417069243E-2</v>
      </c>
      <c r="J489" s="2">
        <v>9.5785440613026795E-3</v>
      </c>
      <c r="K489" s="2">
        <v>8.4033613445378096E-3</v>
      </c>
      <c r="L489" s="3">
        <v>8.9413447782546503E-3</v>
      </c>
      <c r="M489" s="3">
        <v>4.9222287851939401E-3</v>
      </c>
    </row>
    <row r="490" spans="1:13" x14ac:dyDescent="0.25">
      <c r="A490" s="8" t="s">
        <v>274</v>
      </c>
      <c r="B490" s="2">
        <v>0</v>
      </c>
      <c r="C490" s="2">
        <v>0</v>
      </c>
      <c r="D490" s="2">
        <v>0</v>
      </c>
      <c r="E490" s="2">
        <v>0</v>
      </c>
      <c r="F490" s="2">
        <v>0</v>
      </c>
      <c r="G490" s="2">
        <v>0</v>
      </c>
      <c r="H490" s="2">
        <v>0</v>
      </c>
      <c r="I490" s="2">
        <v>0</v>
      </c>
      <c r="J490" s="2">
        <v>0</v>
      </c>
      <c r="K490" s="2">
        <v>0</v>
      </c>
      <c r="L490" s="3">
        <v>0</v>
      </c>
      <c r="M490" s="3">
        <v>0</v>
      </c>
    </row>
    <row r="491" spans="1:13" x14ac:dyDescent="0.25">
      <c r="A491" s="8" t="s">
        <v>275</v>
      </c>
      <c r="B491" s="2">
        <v>0</v>
      </c>
      <c r="C491" s="2">
        <v>0</v>
      </c>
      <c r="D491" s="2">
        <v>0</v>
      </c>
      <c r="E491" s="2">
        <v>0</v>
      </c>
      <c r="F491" s="2">
        <v>0</v>
      </c>
      <c r="G491" s="2">
        <v>6.0790273556231003E-3</v>
      </c>
      <c r="H491" s="2">
        <v>3.85356454720617E-3</v>
      </c>
      <c r="I491" s="2">
        <v>3.2206119162640902E-3</v>
      </c>
      <c r="J491" s="2">
        <v>5.74712643678161E-3</v>
      </c>
      <c r="K491" s="2">
        <v>6.3025210084033598E-3</v>
      </c>
      <c r="L491" s="3">
        <v>5.0071530758226002E-3</v>
      </c>
      <c r="M491" s="3">
        <v>2.7564481197086001E-3</v>
      </c>
    </row>
    <row r="492" spans="1:13" x14ac:dyDescent="0.25">
      <c r="A492" s="8" t="s">
        <v>276</v>
      </c>
      <c r="B492" s="2">
        <v>0</v>
      </c>
      <c r="C492" s="2">
        <v>0</v>
      </c>
      <c r="D492" s="2">
        <v>0</v>
      </c>
      <c r="E492" s="2">
        <v>0</v>
      </c>
      <c r="F492" s="2">
        <v>0</v>
      </c>
      <c r="G492" s="2">
        <v>0</v>
      </c>
      <c r="H492" s="2">
        <v>0</v>
      </c>
      <c r="I492" s="2">
        <v>0</v>
      </c>
      <c r="J492" s="2">
        <v>0</v>
      </c>
      <c r="K492" s="2">
        <v>0</v>
      </c>
      <c r="L492" s="3">
        <v>0</v>
      </c>
      <c r="M492" s="3">
        <v>0</v>
      </c>
    </row>
    <row r="493" spans="1:13" x14ac:dyDescent="0.25">
      <c r="A493" s="8" t="s">
        <v>277</v>
      </c>
      <c r="B493" s="2">
        <v>0.625</v>
      </c>
      <c r="C493" s="2">
        <v>0.63947368421052597</v>
      </c>
      <c r="D493" s="2">
        <v>0.48731884057970998</v>
      </c>
      <c r="E493" s="2">
        <v>0.47359154929577502</v>
      </c>
      <c r="F493" s="2">
        <v>0.37987679671457902</v>
      </c>
      <c r="G493" s="2">
        <v>1.5197568389057801E-3</v>
      </c>
      <c r="H493" s="2">
        <v>1.92678227360308E-3</v>
      </c>
      <c r="I493" s="2">
        <v>0</v>
      </c>
      <c r="J493" s="2">
        <v>0</v>
      </c>
      <c r="K493" s="2">
        <v>0</v>
      </c>
      <c r="L493" s="3">
        <v>7.1530758226037196E-4</v>
      </c>
      <c r="M493" s="3">
        <v>0.22701319157314401</v>
      </c>
    </row>
    <row r="494" spans="1:13" x14ac:dyDescent="0.25">
      <c r="A494" s="8" t="s">
        <v>278</v>
      </c>
      <c r="B494" s="2">
        <v>3.3783783783783799E-3</v>
      </c>
      <c r="C494" s="2">
        <v>2.6315789473684201E-3</v>
      </c>
      <c r="D494" s="2">
        <v>3.6231884057971002E-3</v>
      </c>
      <c r="E494" s="2">
        <v>1.5845070422535201E-2</v>
      </c>
      <c r="F494" s="2">
        <v>6.1601642710472299E-3</v>
      </c>
      <c r="G494" s="2">
        <v>0</v>
      </c>
      <c r="H494" s="2">
        <v>0</v>
      </c>
      <c r="I494" s="2">
        <v>0</v>
      </c>
      <c r="J494" s="2">
        <v>0</v>
      </c>
      <c r="K494" s="2">
        <v>0</v>
      </c>
      <c r="L494" s="3">
        <v>0</v>
      </c>
      <c r="M494" s="3">
        <v>3.1502264225241202E-3</v>
      </c>
    </row>
    <row r="495" spans="1:13" x14ac:dyDescent="0.25">
      <c r="A495" s="8" t="s">
        <v>279</v>
      </c>
      <c r="B495" s="2">
        <v>0.37162162162162199</v>
      </c>
      <c r="C495" s="2">
        <v>0.35789473684210499</v>
      </c>
      <c r="D495" s="2">
        <v>0.50724637681159401</v>
      </c>
      <c r="E495" s="2">
        <v>0.50352112676056304</v>
      </c>
      <c r="F495" s="2">
        <v>0.47433264887063697</v>
      </c>
      <c r="G495" s="2">
        <v>7.1428571428571397E-2</v>
      </c>
      <c r="H495" s="2">
        <v>4.43159922928709E-2</v>
      </c>
      <c r="I495" s="2">
        <v>4.9919484702093397E-2</v>
      </c>
      <c r="J495" s="2">
        <v>4.9808429118773902E-2</v>
      </c>
      <c r="K495" s="2">
        <v>3.9915966386554598E-2</v>
      </c>
      <c r="L495" s="3">
        <v>5.22174535050072E-2</v>
      </c>
      <c r="M495" s="3">
        <v>0.23410120102382401</v>
      </c>
    </row>
    <row r="496" spans="1:13" x14ac:dyDescent="0.25">
      <c r="A496" s="8" t="s">
        <v>280</v>
      </c>
      <c r="B496" s="2">
        <v>0</v>
      </c>
      <c r="C496" s="2">
        <v>0</v>
      </c>
      <c r="D496" s="2">
        <v>0</v>
      </c>
      <c r="E496" s="2">
        <v>0</v>
      </c>
      <c r="F496" s="2">
        <v>0</v>
      </c>
      <c r="G496" s="2">
        <v>0</v>
      </c>
      <c r="H496" s="2">
        <v>0</v>
      </c>
      <c r="I496" s="2">
        <v>0</v>
      </c>
      <c r="J496" s="2">
        <v>1.91570881226054E-3</v>
      </c>
      <c r="K496" s="2">
        <v>1.4705882352941201E-2</v>
      </c>
      <c r="L496" s="3">
        <v>2.86123032904149E-3</v>
      </c>
      <c r="M496" s="3">
        <v>1.5751132112620601E-3</v>
      </c>
    </row>
    <row r="497" spans="1:13" x14ac:dyDescent="0.25">
      <c r="A497" s="8" t="s">
        <v>281</v>
      </c>
      <c r="B497" s="2">
        <v>0</v>
      </c>
      <c r="C497" s="2">
        <v>0</v>
      </c>
      <c r="D497" s="2">
        <v>0</v>
      </c>
      <c r="E497" s="2">
        <v>0</v>
      </c>
      <c r="F497" s="2">
        <v>3.53356890459364E-3</v>
      </c>
      <c r="G497" s="2">
        <v>3.5087719298245598E-2</v>
      </c>
      <c r="H497" s="2">
        <v>3.5386631716906897E-2</v>
      </c>
      <c r="I497" s="2">
        <v>2.2761760242792101E-2</v>
      </c>
      <c r="J497" s="2">
        <v>2.5117739403453701E-2</v>
      </c>
      <c r="K497" s="2">
        <v>2.17129071170084E-2</v>
      </c>
      <c r="L497" s="3">
        <v>2.7995520716685301E-2</v>
      </c>
      <c r="M497" s="3">
        <v>1.4185373915438599E-2</v>
      </c>
    </row>
    <row r="498" spans="1:13" x14ac:dyDescent="0.25">
      <c r="A498" s="8" t="s">
        <v>282</v>
      </c>
      <c r="B498" s="2">
        <v>0</v>
      </c>
      <c r="C498" s="2">
        <v>0</v>
      </c>
      <c r="D498" s="2">
        <v>0</v>
      </c>
      <c r="E498" s="2">
        <v>0</v>
      </c>
      <c r="F498" s="2">
        <v>1.1778563015312101E-3</v>
      </c>
      <c r="G498" s="2">
        <v>1.46198830409357E-3</v>
      </c>
      <c r="H498" s="2">
        <v>1.3106159895150699E-3</v>
      </c>
      <c r="I498" s="2">
        <v>0</v>
      </c>
      <c r="J498" s="2">
        <v>0</v>
      </c>
      <c r="K498" s="2">
        <v>6.0313630880579E-3</v>
      </c>
      <c r="L498" s="3">
        <v>1.9596864501679702E-3</v>
      </c>
      <c r="M498" s="3">
        <v>1.10177661479135E-3</v>
      </c>
    </row>
    <row r="499" spans="1:13" x14ac:dyDescent="0.25">
      <c r="A499" s="8" t="s">
        <v>283</v>
      </c>
      <c r="B499" s="2">
        <v>0</v>
      </c>
      <c r="C499" s="2">
        <v>0</v>
      </c>
      <c r="D499" s="2">
        <v>0</v>
      </c>
      <c r="E499" s="2">
        <v>0</v>
      </c>
      <c r="F499" s="2">
        <v>1.1778563015312101E-3</v>
      </c>
      <c r="G499" s="2">
        <v>1.9005847953216401E-2</v>
      </c>
      <c r="H499" s="2">
        <v>2.35910878112713E-2</v>
      </c>
      <c r="I499" s="2">
        <v>1.9726858877086501E-2</v>
      </c>
      <c r="J499" s="2">
        <v>2.6687598116169501E-2</v>
      </c>
      <c r="K499" s="2">
        <v>2.5331724969843199E-2</v>
      </c>
      <c r="L499" s="3">
        <v>2.2956326987682001E-2</v>
      </c>
      <c r="M499" s="3">
        <v>1.1430932378460301E-2</v>
      </c>
    </row>
    <row r="500" spans="1:13" x14ac:dyDescent="0.25">
      <c r="A500" s="8" t="s">
        <v>284</v>
      </c>
      <c r="B500" s="2">
        <v>0</v>
      </c>
      <c r="C500" s="2">
        <v>0</v>
      </c>
      <c r="D500" s="2">
        <v>0</v>
      </c>
      <c r="E500" s="2">
        <v>0</v>
      </c>
      <c r="F500" s="2">
        <v>0</v>
      </c>
      <c r="G500" s="2">
        <v>0</v>
      </c>
      <c r="H500" s="2">
        <v>0</v>
      </c>
      <c r="I500" s="2">
        <v>0</v>
      </c>
      <c r="J500" s="2">
        <v>0</v>
      </c>
      <c r="K500" s="2">
        <v>0</v>
      </c>
      <c r="L500" s="3">
        <v>0</v>
      </c>
      <c r="M500" s="3">
        <v>0</v>
      </c>
    </row>
    <row r="501" spans="1:13" x14ac:dyDescent="0.25">
      <c r="A501" s="8" t="s">
        <v>285</v>
      </c>
      <c r="B501" s="2">
        <v>0</v>
      </c>
      <c r="C501" s="2">
        <v>0</v>
      </c>
      <c r="D501" s="2">
        <v>0</v>
      </c>
      <c r="E501" s="2">
        <v>0</v>
      </c>
      <c r="F501" s="2">
        <v>4.7114252061248498E-3</v>
      </c>
      <c r="G501" s="2">
        <v>1.7543859649122799E-2</v>
      </c>
      <c r="H501" s="2">
        <v>1.17955439056356E-2</v>
      </c>
      <c r="I501" s="2">
        <v>1.5174506828528099E-2</v>
      </c>
      <c r="J501" s="2">
        <v>2.35478806907378E-2</v>
      </c>
      <c r="K501" s="2">
        <v>1.6887816646562099E-2</v>
      </c>
      <c r="L501" s="3">
        <v>1.6797312430011199E-2</v>
      </c>
      <c r="M501" s="3">
        <v>8.8142129183308108E-3</v>
      </c>
    </row>
    <row r="502" spans="1:13" x14ac:dyDescent="0.25">
      <c r="A502" s="8" t="s">
        <v>286</v>
      </c>
      <c r="B502" s="2">
        <v>0</v>
      </c>
      <c r="C502" s="2">
        <v>0</v>
      </c>
      <c r="D502" s="2">
        <v>0</v>
      </c>
      <c r="E502" s="2">
        <v>0</v>
      </c>
      <c r="F502" s="2">
        <v>0</v>
      </c>
      <c r="G502" s="2">
        <v>0</v>
      </c>
      <c r="H502" s="2">
        <v>0</v>
      </c>
      <c r="I502" s="2">
        <v>1.5174506828528099E-3</v>
      </c>
      <c r="J502" s="2">
        <v>0</v>
      </c>
      <c r="K502" s="2">
        <v>0</v>
      </c>
      <c r="L502" s="3">
        <v>2.7995520716685298E-4</v>
      </c>
      <c r="M502" s="3">
        <v>1.37722076848919E-4</v>
      </c>
    </row>
    <row r="503" spans="1:13" x14ac:dyDescent="0.25">
      <c r="A503" s="8" t="s">
        <v>287</v>
      </c>
      <c r="B503" s="2">
        <v>0</v>
      </c>
      <c r="C503" s="2">
        <v>0</v>
      </c>
      <c r="D503" s="2">
        <v>0</v>
      </c>
      <c r="E503" s="2">
        <v>2.8089887640449398E-3</v>
      </c>
      <c r="F503" s="2">
        <v>2.3557126030624301E-3</v>
      </c>
      <c r="G503" s="2">
        <v>1.6081871345029201E-2</v>
      </c>
      <c r="H503" s="2">
        <v>5.2424639580602901E-3</v>
      </c>
      <c r="I503" s="2">
        <v>3.1866464339909001E-2</v>
      </c>
      <c r="J503" s="2">
        <v>1.56985871271586E-2</v>
      </c>
      <c r="K503" s="2">
        <v>1.8094089264173701E-2</v>
      </c>
      <c r="L503" s="3">
        <v>1.7077267637178099E-2</v>
      </c>
      <c r="M503" s="3">
        <v>8.9519349951797302E-3</v>
      </c>
    </row>
    <row r="504" spans="1:13" x14ac:dyDescent="0.25">
      <c r="A504" s="8" t="s">
        <v>288</v>
      </c>
      <c r="B504" s="2">
        <v>0</v>
      </c>
      <c r="C504" s="2">
        <v>0</v>
      </c>
      <c r="D504" s="2">
        <v>0</v>
      </c>
      <c r="E504" s="2">
        <v>0</v>
      </c>
      <c r="F504" s="2">
        <v>0</v>
      </c>
      <c r="G504" s="2">
        <v>0</v>
      </c>
      <c r="H504" s="2">
        <v>0</v>
      </c>
      <c r="I504" s="2">
        <v>0</v>
      </c>
      <c r="J504" s="2">
        <v>0</v>
      </c>
      <c r="K504" s="2">
        <v>0</v>
      </c>
      <c r="L504" s="3">
        <v>0</v>
      </c>
      <c r="M504" s="3">
        <v>0</v>
      </c>
    </row>
    <row r="505" spans="1:13" x14ac:dyDescent="0.25">
      <c r="A505" s="8" t="s">
        <v>289</v>
      </c>
      <c r="B505" s="2">
        <v>0</v>
      </c>
      <c r="C505" s="2">
        <v>0</v>
      </c>
      <c r="D505" s="2">
        <v>1.3623978201634901E-3</v>
      </c>
      <c r="E505" s="2">
        <v>0</v>
      </c>
      <c r="F505" s="2">
        <v>2.3557126030624301E-3</v>
      </c>
      <c r="G505" s="2">
        <v>3.2163742690058499E-2</v>
      </c>
      <c r="H505" s="2">
        <v>2.6212319790301399E-2</v>
      </c>
      <c r="I505" s="2">
        <v>4.85584218512898E-2</v>
      </c>
      <c r="J505" s="2">
        <v>2.5117739403453701E-2</v>
      </c>
      <c r="K505" s="2">
        <v>2.2919179734620002E-2</v>
      </c>
      <c r="L505" s="3">
        <v>3.0515117581186999E-2</v>
      </c>
      <c r="M505" s="3">
        <v>1.54248726070789E-2</v>
      </c>
    </row>
    <row r="506" spans="1:13" x14ac:dyDescent="0.25">
      <c r="A506" s="8" t="s">
        <v>290</v>
      </c>
      <c r="B506" s="2">
        <v>0</v>
      </c>
      <c r="C506" s="2">
        <v>0</v>
      </c>
      <c r="D506" s="2">
        <v>0</v>
      </c>
      <c r="E506" s="2">
        <v>0</v>
      </c>
      <c r="F506" s="2">
        <v>1.1778563015312101E-3</v>
      </c>
      <c r="G506" s="2">
        <v>1.4619883040935699E-2</v>
      </c>
      <c r="H506" s="2">
        <v>6.55307994757536E-3</v>
      </c>
      <c r="I506" s="2">
        <v>6.0698027314112302E-3</v>
      </c>
      <c r="J506" s="2">
        <v>1.72684458398744E-2</v>
      </c>
      <c r="K506" s="2">
        <v>1.4475271411339001E-2</v>
      </c>
      <c r="L506" s="3">
        <v>1.17581187010078E-2</v>
      </c>
      <c r="M506" s="3">
        <v>5.9220493045035096E-3</v>
      </c>
    </row>
    <row r="507" spans="1:13" x14ac:dyDescent="0.25">
      <c r="A507" s="8" t="s">
        <v>291</v>
      </c>
      <c r="B507" s="2">
        <v>0</v>
      </c>
      <c r="C507" s="2">
        <v>0</v>
      </c>
      <c r="D507" s="2">
        <v>0</v>
      </c>
      <c r="E507" s="2">
        <v>0</v>
      </c>
      <c r="F507" s="2">
        <v>2.3557126030624299E-2</v>
      </c>
      <c r="G507" s="2">
        <v>0.10380116959064301</v>
      </c>
      <c r="H507" s="2">
        <v>0.170380078636959</v>
      </c>
      <c r="I507" s="2">
        <v>0.159332321699545</v>
      </c>
      <c r="J507" s="2">
        <v>0.18995290423861899</v>
      </c>
      <c r="K507" s="2">
        <v>0.219541616405308</v>
      </c>
      <c r="L507" s="3">
        <v>0.170492721164614</v>
      </c>
      <c r="M507" s="3">
        <v>8.6627186337969994E-2</v>
      </c>
    </row>
    <row r="508" spans="1:13" x14ac:dyDescent="0.25">
      <c r="A508" s="8" t="s">
        <v>292</v>
      </c>
      <c r="B508" s="2">
        <v>0</v>
      </c>
      <c r="C508" s="2">
        <v>0</v>
      </c>
      <c r="D508" s="2">
        <v>0</v>
      </c>
      <c r="E508" s="2">
        <v>0</v>
      </c>
      <c r="F508" s="2">
        <v>0</v>
      </c>
      <c r="G508" s="2">
        <v>0</v>
      </c>
      <c r="H508" s="2">
        <v>0</v>
      </c>
      <c r="I508" s="2">
        <v>0</v>
      </c>
      <c r="J508" s="2">
        <v>0</v>
      </c>
      <c r="K508" s="2">
        <v>0</v>
      </c>
      <c r="L508" s="3">
        <v>0</v>
      </c>
      <c r="M508" s="3">
        <v>0</v>
      </c>
    </row>
    <row r="509" spans="1:13" x14ac:dyDescent="0.25">
      <c r="A509" s="8" t="s">
        <v>293</v>
      </c>
      <c r="B509" s="2">
        <v>0</v>
      </c>
      <c r="C509" s="2">
        <v>0</v>
      </c>
      <c r="D509" s="2">
        <v>0</v>
      </c>
      <c r="E509" s="2">
        <v>0</v>
      </c>
      <c r="F509" s="2">
        <v>1.1778563015312099E-2</v>
      </c>
      <c r="G509" s="2">
        <v>2.6315789473684199E-2</v>
      </c>
      <c r="H509" s="2">
        <v>2.7522935779816501E-2</v>
      </c>
      <c r="I509" s="2">
        <v>3.4901365705614598E-2</v>
      </c>
      <c r="J509" s="2">
        <v>2.04081632653061E-2</v>
      </c>
      <c r="K509" s="2">
        <v>1.93003618817853E-2</v>
      </c>
      <c r="L509" s="3">
        <v>2.54759238521837E-2</v>
      </c>
      <c r="M509" s="3">
        <v>1.39099297617408E-2</v>
      </c>
    </row>
    <row r="510" spans="1:13" x14ac:dyDescent="0.25">
      <c r="A510" s="8" t="s">
        <v>294</v>
      </c>
      <c r="B510" s="2">
        <v>0</v>
      </c>
      <c r="C510" s="2">
        <v>0</v>
      </c>
      <c r="D510" s="2">
        <v>0</v>
      </c>
      <c r="E510" s="2">
        <v>0</v>
      </c>
      <c r="F510" s="2">
        <v>2.3557126030624301E-3</v>
      </c>
      <c r="G510" s="2">
        <v>8.7719298245613996E-3</v>
      </c>
      <c r="H510" s="2">
        <v>1.8348623853211E-2</v>
      </c>
      <c r="I510" s="2">
        <v>4.5523520485584203E-3</v>
      </c>
      <c r="J510" s="2">
        <v>1.88383045525903E-2</v>
      </c>
      <c r="K510" s="2">
        <v>7.2376357056694804E-3</v>
      </c>
      <c r="L510" s="3">
        <v>1.1478163493841001E-2</v>
      </c>
      <c r="M510" s="3">
        <v>5.9220493045035096E-3</v>
      </c>
    </row>
    <row r="511" spans="1:13" x14ac:dyDescent="0.25">
      <c r="A511" s="8" t="s">
        <v>295</v>
      </c>
      <c r="B511" s="2">
        <v>0</v>
      </c>
      <c r="C511" s="2">
        <v>0</v>
      </c>
      <c r="D511" s="2">
        <v>0</v>
      </c>
      <c r="E511" s="2">
        <v>0</v>
      </c>
      <c r="F511" s="2">
        <v>1.6489988221437001E-2</v>
      </c>
      <c r="G511" s="2">
        <v>8.6257309941520505E-2</v>
      </c>
      <c r="H511" s="2">
        <v>0.104849279161206</v>
      </c>
      <c r="I511" s="2">
        <v>0.110773899848255</v>
      </c>
      <c r="J511" s="2">
        <v>9.4191522762951299E-2</v>
      </c>
      <c r="K511" s="2">
        <v>0.13751507840772001</v>
      </c>
      <c r="L511" s="3">
        <v>0.108062709966405</v>
      </c>
      <c r="M511" s="3">
        <v>5.50888307395676E-2</v>
      </c>
    </row>
    <row r="512" spans="1:13" x14ac:dyDescent="0.25">
      <c r="A512" s="8" t="s">
        <v>296</v>
      </c>
      <c r="B512" s="2">
        <v>0</v>
      </c>
      <c r="C512" s="2">
        <v>0</v>
      </c>
      <c r="D512" s="2">
        <v>0</v>
      </c>
      <c r="E512" s="2">
        <v>0</v>
      </c>
      <c r="F512" s="2">
        <v>0</v>
      </c>
      <c r="G512" s="2">
        <v>0</v>
      </c>
      <c r="H512" s="2">
        <v>0</v>
      </c>
      <c r="I512" s="2">
        <v>0</v>
      </c>
      <c r="J512" s="2">
        <v>0</v>
      </c>
      <c r="K512" s="2">
        <v>0</v>
      </c>
      <c r="L512" s="3">
        <v>0</v>
      </c>
      <c r="M512" s="3">
        <v>0</v>
      </c>
    </row>
    <row r="513" spans="1:13" x14ac:dyDescent="0.25">
      <c r="A513" s="8" t="s">
        <v>297</v>
      </c>
      <c r="B513" s="2">
        <v>0</v>
      </c>
      <c r="C513" s="2">
        <v>0</v>
      </c>
      <c r="D513" s="2">
        <v>0</v>
      </c>
      <c r="E513" s="2">
        <v>0</v>
      </c>
      <c r="F513" s="2">
        <v>1.1778563015312101E-3</v>
      </c>
      <c r="G513" s="2">
        <v>7.3099415204678402E-3</v>
      </c>
      <c r="H513" s="2">
        <v>7.86369593709043E-3</v>
      </c>
      <c r="I513" s="2">
        <v>1.06221547799697E-2</v>
      </c>
      <c r="J513" s="2">
        <v>7.8492935635792807E-3</v>
      </c>
      <c r="K513" s="2">
        <v>7.2376357056694804E-3</v>
      </c>
      <c r="L513" s="3">
        <v>8.1187010078387495E-3</v>
      </c>
      <c r="M513" s="3">
        <v>4.13166230546757E-3</v>
      </c>
    </row>
    <row r="514" spans="1:13" x14ac:dyDescent="0.25">
      <c r="A514" s="8" t="s">
        <v>298</v>
      </c>
      <c r="B514" s="2">
        <v>0</v>
      </c>
      <c r="C514" s="2">
        <v>0</v>
      </c>
      <c r="D514" s="2">
        <v>0</v>
      </c>
      <c r="E514" s="2">
        <v>0</v>
      </c>
      <c r="F514" s="2">
        <v>0</v>
      </c>
      <c r="G514" s="2">
        <v>1.46198830409357E-3</v>
      </c>
      <c r="H514" s="2">
        <v>1.3106159895150699E-3</v>
      </c>
      <c r="I514" s="2">
        <v>0</v>
      </c>
      <c r="J514" s="2">
        <v>0</v>
      </c>
      <c r="K514" s="2">
        <v>0</v>
      </c>
      <c r="L514" s="3">
        <v>5.5991041433370704E-4</v>
      </c>
      <c r="M514" s="3">
        <v>2.75444153697838E-4</v>
      </c>
    </row>
    <row r="515" spans="1:13" x14ac:dyDescent="0.25">
      <c r="A515" s="8" t="s">
        <v>299</v>
      </c>
      <c r="B515" s="2">
        <v>0</v>
      </c>
      <c r="C515" s="2">
        <v>0</v>
      </c>
      <c r="D515" s="2">
        <v>0</v>
      </c>
      <c r="E515" s="2">
        <v>0</v>
      </c>
      <c r="F515" s="2">
        <v>1.41342756183746E-2</v>
      </c>
      <c r="G515" s="2">
        <v>1.4619883040935699E-2</v>
      </c>
      <c r="H515" s="2">
        <v>2.49017038007864E-2</v>
      </c>
      <c r="I515" s="2">
        <v>1.3657056145675301E-2</v>
      </c>
      <c r="J515" s="2">
        <v>2.35478806907378E-2</v>
      </c>
      <c r="K515" s="2">
        <v>1.32689987937274E-2</v>
      </c>
      <c r="L515" s="3">
        <v>1.7917133258678601E-2</v>
      </c>
      <c r="M515" s="3">
        <v>1.0466877840517801E-2</v>
      </c>
    </row>
    <row r="516" spans="1:13" x14ac:dyDescent="0.25">
      <c r="A516" s="8" t="s">
        <v>300</v>
      </c>
      <c r="B516" s="2">
        <v>0</v>
      </c>
      <c r="C516" s="2">
        <v>0</v>
      </c>
      <c r="D516" s="2">
        <v>0</v>
      </c>
      <c r="E516" s="2">
        <v>0</v>
      </c>
      <c r="F516" s="2">
        <v>0</v>
      </c>
      <c r="G516" s="2">
        <v>0</v>
      </c>
      <c r="H516" s="2">
        <v>0</v>
      </c>
      <c r="I516" s="2">
        <v>0</v>
      </c>
      <c r="J516" s="2">
        <v>0</v>
      </c>
      <c r="K516" s="2">
        <v>0</v>
      </c>
      <c r="L516" s="3">
        <v>0</v>
      </c>
      <c r="M516" s="3">
        <v>0</v>
      </c>
    </row>
    <row r="517" spans="1:13" x14ac:dyDescent="0.25">
      <c r="A517" s="8" t="s">
        <v>301</v>
      </c>
      <c r="B517" s="2">
        <v>0</v>
      </c>
      <c r="C517" s="2">
        <v>0</v>
      </c>
      <c r="D517" s="2">
        <v>0</v>
      </c>
      <c r="E517" s="2">
        <v>0</v>
      </c>
      <c r="F517" s="2">
        <v>1.1778563015312101E-3</v>
      </c>
      <c r="G517" s="2">
        <v>1.1695906432748499E-2</v>
      </c>
      <c r="H517" s="2">
        <v>1.17955439056356E-2</v>
      </c>
      <c r="I517" s="2">
        <v>1.06221547799697E-2</v>
      </c>
      <c r="J517" s="2">
        <v>6.2794348508634201E-3</v>
      </c>
      <c r="K517" s="2">
        <v>7.2376357056694804E-3</v>
      </c>
      <c r="L517" s="3">
        <v>9.5184770436730105E-3</v>
      </c>
      <c r="M517" s="3">
        <v>4.8202726897121602E-3</v>
      </c>
    </row>
    <row r="518" spans="1:13" x14ac:dyDescent="0.25">
      <c r="A518" s="8" t="s">
        <v>302</v>
      </c>
      <c r="B518" s="2">
        <v>0</v>
      </c>
      <c r="C518" s="2">
        <v>0</v>
      </c>
      <c r="D518" s="2">
        <v>0</v>
      </c>
      <c r="E518" s="2">
        <v>0</v>
      </c>
      <c r="F518" s="2">
        <v>0</v>
      </c>
      <c r="G518" s="2">
        <v>4.3859649122806998E-3</v>
      </c>
      <c r="H518" s="2">
        <v>1.3106159895150699E-3</v>
      </c>
      <c r="I518" s="2">
        <v>1.5174506828528099E-3</v>
      </c>
      <c r="J518" s="2">
        <v>1.56985871271586E-3</v>
      </c>
      <c r="K518" s="2">
        <v>0</v>
      </c>
      <c r="L518" s="3">
        <v>1.6797312430011199E-3</v>
      </c>
      <c r="M518" s="3">
        <v>8.2633246109351302E-4</v>
      </c>
    </row>
    <row r="519" spans="1:13" x14ac:dyDescent="0.25">
      <c r="A519" s="8" t="s">
        <v>303</v>
      </c>
      <c r="B519" s="2">
        <v>0</v>
      </c>
      <c r="C519" s="2">
        <v>0</v>
      </c>
      <c r="D519" s="2">
        <v>0</v>
      </c>
      <c r="E519" s="2">
        <v>0</v>
      </c>
      <c r="F519" s="2">
        <v>3.6513545347467598E-2</v>
      </c>
      <c r="G519" s="2">
        <v>0.12719298245614</v>
      </c>
      <c r="H519" s="2">
        <v>7.2083879423329E-2</v>
      </c>
      <c r="I519" s="2">
        <v>4.4006069802731397E-2</v>
      </c>
      <c r="J519" s="2">
        <v>8.1632653061224497E-2</v>
      </c>
      <c r="K519" s="2">
        <v>3.6188178528347402E-2</v>
      </c>
      <c r="L519" s="3">
        <v>7.0828667413213905E-2</v>
      </c>
      <c r="M519" s="3">
        <v>3.9113069825093001E-2</v>
      </c>
    </row>
    <row r="520" spans="1:13" x14ac:dyDescent="0.25">
      <c r="A520" s="8" t="s">
        <v>304</v>
      </c>
      <c r="B520" s="2">
        <v>0</v>
      </c>
      <c r="C520" s="2">
        <v>0</v>
      </c>
      <c r="D520" s="2">
        <v>0</v>
      </c>
      <c r="E520" s="2">
        <v>0</v>
      </c>
      <c r="F520" s="2">
        <v>0</v>
      </c>
      <c r="G520" s="2">
        <v>0</v>
      </c>
      <c r="H520" s="2">
        <v>0</v>
      </c>
      <c r="I520" s="2">
        <v>0</v>
      </c>
      <c r="J520" s="2">
        <v>0</v>
      </c>
      <c r="K520" s="2">
        <v>0</v>
      </c>
      <c r="L520" s="3">
        <v>0</v>
      </c>
      <c r="M520" s="3">
        <v>0</v>
      </c>
    </row>
    <row r="521" spans="1:13" x14ac:dyDescent="0.25">
      <c r="A521" s="8" t="s">
        <v>305</v>
      </c>
      <c r="B521" s="2">
        <v>0</v>
      </c>
      <c r="C521" s="2">
        <v>0</v>
      </c>
      <c r="D521" s="2">
        <v>0</v>
      </c>
      <c r="E521" s="2">
        <v>0</v>
      </c>
      <c r="F521" s="2">
        <v>0</v>
      </c>
      <c r="G521" s="2">
        <v>1.3157894736842099E-2</v>
      </c>
      <c r="H521" s="2">
        <v>1.3106159895150699E-3</v>
      </c>
      <c r="I521" s="2">
        <v>1.3657056145675301E-2</v>
      </c>
      <c r="J521" s="2">
        <v>7.8492935635792807E-3</v>
      </c>
      <c r="K521" s="2">
        <v>3.6188178528347402E-3</v>
      </c>
      <c r="L521" s="3">
        <v>7.5587905935050404E-3</v>
      </c>
      <c r="M521" s="3">
        <v>3.71849607492081E-3</v>
      </c>
    </row>
    <row r="522" spans="1:13" x14ac:dyDescent="0.25">
      <c r="A522" s="8" t="s">
        <v>306</v>
      </c>
      <c r="B522" s="2">
        <v>0</v>
      </c>
      <c r="C522" s="2">
        <v>0</v>
      </c>
      <c r="D522" s="2">
        <v>0</v>
      </c>
      <c r="E522" s="2">
        <v>0</v>
      </c>
      <c r="F522" s="2">
        <v>1.1778563015312101E-3</v>
      </c>
      <c r="G522" s="2">
        <v>8.7719298245613996E-3</v>
      </c>
      <c r="H522" s="2">
        <v>2.6212319790301399E-3</v>
      </c>
      <c r="I522" s="2">
        <v>3.0349013657056099E-3</v>
      </c>
      <c r="J522" s="2">
        <v>1.56985871271586E-3</v>
      </c>
      <c r="K522" s="2">
        <v>0</v>
      </c>
      <c r="L522" s="3">
        <v>3.0795072788353901E-3</v>
      </c>
      <c r="M522" s="3">
        <v>1.65266492218703E-3</v>
      </c>
    </row>
    <row r="523" spans="1:13" x14ac:dyDescent="0.25">
      <c r="A523" s="8" t="s">
        <v>307</v>
      </c>
      <c r="B523" s="2">
        <v>0</v>
      </c>
      <c r="C523" s="2">
        <v>0</v>
      </c>
      <c r="D523" s="2">
        <v>0</v>
      </c>
      <c r="E523" s="2">
        <v>0</v>
      </c>
      <c r="F523" s="2">
        <v>8.2449941107184902E-3</v>
      </c>
      <c r="G523" s="2">
        <v>2.9239766081871298E-2</v>
      </c>
      <c r="H523" s="2">
        <v>2.2280471821756201E-2</v>
      </c>
      <c r="I523" s="2">
        <v>2.1244309559939299E-2</v>
      </c>
      <c r="J523" s="2">
        <v>2.04081632653061E-2</v>
      </c>
      <c r="K523" s="2">
        <v>2.6537997587454801E-2</v>
      </c>
      <c r="L523" s="3">
        <v>2.40761478163494E-2</v>
      </c>
      <c r="M523" s="3">
        <v>1.28081531469495E-2</v>
      </c>
    </row>
    <row r="524" spans="1:13" x14ac:dyDescent="0.25">
      <c r="A524" s="8" t="s">
        <v>308</v>
      </c>
      <c r="B524" s="2">
        <v>0</v>
      </c>
      <c r="C524" s="2">
        <v>0</v>
      </c>
      <c r="D524" s="2">
        <v>0</v>
      </c>
      <c r="E524" s="2">
        <v>0</v>
      </c>
      <c r="F524" s="2">
        <v>0</v>
      </c>
      <c r="G524" s="2">
        <v>0</v>
      </c>
      <c r="H524" s="2">
        <v>0</v>
      </c>
      <c r="I524" s="2">
        <v>0</v>
      </c>
      <c r="J524" s="2">
        <v>0</v>
      </c>
      <c r="K524" s="2">
        <v>0</v>
      </c>
      <c r="L524" s="3">
        <v>0</v>
      </c>
      <c r="M524" s="3">
        <v>0</v>
      </c>
    </row>
    <row r="525" spans="1:13" x14ac:dyDescent="0.25">
      <c r="A525" s="8" t="s">
        <v>309</v>
      </c>
      <c r="B525" s="2">
        <v>0</v>
      </c>
      <c r="C525" s="2">
        <v>0</v>
      </c>
      <c r="D525" s="2">
        <v>0</v>
      </c>
      <c r="E525" s="2">
        <v>0</v>
      </c>
      <c r="F525" s="2">
        <v>1.1778563015312101E-3</v>
      </c>
      <c r="G525" s="2">
        <v>4.3859649122806998E-3</v>
      </c>
      <c r="H525" s="2">
        <v>1.3106159895150699E-3</v>
      </c>
      <c r="I525" s="2">
        <v>4.5523520485584203E-3</v>
      </c>
      <c r="J525" s="2">
        <v>1.56985871271586E-3</v>
      </c>
      <c r="K525" s="2">
        <v>2.4125452352231598E-3</v>
      </c>
      <c r="L525" s="3">
        <v>2.7995520716685299E-3</v>
      </c>
      <c r="M525" s="3">
        <v>1.5149428453381101E-3</v>
      </c>
    </row>
    <row r="526" spans="1:13" x14ac:dyDescent="0.25">
      <c r="A526" s="8" t="s">
        <v>310</v>
      </c>
      <c r="B526" s="2">
        <v>0</v>
      </c>
      <c r="C526" s="2">
        <v>0</v>
      </c>
      <c r="D526" s="2">
        <v>0</v>
      </c>
      <c r="E526" s="2">
        <v>0</v>
      </c>
      <c r="F526" s="2">
        <v>0</v>
      </c>
      <c r="G526" s="2">
        <v>2.92397660818713E-3</v>
      </c>
      <c r="H526" s="2">
        <v>3.9318479685452202E-3</v>
      </c>
      <c r="I526" s="2">
        <v>1.21396054628225E-2</v>
      </c>
      <c r="J526" s="2">
        <v>0</v>
      </c>
      <c r="K526" s="2">
        <v>0</v>
      </c>
      <c r="L526" s="3">
        <v>3.6394176931690901E-3</v>
      </c>
      <c r="M526" s="3">
        <v>1.79038699903595E-3</v>
      </c>
    </row>
    <row r="527" spans="1:13" x14ac:dyDescent="0.25">
      <c r="A527" s="8" t="s">
        <v>311</v>
      </c>
      <c r="B527" s="2">
        <v>0</v>
      </c>
      <c r="C527" s="2">
        <v>0</v>
      </c>
      <c r="D527" s="2">
        <v>0</v>
      </c>
      <c r="E527" s="2">
        <v>0</v>
      </c>
      <c r="F527" s="2">
        <v>1.06007067137809E-2</v>
      </c>
      <c r="G527" s="2">
        <v>1.3157894736842099E-2</v>
      </c>
      <c r="H527" s="2">
        <v>1.70380078636959E-2</v>
      </c>
      <c r="I527" s="2">
        <v>1.8209408194233698E-2</v>
      </c>
      <c r="J527" s="2">
        <v>1.4128728414442701E-2</v>
      </c>
      <c r="K527" s="2">
        <v>3.0156815440289499E-2</v>
      </c>
      <c r="L527" s="3">
        <v>1.9036954087346E-2</v>
      </c>
      <c r="M527" s="3">
        <v>1.06045999173668E-2</v>
      </c>
    </row>
    <row r="528" spans="1:13" x14ac:dyDescent="0.25">
      <c r="A528" s="8" t="s">
        <v>312</v>
      </c>
      <c r="B528" s="2">
        <v>0</v>
      </c>
      <c r="C528" s="2">
        <v>0</v>
      </c>
      <c r="D528" s="2">
        <v>0</v>
      </c>
      <c r="E528" s="2">
        <v>0</v>
      </c>
      <c r="F528" s="2">
        <v>0</v>
      </c>
      <c r="G528" s="2">
        <v>0</v>
      </c>
      <c r="H528" s="2">
        <v>0</v>
      </c>
      <c r="I528" s="2">
        <v>0</v>
      </c>
      <c r="J528" s="2">
        <v>0</v>
      </c>
      <c r="K528" s="2">
        <v>0</v>
      </c>
      <c r="L528" s="3">
        <v>0</v>
      </c>
      <c r="M528" s="3">
        <v>0</v>
      </c>
    </row>
    <row r="529" spans="1:13" x14ac:dyDescent="0.25">
      <c r="A529" s="8" t="s">
        <v>313</v>
      </c>
      <c r="B529" s="2">
        <v>0</v>
      </c>
      <c r="C529" s="2">
        <v>0</v>
      </c>
      <c r="D529" s="2">
        <v>0</v>
      </c>
      <c r="E529" s="2">
        <v>0</v>
      </c>
      <c r="F529" s="2">
        <v>4.7114252061248498E-3</v>
      </c>
      <c r="G529" s="2">
        <v>3.2163742690058499E-2</v>
      </c>
      <c r="H529" s="2">
        <v>3.9318479685452198E-2</v>
      </c>
      <c r="I529" s="2">
        <v>4.09711684370258E-2</v>
      </c>
      <c r="J529" s="2">
        <v>2.1978021978022001E-2</v>
      </c>
      <c r="K529" s="2">
        <v>1.6887816646562099E-2</v>
      </c>
      <c r="L529" s="3">
        <v>2.99552071668533E-2</v>
      </c>
      <c r="M529" s="3">
        <v>1.528715053023E-2</v>
      </c>
    </row>
    <row r="530" spans="1:13" x14ac:dyDescent="0.25">
      <c r="A530" s="8" t="s">
        <v>314</v>
      </c>
      <c r="B530" s="2">
        <v>0</v>
      </c>
      <c r="C530" s="2">
        <v>0</v>
      </c>
      <c r="D530" s="2">
        <v>0</v>
      </c>
      <c r="E530" s="2">
        <v>0</v>
      </c>
      <c r="F530" s="2">
        <v>2.3557126030624301E-3</v>
      </c>
      <c r="G530" s="2">
        <v>2.48538011695906E-2</v>
      </c>
      <c r="H530" s="2">
        <v>1.8348623853211E-2</v>
      </c>
      <c r="I530" s="2">
        <v>1.66919575113809E-2</v>
      </c>
      <c r="J530" s="2">
        <v>9.4191522762951292E-3</v>
      </c>
      <c r="K530" s="2">
        <v>7.2376357056694804E-3</v>
      </c>
      <c r="L530" s="3">
        <v>1.51175811870101E-2</v>
      </c>
      <c r="M530" s="3">
        <v>7.7124363035394597E-3</v>
      </c>
    </row>
    <row r="531" spans="1:13" x14ac:dyDescent="0.25">
      <c r="A531" s="8" t="s">
        <v>315</v>
      </c>
      <c r="B531" s="2">
        <v>0</v>
      </c>
      <c r="C531" s="2">
        <v>0</v>
      </c>
      <c r="D531" s="2">
        <v>0</v>
      </c>
      <c r="E531" s="2">
        <v>0</v>
      </c>
      <c r="F531" s="2">
        <v>6.94935217903416E-2</v>
      </c>
      <c r="G531" s="2">
        <v>0.21052631578947401</v>
      </c>
      <c r="H531" s="2">
        <v>0.22280471821756201</v>
      </c>
      <c r="I531" s="2">
        <v>0.20182094081942301</v>
      </c>
      <c r="J531" s="2">
        <v>0.16169544740973299</v>
      </c>
      <c r="K531" s="2">
        <v>0.191797346200241</v>
      </c>
      <c r="L531" s="3">
        <v>0.19848824188129899</v>
      </c>
      <c r="M531" s="3">
        <v>0.10577055501997</v>
      </c>
    </row>
    <row r="532" spans="1:13" x14ac:dyDescent="0.25">
      <c r="A532" s="8" t="s">
        <v>316</v>
      </c>
      <c r="B532" s="2">
        <v>0</v>
      </c>
      <c r="C532" s="2">
        <v>0</v>
      </c>
      <c r="D532" s="2">
        <v>0</v>
      </c>
      <c r="E532" s="2">
        <v>0</v>
      </c>
      <c r="F532" s="2">
        <v>0</v>
      </c>
      <c r="G532" s="2">
        <v>0</v>
      </c>
      <c r="H532" s="2">
        <v>0</v>
      </c>
      <c r="I532" s="2">
        <v>0</v>
      </c>
      <c r="J532" s="2">
        <v>0</v>
      </c>
      <c r="K532" s="2">
        <v>2.4125452352231598E-3</v>
      </c>
      <c r="L532" s="3">
        <v>5.5991041433370704E-4</v>
      </c>
      <c r="M532" s="3">
        <v>2.75444153697838E-4</v>
      </c>
    </row>
    <row r="533" spans="1:13" x14ac:dyDescent="0.25">
      <c r="A533" s="8" t="s">
        <v>317</v>
      </c>
      <c r="B533" s="2">
        <v>0</v>
      </c>
      <c r="C533" s="2">
        <v>0</v>
      </c>
      <c r="D533" s="2">
        <v>0</v>
      </c>
      <c r="E533" s="2">
        <v>0</v>
      </c>
      <c r="F533" s="2">
        <v>2.3557126030624301E-3</v>
      </c>
      <c r="G533" s="2">
        <v>2.48538011695906E-2</v>
      </c>
      <c r="H533" s="2">
        <v>1.8348623853211E-2</v>
      </c>
      <c r="I533" s="2">
        <v>2.42792109256449E-2</v>
      </c>
      <c r="J533" s="2">
        <v>1.88383045525903E-2</v>
      </c>
      <c r="K533" s="2">
        <v>1.4475271411339001E-2</v>
      </c>
      <c r="L533" s="3">
        <v>1.98768197088466E-2</v>
      </c>
      <c r="M533" s="3">
        <v>1.00537116099711E-2</v>
      </c>
    </row>
    <row r="534" spans="1:13" x14ac:dyDescent="0.25">
      <c r="A534" s="8" t="s">
        <v>318</v>
      </c>
      <c r="B534" s="2">
        <v>0</v>
      </c>
      <c r="C534" s="2">
        <v>0</v>
      </c>
      <c r="D534" s="2">
        <v>0</v>
      </c>
      <c r="E534" s="2">
        <v>0</v>
      </c>
      <c r="F534" s="2">
        <v>0</v>
      </c>
      <c r="G534" s="2">
        <v>5.8479532163742704E-3</v>
      </c>
      <c r="H534" s="2">
        <v>3.9318479685452202E-3</v>
      </c>
      <c r="I534" s="2">
        <v>1.5174506828528099E-3</v>
      </c>
      <c r="J534" s="2">
        <v>4.7095761381475698E-3</v>
      </c>
      <c r="K534" s="2">
        <v>2.4125452352231598E-3</v>
      </c>
      <c r="L534" s="3">
        <v>3.6394176931690901E-3</v>
      </c>
      <c r="M534" s="3">
        <v>1.79038699903595E-3</v>
      </c>
    </row>
    <row r="535" spans="1:13" x14ac:dyDescent="0.25">
      <c r="A535" s="8" t="s">
        <v>319</v>
      </c>
      <c r="B535" s="2">
        <v>0</v>
      </c>
      <c r="C535" s="2">
        <v>0</v>
      </c>
      <c r="D535" s="2">
        <v>0</v>
      </c>
      <c r="E535" s="2">
        <v>0</v>
      </c>
      <c r="F535" s="2">
        <v>8.2449941107184902E-3</v>
      </c>
      <c r="G535" s="2">
        <v>2.48538011695906E-2</v>
      </c>
      <c r="H535" s="2">
        <v>3.2765399737876802E-2</v>
      </c>
      <c r="I535" s="2">
        <v>4.2488619119878598E-2</v>
      </c>
      <c r="J535" s="2">
        <v>4.3956043956044001E-2</v>
      </c>
      <c r="K535" s="2">
        <v>4.4632086851628498E-2</v>
      </c>
      <c r="L535" s="3">
        <v>3.7793952967525198E-2</v>
      </c>
      <c r="M535" s="3">
        <v>1.9556534912546501E-2</v>
      </c>
    </row>
    <row r="536" spans="1:13" x14ac:dyDescent="0.25">
      <c r="A536" s="8" t="s">
        <v>320</v>
      </c>
      <c r="B536" s="2">
        <v>0</v>
      </c>
      <c r="C536" s="2">
        <v>0</v>
      </c>
      <c r="D536" s="2">
        <v>0</v>
      </c>
      <c r="E536" s="2">
        <v>0</v>
      </c>
      <c r="F536" s="2">
        <v>0</v>
      </c>
      <c r="G536" s="2">
        <v>0</v>
      </c>
      <c r="H536" s="2">
        <v>0</v>
      </c>
      <c r="I536" s="2">
        <v>0</v>
      </c>
      <c r="J536" s="2">
        <v>0</v>
      </c>
      <c r="K536" s="2">
        <v>1.2062726176115799E-3</v>
      </c>
      <c r="L536" s="3">
        <v>2.7995520716685298E-4</v>
      </c>
      <c r="M536" s="3">
        <v>1.37722076848919E-4</v>
      </c>
    </row>
    <row r="537" spans="1:13" x14ac:dyDescent="0.25">
      <c r="A537" s="8" t="s">
        <v>321</v>
      </c>
      <c r="B537" s="2">
        <v>0.36764705882352899</v>
      </c>
      <c r="C537" s="2">
        <v>0.35294117647058798</v>
      </c>
      <c r="D537" s="2">
        <v>0.28201634877384202</v>
      </c>
      <c r="E537" s="2">
        <v>0.32022471910112399</v>
      </c>
      <c r="F537" s="2">
        <v>0.143698468786808</v>
      </c>
      <c r="G537" s="2">
        <v>0</v>
      </c>
      <c r="H537" s="2">
        <v>0</v>
      </c>
      <c r="I537" s="2">
        <v>0</v>
      </c>
      <c r="J537" s="2">
        <v>0</v>
      </c>
      <c r="K537" s="2">
        <v>0</v>
      </c>
      <c r="L537" s="3">
        <v>0</v>
      </c>
      <c r="M537" s="3">
        <v>0.14570995730615599</v>
      </c>
    </row>
    <row r="538" spans="1:13" x14ac:dyDescent="0.25">
      <c r="A538" s="8" t="s">
        <v>322</v>
      </c>
      <c r="B538" s="2">
        <v>8.1699346405228801E-2</v>
      </c>
      <c r="C538" s="2">
        <v>4.2199488491048598E-2</v>
      </c>
      <c r="D538" s="2">
        <v>2.4523160762942801E-2</v>
      </c>
      <c r="E538" s="2">
        <v>4.3539325842696597E-2</v>
      </c>
      <c r="F538" s="2">
        <v>2.5912838633686701E-2</v>
      </c>
      <c r="G538" s="2">
        <v>0</v>
      </c>
      <c r="H538" s="2">
        <v>0</v>
      </c>
      <c r="I538" s="2">
        <v>1.5174506828528099E-3</v>
      </c>
      <c r="J538" s="2">
        <v>0</v>
      </c>
      <c r="K538" s="2">
        <v>0</v>
      </c>
      <c r="L538" s="3">
        <v>2.7995520716685298E-4</v>
      </c>
      <c r="M538" s="3">
        <v>2.1346921911582401E-2</v>
      </c>
    </row>
    <row r="539" spans="1:13" x14ac:dyDescent="0.25">
      <c r="A539" s="8" t="s">
        <v>323</v>
      </c>
      <c r="B539" s="2">
        <v>0.55065359477124198</v>
      </c>
      <c r="C539" s="2">
        <v>0.60485933503836298</v>
      </c>
      <c r="D539" s="2">
        <v>0.692098092643052</v>
      </c>
      <c r="E539" s="2">
        <v>0.63342696629213502</v>
      </c>
      <c r="F539" s="2">
        <v>0.598351001177856</v>
      </c>
      <c r="G539" s="2">
        <v>7.7485380116959102E-2</v>
      </c>
      <c r="H539" s="2">
        <v>6.5530799475753604E-2</v>
      </c>
      <c r="I539" s="2">
        <v>6.2215477996965099E-2</v>
      </c>
      <c r="J539" s="2">
        <v>0.116169544740973</v>
      </c>
      <c r="K539" s="2">
        <v>7.1170084439083195E-2</v>
      </c>
      <c r="L539" s="3">
        <v>7.7547592385218397E-2</v>
      </c>
      <c r="M539" s="3">
        <v>0.35174218427213899</v>
      </c>
    </row>
    <row r="540" spans="1:13" x14ac:dyDescent="0.25">
      <c r="A540" s="8" t="s">
        <v>324</v>
      </c>
      <c r="B540" s="2">
        <v>0</v>
      </c>
      <c r="C540" s="2">
        <v>0</v>
      </c>
      <c r="D540" s="2">
        <v>0</v>
      </c>
      <c r="E540" s="2">
        <v>0</v>
      </c>
      <c r="F540" s="2">
        <v>0</v>
      </c>
      <c r="G540" s="2">
        <v>0</v>
      </c>
      <c r="H540" s="2">
        <v>0</v>
      </c>
      <c r="I540" s="2">
        <v>0</v>
      </c>
      <c r="J540" s="2">
        <v>0</v>
      </c>
      <c r="K540" s="2">
        <v>1.20627261761158E-2</v>
      </c>
      <c r="L540" s="3">
        <v>2.7995520716685299E-3</v>
      </c>
      <c r="M540" s="3">
        <v>1.37722076848919E-3</v>
      </c>
    </row>
    <row r="541" spans="1:13" x14ac:dyDescent="0.25">
      <c r="A541" s="8" t="s">
        <v>325</v>
      </c>
      <c r="B541" s="2">
        <v>0</v>
      </c>
      <c r="C541" s="2">
        <v>0</v>
      </c>
      <c r="D541" s="2">
        <v>0</v>
      </c>
      <c r="E541" s="2">
        <v>0</v>
      </c>
      <c r="F541" s="2">
        <v>1.0416666666666701E-2</v>
      </c>
      <c r="G541" s="2">
        <v>5.7471264367816098E-2</v>
      </c>
      <c r="H541" s="2">
        <v>0.125</v>
      </c>
      <c r="I541" s="2">
        <v>0.10377358490565999</v>
      </c>
      <c r="J541" s="2">
        <v>0.17142857142857101</v>
      </c>
      <c r="K541" s="2">
        <v>0.10377358490565999</v>
      </c>
      <c r="L541" s="3">
        <v>0.11018711018711</v>
      </c>
      <c r="M541" s="3">
        <v>4.6114432109308302E-2</v>
      </c>
    </row>
    <row r="542" spans="1:13" x14ac:dyDescent="0.25">
      <c r="A542" s="8" t="s">
        <v>326</v>
      </c>
      <c r="B542" s="2">
        <v>0</v>
      </c>
      <c r="C542" s="2">
        <v>0</v>
      </c>
      <c r="D542" s="2">
        <v>0</v>
      </c>
      <c r="E542" s="2">
        <v>0</v>
      </c>
      <c r="F542" s="2">
        <v>0</v>
      </c>
      <c r="G542" s="2">
        <v>0</v>
      </c>
      <c r="H542" s="2">
        <v>0</v>
      </c>
      <c r="I542" s="2">
        <v>0</v>
      </c>
      <c r="J542" s="2">
        <v>0</v>
      </c>
      <c r="K542" s="2">
        <v>0</v>
      </c>
      <c r="L542" s="3">
        <v>0</v>
      </c>
      <c r="M542" s="3">
        <v>0</v>
      </c>
    </row>
    <row r="543" spans="1:13" x14ac:dyDescent="0.25">
      <c r="A543" s="8" t="s">
        <v>327</v>
      </c>
      <c r="B543" s="2">
        <v>0</v>
      </c>
      <c r="C543" s="2">
        <v>0</v>
      </c>
      <c r="D543" s="2">
        <v>0</v>
      </c>
      <c r="E543" s="2">
        <v>0</v>
      </c>
      <c r="F543" s="2">
        <v>1.0416666666666701E-2</v>
      </c>
      <c r="G543" s="2">
        <v>5.7471264367816098E-2</v>
      </c>
      <c r="H543" s="2">
        <v>8.9285714285714298E-3</v>
      </c>
      <c r="I543" s="2">
        <v>9.4339622641509396E-3</v>
      </c>
      <c r="J543" s="2">
        <v>2.8571428571428598E-2</v>
      </c>
      <c r="K543" s="2">
        <v>2.83018867924528E-2</v>
      </c>
      <c r="L543" s="3">
        <v>2.4948024948024901E-2</v>
      </c>
      <c r="M543" s="3">
        <v>1.11016225448335E-2</v>
      </c>
    </row>
    <row r="544" spans="1:13" x14ac:dyDescent="0.25">
      <c r="A544" s="8" t="s">
        <v>328</v>
      </c>
      <c r="B544" s="2">
        <v>0</v>
      </c>
      <c r="C544" s="2">
        <v>0</v>
      </c>
      <c r="D544" s="2">
        <v>0</v>
      </c>
      <c r="E544" s="2">
        <v>0</v>
      </c>
      <c r="F544" s="2">
        <v>0</v>
      </c>
      <c r="G544" s="2">
        <v>0</v>
      </c>
      <c r="H544" s="2">
        <v>0</v>
      </c>
      <c r="I544" s="2">
        <v>0</v>
      </c>
      <c r="J544" s="2">
        <v>0</v>
      </c>
      <c r="K544" s="2">
        <v>0</v>
      </c>
      <c r="L544" s="3">
        <v>0</v>
      </c>
      <c r="M544" s="3">
        <v>0</v>
      </c>
    </row>
    <row r="545" spans="1:13" x14ac:dyDescent="0.25">
      <c r="A545" s="8" t="s">
        <v>329</v>
      </c>
      <c r="B545" s="2">
        <v>0</v>
      </c>
      <c r="C545" s="2">
        <v>0</v>
      </c>
      <c r="D545" s="2">
        <v>0</v>
      </c>
      <c r="E545" s="2">
        <v>0</v>
      </c>
      <c r="F545" s="2">
        <v>2.0833333333333301E-2</v>
      </c>
      <c r="G545" s="2">
        <v>0.390804597701149</v>
      </c>
      <c r="H545" s="2">
        <v>0.35714285714285698</v>
      </c>
      <c r="I545" s="2">
        <v>0.50943396226415105</v>
      </c>
      <c r="J545" s="2">
        <v>0.48571428571428599</v>
      </c>
      <c r="K545" s="2">
        <v>0.53773584905660399</v>
      </c>
      <c r="L545" s="3">
        <v>0.45530145530145499</v>
      </c>
      <c r="M545" s="3">
        <v>0.18872758326216901</v>
      </c>
    </row>
    <row r="546" spans="1:13" x14ac:dyDescent="0.25">
      <c r="A546" s="8" t="s">
        <v>330</v>
      </c>
      <c r="B546" s="2">
        <v>0</v>
      </c>
      <c r="C546" s="2">
        <v>0</v>
      </c>
      <c r="D546" s="2">
        <v>0</v>
      </c>
      <c r="E546" s="2">
        <v>0</v>
      </c>
      <c r="F546" s="2">
        <v>0</v>
      </c>
      <c r="G546" s="2">
        <v>0</v>
      </c>
      <c r="H546" s="2">
        <v>0</v>
      </c>
      <c r="I546" s="2">
        <v>0</v>
      </c>
      <c r="J546" s="2">
        <v>0</v>
      </c>
      <c r="K546" s="2">
        <v>9.4339622641509396E-3</v>
      </c>
      <c r="L546" s="3">
        <v>2.07900207900208E-3</v>
      </c>
      <c r="M546" s="3">
        <v>8.5397096498718999E-4</v>
      </c>
    </row>
    <row r="547" spans="1:13" x14ac:dyDescent="0.25">
      <c r="A547" s="8" t="s">
        <v>331</v>
      </c>
      <c r="B547" s="2">
        <v>0</v>
      </c>
      <c r="C547" s="2">
        <v>0</v>
      </c>
      <c r="D547" s="2">
        <v>0</v>
      </c>
      <c r="E547" s="2">
        <v>2.5000000000000001E-2</v>
      </c>
      <c r="F547" s="2">
        <v>0.114583333333333</v>
      </c>
      <c r="G547" s="2">
        <v>0.24137931034482801</v>
      </c>
      <c r="H547" s="2">
        <v>0.11607142857142901</v>
      </c>
      <c r="I547" s="2">
        <v>0.122641509433962</v>
      </c>
      <c r="J547" s="2">
        <v>0.1</v>
      </c>
      <c r="K547" s="2">
        <v>0.113207547169811</v>
      </c>
      <c r="L547" s="3">
        <v>0.137214137214137</v>
      </c>
      <c r="M547" s="3">
        <v>6.8317677198975205E-2</v>
      </c>
    </row>
    <row r="548" spans="1:13" x14ac:dyDescent="0.25">
      <c r="A548" s="8" t="s">
        <v>332</v>
      </c>
      <c r="B548" s="2">
        <v>0</v>
      </c>
      <c r="C548" s="2">
        <v>0</v>
      </c>
      <c r="D548" s="2">
        <v>0</v>
      </c>
      <c r="E548" s="2">
        <v>0</v>
      </c>
      <c r="F548" s="2">
        <v>0</v>
      </c>
      <c r="G548" s="2">
        <v>0</v>
      </c>
      <c r="H548" s="2">
        <v>0</v>
      </c>
      <c r="I548" s="2">
        <v>0</v>
      </c>
      <c r="J548" s="2">
        <v>0</v>
      </c>
      <c r="K548" s="2">
        <v>0</v>
      </c>
      <c r="L548" s="3">
        <v>0</v>
      </c>
      <c r="M548" s="3">
        <v>0</v>
      </c>
    </row>
    <row r="549" spans="1:13" x14ac:dyDescent="0.25">
      <c r="A549" s="8" t="s">
        <v>333</v>
      </c>
      <c r="B549" s="2">
        <v>0</v>
      </c>
      <c r="C549" s="2">
        <v>0</v>
      </c>
      <c r="D549" s="2">
        <v>0</v>
      </c>
      <c r="E549" s="2">
        <v>0</v>
      </c>
      <c r="F549" s="2">
        <v>0</v>
      </c>
      <c r="G549" s="2">
        <v>5.7471264367816098E-2</v>
      </c>
      <c r="H549" s="2">
        <v>1.7857142857142901E-2</v>
      </c>
      <c r="I549" s="2">
        <v>1.88679245283019E-2</v>
      </c>
      <c r="J549" s="2">
        <v>2.8571428571428598E-2</v>
      </c>
      <c r="K549" s="2">
        <v>0</v>
      </c>
      <c r="L549" s="3">
        <v>2.2869022869022902E-2</v>
      </c>
      <c r="M549" s="3">
        <v>9.3936806148590905E-3</v>
      </c>
    </row>
    <row r="550" spans="1:13" x14ac:dyDescent="0.25">
      <c r="A550" s="8" t="s">
        <v>334</v>
      </c>
      <c r="B550" s="2">
        <v>0</v>
      </c>
      <c r="C550" s="2">
        <v>0</v>
      </c>
      <c r="D550" s="2">
        <v>0</v>
      </c>
      <c r="E550" s="2">
        <v>0</v>
      </c>
      <c r="F550" s="2">
        <v>0</v>
      </c>
      <c r="G550" s="2">
        <v>0</v>
      </c>
      <c r="H550" s="2">
        <v>8.9285714285714298E-3</v>
      </c>
      <c r="I550" s="2">
        <v>0</v>
      </c>
      <c r="J550" s="2">
        <v>0</v>
      </c>
      <c r="K550" s="2">
        <v>9.4339622641509396E-3</v>
      </c>
      <c r="L550" s="3">
        <v>4.15800415800416E-3</v>
      </c>
      <c r="M550" s="3">
        <v>1.70794192997438E-3</v>
      </c>
    </row>
    <row r="551" spans="1:13" x14ac:dyDescent="0.25">
      <c r="A551" s="8" t="s">
        <v>335</v>
      </c>
      <c r="B551" s="2">
        <v>0</v>
      </c>
      <c r="C551" s="2">
        <v>0</v>
      </c>
      <c r="D551" s="2">
        <v>0</v>
      </c>
      <c r="E551" s="2">
        <v>0</v>
      </c>
      <c r="F551" s="2">
        <v>0</v>
      </c>
      <c r="G551" s="2">
        <v>1.1494252873563199E-2</v>
      </c>
      <c r="H551" s="2">
        <v>8.9285714285714298E-3</v>
      </c>
      <c r="I551" s="2">
        <v>3.77358490566038E-2</v>
      </c>
      <c r="J551" s="2">
        <v>4.2857142857142899E-2</v>
      </c>
      <c r="K551" s="2">
        <v>3.77358490566038E-2</v>
      </c>
      <c r="L551" s="3">
        <v>2.7027027027027001E-2</v>
      </c>
      <c r="M551" s="3">
        <v>1.11016225448335E-2</v>
      </c>
    </row>
    <row r="552" spans="1:13" x14ac:dyDescent="0.25">
      <c r="A552" s="8" t="s">
        <v>336</v>
      </c>
      <c r="B552" s="2">
        <v>0</v>
      </c>
      <c r="C552" s="2">
        <v>0</v>
      </c>
      <c r="D552" s="2">
        <v>0</v>
      </c>
      <c r="E552" s="2">
        <v>0</v>
      </c>
      <c r="F552" s="2">
        <v>0</v>
      </c>
      <c r="G552" s="2">
        <v>0</v>
      </c>
      <c r="H552" s="2">
        <v>0</v>
      </c>
      <c r="I552" s="2">
        <v>0</v>
      </c>
      <c r="J552" s="2">
        <v>0</v>
      </c>
      <c r="K552" s="2">
        <v>0</v>
      </c>
      <c r="L552" s="3">
        <v>0</v>
      </c>
      <c r="M552" s="3">
        <v>0</v>
      </c>
    </row>
    <row r="553" spans="1:13" x14ac:dyDescent="0.25">
      <c r="A553" s="8" t="s">
        <v>337</v>
      </c>
      <c r="B553" s="2">
        <v>0</v>
      </c>
      <c r="C553" s="2">
        <v>0</v>
      </c>
      <c r="D553" s="2">
        <v>0</v>
      </c>
      <c r="E553" s="2">
        <v>0</v>
      </c>
      <c r="F553" s="2">
        <v>0</v>
      </c>
      <c r="G553" s="2">
        <v>0</v>
      </c>
      <c r="H553" s="2">
        <v>8.9285714285714298E-3</v>
      </c>
      <c r="I553" s="2">
        <v>0</v>
      </c>
      <c r="J553" s="2">
        <v>1.4285714285714299E-2</v>
      </c>
      <c r="K553" s="2">
        <v>2.83018867924528E-2</v>
      </c>
      <c r="L553" s="3">
        <v>1.0395010395010401E-2</v>
      </c>
      <c r="M553" s="3">
        <v>4.2698548249359503E-3</v>
      </c>
    </row>
    <row r="554" spans="1:13" x14ac:dyDescent="0.25">
      <c r="A554" s="8" t="s">
        <v>338</v>
      </c>
      <c r="B554" s="2">
        <v>0</v>
      </c>
      <c r="C554" s="2">
        <v>0</v>
      </c>
      <c r="D554" s="2">
        <v>0</v>
      </c>
      <c r="E554" s="2">
        <v>0</v>
      </c>
      <c r="F554" s="2">
        <v>0</v>
      </c>
      <c r="G554" s="2">
        <v>0</v>
      </c>
      <c r="H554" s="2">
        <v>0</v>
      </c>
      <c r="I554" s="2">
        <v>0</v>
      </c>
      <c r="J554" s="2">
        <v>0</v>
      </c>
      <c r="K554" s="2">
        <v>0</v>
      </c>
      <c r="L554" s="3">
        <v>0</v>
      </c>
      <c r="M554" s="3">
        <v>0</v>
      </c>
    </row>
    <row r="555" spans="1:13" x14ac:dyDescent="0.25">
      <c r="A555" s="8" t="s">
        <v>339</v>
      </c>
      <c r="B555" s="2">
        <v>0</v>
      </c>
      <c r="C555" s="2">
        <v>0</v>
      </c>
      <c r="D555" s="2">
        <v>0</v>
      </c>
      <c r="E555" s="2">
        <v>0</v>
      </c>
      <c r="F555" s="2">
        <v>0</v>
      </c>
      <c r="G555" s="2">
        <v>0</v>
      </c>
      <c r="H555" s="2">
        <v>8.9285714285714298E-3</v>
      </c>
      <c r="I555" s="2">
        <v>0</v>
      </c>
      <c r="J555" s="2">
        <v>0</v>
      </c>
      <c r="K555" s="2">
        <v>0</v>
      </c>
      <c r="L555" s="3">
        <v>2.07900207900208E-3</v>
      </c>
      <c r="M555" s="3">
        <v>8.5397096498718999E-4</v>
      </c>
    </row>
    <row r="556" spans="1:13" x14ac:dyDescent="0.25">
      <c r="A556" s="8" t="s">
        <v>340</v>
      </c>
      <c r="B556" s="2">
        <v>0</v>
      </c>
      <c r="C556" s="2">
        <v>0</v>
      </c>
      <c r="D556" s="2">
        <v>0</v>
      </c>
      <c r="E556" s="2">
        <v>0</v>
      </c>
      <c r="F556" s="2">
        <v>0</v>
      </c>
      <c r="G556" s="2">
        <v>0</v>
      </c>
      <c r="H556" s="2">
        <v>0</v>
      </c>
      <c r="I556" s="2">
        <v>0</v>
      </c>
      <c r="J556" s="2">
        <v>0</v>
      </c>
      <c r="K556" s="2">
        <v>0</v>
      </c>
      <c r="L556" s="3">
        <v>0</v>
      </c>
      <c r="M556" s="3">
        <v>0</v>
      </c>
    </row>
    <row r="557" spans="1:13" x14ac:dyDescent="0.25">
      <c r="A557" s="8" t="s">
        <v>341</v>
      </c>
      <c r="B557" s="2">
        <v>0</v>
      </c>
      <c r="C557" s="2">
        <v>0</v>
      </c>
      <c r="D557" s="2">
        <v>0</v>
      </c>
      <c r="E557" s="2">
        <v>0</v>
      </c>
      <c r="F557" s="2">
        <v>0</v>
      </c>
      <c r="G557" s="2">
        <v>2.2988505747126398E-2</v>
      </c>
      <c r="H557" s="2">
        <v>0</v>
      </c>
      <c r="I557" s="2">
        <v>0</v>
      </c>
      <c r="J557" s="2">
        <v>0</v>
      </c>
      <c r="K557" s="2">
        <v>1.88679245283019E-2</v>
      </c>
      <c r="L557" s="3">
        <v>8.3160083160083199E-3</v>
      </c>
      <c r="M557" s="3">
        <v>3.41588385994876E-3</v>
      </c>
    </row>
    <row r="558" spans="1:13" x14ac:dyDescent="0.25">
      <c r="A558" s="8" t="s">
        <v>342</v>
      </c>
      <c r="B558" s="2">
        <v>0</v>
      </c>
      <c r="C558" s="2">
        <v>0</v>
      </c>
      <c r="D558" s="2">
        <v>0</v>
      </c>
      <c r="E558" s="2">
        <v>0</v>
      </c>
      <c r="F558" s="2">
        <v>0</v>
      </c>
      <c r="G558" s="2">
        <v>0</v>
      </c>
      <c r="H558" s="2">
        <v>0</v>
      </c>
      <c r="I558" s="2">
        <v>0</v>
      </c>
      <c r="J558" s="2">
        <v>0</v>
      </c>
      <c r="K558" s="2">
        <v>0</v>
      </c>
      <c r="L558" s="3">
        <v>0</v>
      </c>
      <c r="M558" s="3">
        <v>0</v>
      </c>
    </row>
    <row r="559" spans="1:13" x14ac:dyDescent="0.25">
      <c r="A559" s="8" t="s">
        <v>343</v>
      </c>
      <c r="B559" s="2">
        <v>0</v>
      </c>
      <c r="C559" s="2">
        <v>0</v>
      </c>
      <c r="D559" s="2">
        <v>0</v>
      </c>
      <c r="E559" s="2">
        <v>0</v>
      </c>
      <c r="F559" s="2">
        <v>2.0833333333333301E-2</v>
      </c>
      <c r="G559" s="2">
        <v>0</v>
      </c>
      <c r="H559" s="2">
        <v>8.9285714285714298E-3</v>
      </c>
      <c r="I559" s="2">
        <v>9.4339622641509396E-3</v>
      </c>
      <c r="J559" s="2">
        <v>0</v>
      </c>
      <c r="K559" s="2">
        <v>9.4339622641509396E-3</v>
      </c>
      <c r="L559" s="3">
        <v>6.23700623700624E-3</v>
      </c>
      <c r="M559" s="3">
        <v>4.2698548249359503E-3</v>
      </c>
    </row>
    <row r="560" spans="1:13" x14ac:dyDescent="0.25">
      <c r="A560" s="8" t="s">
        <v>344</v>
      </c>
      <c r="B560" s="2">
        <v>0</v>
      </c>
      <c r="C560" s="2">
        <v>0</v>
      </c>
      <c r="D560" s="2">
        <v>0</v>
      </c>
      <c r="E560" s="2">
        <v>0</v>
      </c>
      <c r="F560" s="2">
        <v>0</v>
      </c>
      <c r="G560" s="2">
        <v>0</v>
      </c>
      <c r="H560" s="2">
        <v>0</v>
      </c>
      <c r="I560" s="2">
        <v>0</v>
      </c>
      <c r="J560" s="2">
        <v>0</v>
      </c>
      <c r="K560" s="2">
        <v>0</v>
      </c>
      <c r="L560" s="3">
        <v>0</v>
      </c>
      <c r="M560" s="3">
        <v>0</v>
      </c>
    </row>
    <row r="561" spans="1:13" x14ac:dyDescent="0.25">
      <c r="A561" s="8" t="s">
        <v>345</v>
      </c>
      <c r="B561" s="2">
        <v>0</v>
      </c>
      <c r="C561" s="2">
        <v>0</v>
      </c>
      <c r="D561" s="2">
        <v>0</v>
      </c>
      <c r="E561" s="2">
        <v>0</v>
      </c>
      <c r="F561" s="2">
        <v>0</v>
      </c>
      <c r="G561" s="2">
        <v>3.4482758620689703E-2</v>
      </c>
      <c r="H561" s="2">
        <v>8.9285714285714298E-3</v>
      </c>
      <c r="I561" s="2">
        <v>1.88679245283019E-2</v>
      </c>
      <c r="J561" s="2">
        <v>2.8571428571428598E-2</v>
      </c>
      <c r="K561" s="2">
        <v>9.4339622641509396E-3</v>
      </c>
      <c r="L561" s="3">
        <v>1.8711018711018702E-2</v>
      </c>
      <c r="M561" s="3">
        <v>7.6857386848847098E-3</v>
      </c>
    </row>
    <row r="562" spans="1:13" x14ac:dyDescent="0.25">
      <c r="A562" s="8" t="s">
        <v>346</v>
      </c>
      <c r="B562" s="2">
        <v>0</v>
      </c>
      <c r="C562" s="2">
        <v>0</v>
      </c>
      <c r="D562" s="2">
        <v>0</v>
      </c>
      <c r="E562" s="2">
        <v>0</v>
      </c>
      <c r="F562" s="2">
        <v>0</v>
      </c>
      <c r="G562" s="2">
        <v>0</v>
      </c>
      <c r="H562" s="2">
        <v>0</v>
      </c>
      <c r="I562" s="2">
        <v>0</v>
      </c>
      <c r="J562" s="2">
        <v>0</v>
      </c>
      <c r="K562" s="2">
        <v>0</v>
      </c>
      <c r="L562" s="3">
        <v>0</v>
      </c>
      <c r="M562" s="3">
        <v>0</v>
      </c>
    </row>
    <row r="563" spans="1:13" x14ac:dyDescent="0.25">
      <c r="A563" s="8" t="s">
        <v>347</v>
      </c>
      <c r="B563" s="2">
        <v>0</v>
      </c>
      <c r="C563" s="2">
        <v>0</v>
      </c>
      <c r="D563" s="2">
        <v>2.04081632653061E-2</v>
      </c>
      <c r="E563" s="2">
        <v>0</v>
      </c>
      <c r="F563" s="2">
        <v>4.1666666666666699E-2</v>
      </c>
      <c r="G563" s="2">
        <v>0</v>
      </c>
      <c r="H563" s="2">
        <v>8.9285714285714302E-2</v>
      </c>
      <c r="I563" s="2">
        <v>4.71698113207547E-2</v>
      </c>
      <c r="J563" s="2">
        <v>0</v>
      </c>
      <c r="K563" s="2">
        <v>1.88679245283019E-2</v>
      </c>
      <c r="L563" s="3">
        <v>3.5343035343035303E-2</v>
      </c>
      <c r="M563" s="3">
        <v>2.0495303159692599E-2</v>
      </c>
    </row>
    <row r="564" spans="1:13" x14ac:dyDescent="0.25">
      <c r="A564" s="8" t="s">
        <v>348</v>
      </c>
      <c r="B564" s="2">
        <v>0</v>
      </c>
      <c r="C564" s="2">
        <v>0</v>
      </c>
      <c r="D564" s="2">
        <v>0</v>
      </c>
      <c r="E564" s="2">
        <v>0</v>
      </c>
      <c r="F564" s="2">
        <v>0</v>
      </c>
      <c r="G564" s="2">
        <v>0</v>
      </c>
      <c r="H564" s="2">
        <v>0</v>
      </c>
      <c r="I564" s="2">
        <v>0</v>
      </c>
      <c r="J564" s="2">
        <v>0</v>
      </c>
      <c r="K564" s="2">
        <v>0</v>
      </c>
      <c r="L564" s="3">
        <v>0</v>
      </c>
      <c r="M564" s="3">
        <v>0</v>
      </c>
    </row>
    <row r="565" spans="1:13" x14ac:dyDescent="0.25">
      <c r="A565" s="8" t="s">
        <v>349</v>
      </c>
      <c r="B565" s="2">
        <v>0</v>
      </c>
      <c r="C565" s="2">
        <v>0</v>
      </c>
      <c r="D565" s="2">
        <v>0</v>
      </c>
      <c r="E565" s="2">
        <v>0</v>
      </c>
      <c r="F565" s="2">
        <v>1.0416666666666701E-2</v>
      </c>
      <c r="G565" s="2">
        <v>0</v>
      </c>
      <c r="H565" s="2">
        <v>0</v>
      </c>
      <c r="I565" s="2">
        <v>0</v>
      </c>
      <c r="J565" s="2">
        <v>1.4285714285714299E-2</v>
      </c>
      <c r="K565" s="2">
        <v>0</v>
      </c>
      <c r="L565" s="3">
        <v>2.07900207900208E-3</v>
      </c>
      <c r="M565" s="3">
        <v>1.70794192997438E-3</v>
      </c>
    </row>
    <row r="566" spans="1:13" x14ac:dyDescent="0.25">
      <c r="A566" s="8" t="s">
        <v>350</v>
      </c>
      <c r="B566" s="2">
        <v>0</v>
      </c>
      <c r="C566" s="2">
        <v>0</v>
      </c>
      <c r="D566" s="2">
        <v>0</v>
      </c>
      <c r="E566" s="2">
        <v>0</v>
      </c>
      <c r="F566" s="2">
        <v>0</v>
      </c>
      <c r="G566" s="2">
        <v>0</v>
      </c>
      <c r="H566" s="2">
        <v>0</v>
      </c>
      <c r="I566" s="2">
        <v>0</v>
      </c>
      <c r="J566" s="2">
        <v>0</v>
      </c>
      <c r="K566" s="2">
        <v>0</v>
      </c>
      <c r="L566" s="3">
        <v>0</v>
      </c>
      <c r="M566" s="3">
        <v>0</v>
      </c>
    </row>
    <row r="567" spans="1:13" x14ac:dyDescent="0.25">
      <c r="A567" s="8" t="s">
        <v>351</v>
      </c>
      <c r="B567" s="2">
        <v>0</v>
      </c>
      <c r="C567" s="2">
        <v>0</v>
      </c>
      <c r="D567" s="2">
        <v>0</v>
      </c>
      <c r="E567" s="2">
        <v>0</v>
      </c>
      <c r="F567" s="2">
        <v>0</v>
      </c>
      <c r="G567" s="2">
        <v>1.1494252873563199E-2</v>
      </c>
      <c r="H567" s="2">
        <v>8.9285714285714298E-3</v>
      </c>
      <c r="I567" s="2">
        <v>9.4339622641509396E-3</v>
      </c>
      <c r="J567" s="2">
        <v>0</v>
      </c>
      <c r="K567" s="2">
        <v>0</v>
      </c>
      <c r="L567" s="3">
        <v>6.23700623700624E-3</v>
      </c>
      <c r="M567" s="3">
        <v>2.5619128949615701E-3</v>
      </c>
    </row>
    <row r="568" spans="1:13" x14ac:dyDescent="0.25">
      <c r="A568" s="8" t="s">
        <v>352</v>
      </c>
      <c r="B568" s="2">
        <v>0</v>
      </c>
      <c r="C568" s="2">
        <v>0</v>
      </c>
      <c r="D568" s="2">
        <v>0</v>
      </c>
      <c r="E568" s="2">
        <v>0</v>
      </c>
      <c r="F568" s="2">
        <v>0</v>
      </c>
      <c r="G568" s="2">
        <v>0</v>
      </c>
      <c r="H568" s="2">
        <v>0</v>
      </c>
      <c r="I568" s="2">
        <v>0</v>
      </c>
      <c r="J568" s="2">
        <v>0</v>
      </c>
      <c r="K568" s="2">
        <v>0</v>
      </c>
      <c r="L568" s="3">
        <v>0</v>
      </c>
      <c r="M568" s="3">
        <v>0</v>
      </c>
    </row>
    <row r="569" spans="1:13" x14ac:dyDescent="0.25">
      <c r="A569" s="8" t="s">
        <v>353</v>
      </c>
      <c r="B569" s="2">
        <v>0</v>
      </c>
      <c r="C569" s="2">
        <v>0</v>
      </c>
      <c r="D569" s="2">
        <v>0</v>
      </c>
      <c r="E569" s="2">
        <v>8.3333333333333297E-3</v>
      </c>
      <c r="F569" s="2">
        <v>1.0416666666666701E-2</v>
      </c>
      <c r="G569" s="2">
        <v>1.1494252873563199E-2</v>
      </c>
      <c r="H569" s="2">
        <v>1.7857142857142901E-2</v>
      </c>
      <c r="I569" s="2">
        <v>0</v>
      </c>
      <c r="J569" s="2">
        <v>1.4285714285714299E-2</v>
      </c>
      <c r="K569" s="2">
        <v>0</v>
      </c>
      <c r="L569" s="3">
        <v>8.3160083160083199E-3</v>
      </c>
      <c r="M569" s="3">
        <v>5.1238257899231402E-3</v>
      </c>
    </row>
    <row r="570" spans="1:13" x14ac:dyDescent="0.25">
      <c r="A570" s="8" t="s">
        <v>354</v>
      </c>
      <c r="B570" s="2">
        <v>0</v>
      </c>
      <c r="C570" s="2">
        <v>0</v>
      </c>
      <c r="D570" s="2">
        <v>0</v>
      </c>
      <c r="E570" s="2">
        <v>0</v>
      </c>
      <c r="F570" s="2">
        <v>1.0416666666666701E-2</v>
      </c>
      <c r="G570" s="2">
        <v>1.1494252873563199E-2</v>
      </c>
      <c r="H570" s="2">
        <v>0</v>
      </c>
      <c r="I570" s="2">
        <v>0</v>
      </c>
      <c r="J570" s="2">
        <v>0</v>
      </c>
      <c r="K570" s="2">
        <v>0</v>
      </c>
      <c r="L570" s="3">
        <v>2.07900207900208E-3</v>
      </c>
      <c r="M570" s="3">
        <v>1.70794192997438E-3</v>
      </c>
    </row>
    <row r="571" spans="1:13" x14ac:dyDescent="0.25">
      <c r="A571" s="8" t="s">
        <v>355</v>
      </c>
      <c r="B571" s="2">
        <v>0</v>
      </c>
      <c r="C571" s="2">
        <v>0</v>
      </c>
      <c r="D571" s="2">
        <v>0</v>
      </c>
      <c r="E571" s="2">
        <v>0</v>
      </c>
      <c r="F571" s="2">
        <v>0</v>
      </c>
      <c r="G571" s="2">
        <v>1.1494252873563199E-2</v>
      </c>
      <c r="H571" s="2">
        <v>2.6785714285714302E-2</v>
      </c>
      <c r="I571" s="2">
        <v>9.4339622641509396E-3</v>
      </c>
      <c r="J571" s="2">
        <v>1.4285714285714299E-2</v>
      </c>
      <c r="K571" s="2">
        <v>1.88679245283019E-2</v>
      </c>
      <c r="L571" s="3">
        <v>1.6632016632016602E-2</v>
      </c>
      <c r="M571" s="3">
        <v>6.8317677198975199E-3</v>
      </c>
    </row>
    <row r="572" spans="1:13" x14ac:dyDescent="0.25">
      <c r="A572" s="8" t="s">
        <v>356</v>
      </c>
      <c r="B572" s="2">
        <v>0</v>
      </c>
      <c r="C572" s="2">
        <v>0</v>
      </c>
      <c r="D572" s="2">
        <v>0</v>
      </c>
      <c r="E572" s="2">
        <v>0</v>
      </c>
      <c r="F572" s="2">
        <v>0</v>
      </c>
      <c r="G572" s="2">
        <v>0</v>
      </c>
      <c r="H572" s="2">
        <v>0</v>
      </c>
      <c r="I572" s="2">
        <v>0</v>
      </c>
      <c r="J572" s="2">
        <v>0</v>
      </c>
      <c r="K572" s="2">
        <v>0</v>
      </c>
      <c r="L572" s="3">
        <v>0</v>
      </c>
      <c r="M572" s="3">
        <v>0</v>
      </c>
    </row>
    <row r="573" spans="1:13" x14ac:dyDescent="0.25">
      <c r="A573" s="8" t="s">
        <v>357</v>
      </c>
      <c r="B573" s="2">
        <v>0</v>
      </c>
      <c r="C573" s="2">
        <v>0</v>
      </c>
      <c r="D573" s="2">
        <v>0</v>
      </c>
      <c r="E573" s="2">
        <v>0</v>
      </c>
      <c r="F573" s="2">
        <v>0</v>
      </c>
      <c r="G573" s="2">
        <v>1.1494252873563199E-2</v>
      </c>
      <c r="H573" s="2">
        <v>1.7857142857142901E-2</v>
      </c>
      <c r="I573" s="2">
        <v>1.88679245283019E-2</v>
      </c>
      <c r="J573" s="2">
        <v>1.4285714285714299E-2</v>
      </c>
      <c r="K573" s="2">
        <v>0</v>
      </c>
      <c r="L573" s="3">
        <v>1.2474012474012501E-2</v>
      </c>
      <c r="M573" s="3">
        <v>5.1238257899231402E-3</v>
      </c>
    </row>
    <row r="574" spans="1:13" x14ac:dyDescent="0.25">
      <c r="A574" s="8" t="s">
        <v>358</v>
      </c>
      <c r="B574" s="2">
        <v>0</v>
      </c>
      <c r="C574" s="2">
        <v>0</v>
      </c>
      <c r="D574" s="2">
        <v>0</v>
      </c>
      <c r="E574" s="2">
        <v>0</v>
      </c>
      <c r="F574" s="2">
        <v>0</v>
      </c>
      <c r="G574" s="2">
        <v>0</v>
      </c>
      <c r="H574" s="2">
        <v>8.9285714285714298E-3</v>
      </c>
      <c r="I574" s="2">
        <v>9.4339622641509396E-3</v>
      </c>
      <c r="J574" s="2">
        <v>0</v>
      </c>
      <c r="K574" s="2">
        <v>0</v>
      </c>
      <c r="L574" s="3">
        <v>4.15800415800416E-3</v>
      </c>
      <c r="M574" s="3">
        <v>1.70794192997438E-3</v>
      </c>
    </row>
    <row r="575" spans="1:13" x14ac:dyDescent="0.25">
      <c r="A575" s="8" t="s">
        <v>359</v>
      </c>
      <c r="B575" s="2">
        <v>0</v>
      </c>
      <c r="C575" s="2">
        <v>0</v>
      </c>
      <c r="D575" s="2">
        <v>2.7210884353741499E-2</v>
      </c>
      <c r="E575" s="2">
        <v>0</v>
      </c>
      <c r="F575" s="2">
        <v>4.1666666666666699E-2</v>
      </c>
      <c r="G575" s="2">
        <v>0</v>
      </c>
      <c r="H575" s="2">
        <v>2.6785714285714302E-2</v>
      </c>
      <c r="I575" s="2">
        <v>1.88679245283019E-2</v>
      </c>
      <c r="J575" s="2">
        <v>0</v>
      </c>
      <c r="K575" s="2">
        <v>1.88679245283019E-2</v>
      </c>
      <c r="L575" s="3">
        <v>1.4553014553014601E-2</v>
      </c>
      <c r="M575" s="3">
        <v>1.28095644748079E-2</v>
      </c>
    </row>
    <row r="576" spans="1:13" x14ac:dyDescent="0.25">
      <c r="A576" s="8" t="s">
        <v>360</v>
      </c>
      <c r="B576" s="2">
        <v>0</v>
      </c>
      <c r="C576" s="2">
        <v>0</v>
      </c>
      <c r="D576" s="2">
        <v>0</v>
      </c>
      <c r="E576" s="2">
        <v>0</v>
      </c>
      <c r="F576" s="2">
        <v>0</v>
      </c>
      <c r="G576" s="2">
        <v>0</v>
      </c>
      <c r="H576" s="2">
        <v>0</v>
      </c>
      <c r="I576" s="2">
        <v>0</v>
      </c>
      <c r="J576" s="2">
        <v>0</v>
      </c>
      <c r="K576" s="2">
        <v>0</v>
      </c>
      <c r="L576" s="3">
        <v>0</v>
      </c>
      <c r="M576" s="3">
        <v>0</v>
      </c>
    </row>
    <row r="577" spans="1:13" x14ac:dyDescent="0.25">
      <c r="A577" s="8" t="s">
        <v>361</v>
      </c>
      <c r="B577" s="2">
        <v>0</v>
      </c>
      <c r="C577" s="2">
        <v>0</v>
      </c>
      <c r="D577" s="2">
        <v>0</v>
      </c>
      <c r="E577" s="2">
        <v>0</v>
      </c>
      <c r="F577" s="2">
        <v>0</v>
      </c>
      <c r="G577" s="2">
        <v>1.1494252873563199E-2</v>
      </c>
      <c r="H577" s="2">
        <v>1.7857142857142901E-2</v>
      </c>
      <c r="I577" s="2">
        <v>9.4339622641509396E-3</v>
      </c>
      <c r="J577" s="2">
        <v>0</v>
      </c>
      <c r="K577" s="2">
        <v>1.88679245283019E-2</v>
      </c>
      <c r="L577" s="3">
        <v>1.2474012474012501E-2</v>
      </c>
      <c r="M577" s="3">
        <v>5.1238257899231402E-3</v>
      </c>
    </row>
    <row r="578" spans="1:13" x14ac:dyDescent="0.25">
      <c r="A578" s="8" t="s">
        <v>362</v>
      </c>
      <c r="B578" s="2">
        <v>0</v>
      </c>
      <c r="C578" s="2">
        <v>0</v>
      </c>
      <c r="D578" s="2">
        <v>0</v>
      </c>
      <c r="E578" s="2">
        <v>0</v>
      </c>
      <c r="F578" s="2">
        <v>0</v>
      </c>
      <c r="G578" s="2">
        <v>0</v>
      </c>
      <c r="H578" s="2">
        <v>0</v>
      </c>
      <c r="I578" s="2">
        <v>0</v>
      </c>
      <c r="J578" s="2">
        <v>0</v>
      </c>
      <c r="K578" s="2">
        <v>0</v>
      </c>
      <c r="L578" s="3">
        <v>0</v>
      </c>
      <c r="M578" s="3">
        <v>0</v>
      </c>
    </row>
    <row r="579" spans="1:13" x14ac:dyDescent="0.25">
      <c r="A579" s="8" t="s">
        <v>363</v>
      </c>
      <c r="B579" s="2">
        <v>0</v>
      </c>
      <c r="C579" s="2">
        <v>0</v>
      </c>
      <c r="D579" s="2">
        <v>0</v>
      </c>
      <c r="E579" s="2">
        <v>0</v>
      </c>
      <c r="F579" s="2">
        <v>0</v>
      </c>
      <c r="G579" s="2">
        <v>0</v>
      </c>
      <c r="H579" s="2">
        <v>0</v>
      </c>
      <c r="I579" s="2">
        <v>0</v>
      </c>
      <c r="J579" s="2">
        <v>0</v>
      </c>
      <c r="K579" s="2">
        <v>0</v>
      </c>
      <c r="L579" s="3">
        <v>0</v>
      </c>
      <c r="M579" s="3">
        <v>0</v>
      </c>
    </row>
    <row r="580" spans="1:13" x14ac:dyDescent="0.25">
      <c r="A580" s="8" t="s">
        <v>364</v>
      </c>
      <c r="B580" s="2">
        <v>0</v>
      </c>
      <c r="C580" s="2">
        <v>0</v>
      </c>
      <c r="D580" s="2">
        <v>0</v>
      </c>
      <c r="E580" s="2">
        <v>0</v>
      </c>
      <c r="F580" s="2">
        <v>0</v>
      </c>
      <c r="G580" s="2">
        <v>0</v>
      </c>
      <c r="H580" s="2">
        <v>0</v>
      </c>
      <c r="I580" s="2">
        <v>0</v>
      </c>
      <c r="J580" s="2">
        <v>0</v>
      </c>
      <c r="K580" s="2">
        <v>0</v>
      </c>
      <c r="L580" s="3">
        <v>0</v>
      </c>
      <c r="M580" s="3">
        <v>0</v>
      </c>
    </row>
    <row r="581" spans="1:13" x14ac:dyDescent="0.25">
      <c r="A581" s="8" t="s">
        <v>365</v>
      </c>
      <c r="B581" s="2">
        <v>0.69512195121951204</v>
      </c>
      <c r="C581" s="2">
        <v>0.619631901840491</v>
      </c>
      <c r="D581" s="2">
        <v>0.61904761904761896</v>
      </c>
      <c r="E581" s="2">
        <v>0.51666666666666705</v>
      </c>
      <c r="F581" s="2">
        <v>0.5</v>
      </c>
      <c r="G581" s="2">
        <v>0</v>
      </c>
      <c r="H581" s="2">
        <v>0</v>
      </c>
      <c r="I581" s="2">
        <v>0</v>
      </c>
      <c r="J581" s="2">
        <v>0</v>
      </c>
      <c r="K581" s="2">
        <v>0</v>
      </c>
      <c r="L581" s="3">
        <v>0</v>
      </c>
      <c r="M581" s="3">
        <v>0.35525192143467099</v>
      </c>
    </row>
    <row r="582" spans="1:13" x14ac:dyDescent="0.25">
      <c r="A582" s="8" t="s">
        <v>366</v>
      </c>
      <c r="B582" s="2">
        <v>6.0975609756097598E-3</v>
      </c>
      <c r="C582" s="2">
        <v>0</v>
      </c>
      <c r="D582" s="2">
        <v>1.3605442176870699E-2</v>
      </c>
      <c r="E582" s="2">
        <v>0</v>
      </c>
      <c r="F582" s="2">
        <v>2.0833333333333301E-2</v>
      </c>
      <c r="G582" s="2">
        <v>0</v>
      </c>
      <c r="H582" s="2">
        <v>8.9285714285714298E-3</v>
      </c>
      <c r="I582" s="2">
        <v>0</v>
      </c>
      <c r="J582" s="2">
        <v>0</v>
      </c>
      <c r="K582" s="2">
        <v>0</v>
      </c>
      <c r="L582" s="3">
        <v>2.07900207900208E-3</v>
      </c>
      <c r="M582" s="3">
        <v>5.1238257899231402E-3</v>
      </c>
    </row>
    <row r="583" spans="1:13" x14ac:dyDescent="0.25">
      <c r="A583" s="8" t="s">
        <v>367</v>
      </c>
      <c r="B583" s="2">
        <v>0.29878048780487798</v>
      </c>
      <c r="C583" s="2">
        <v>0.380368098159509</v>
      </c>
      <c r="D583" s="2">
        <v>0.319727891156463</v>
      </c>
      <c r="E583" s="2">
        <v>0.45</v>
      </c>
      <c r="F583" s="2">
        <v>0.1875</v>
      </c>
      <c r="G583" s="2">
        <v>5.7471264367816098E-2</v>
      </c>
      <c r="H583" s="2">
        <v>9.8214285714285698E-2</v>
      </c>
      <c r="I583" s="2">
        <v>4.71698113207547E-2</v>
      </c>
      <c r="J583" s="2">
        <v>2.8571428571428598E-2</v>
      </c>
      <c r="K583" s="2">
        <v>9.4339622641509396E-3</v>
      </c>
      <c r="L583" s="3">
        <v>4.9896049896049899E-2</v>
      </c>
      <c r="M583" s="3">
        <v>0.21690862510674599</v>
      </c>
    </row>
    <row r="584" spans="1:13" x14ac:dyDescent="0.25">
      <c r="A584" s="8" t="s">
        <v>368</v>
      </c>
      <c r="B584" s="2">
        <v>0</v>
      </c>
      <c r="C584" s="2">
        <v>0</v>
      </c>
      <c r="D584" s="2">
        <v>0</v>
      </c>
      <c r="E584" s="2">
        <v>0</v>
      </c>
      <c r="F584" s="2">
        <v>0</v>
      </c>
      <c r="G584" s="2">
        <v>0</v>
      </c>
      <c r="H584" s="2">
        <v>0</v>
      </c>
      <c r="I584" s="2">
        <v>0</v>
      </c>
      <c r="J584" s="2">
        <v>1.4285714285714299E-2</v>
      </c>
      <c r="K584" s="2">
        <v>9.4339622641509396E-3</v>
      </c>
      <c r="L584" s="3">
        <v>4.15800415800416E-3</v>
      </c>
      <c r="M584" s="3">
        <v>1.70794192997438E-3</v>
      </c>
    </row>
    <row r="585" spans="1:13" x14ac:dyDescent="0.25">
      <c r="A585" s="8" t="s">
        <v>369</v>
      </c>
      <c r="B585" s="2">
        <v>0</v>
      </c>
      <c r="C585" s="2">
        <v>0</v>
      </c>
      <c r="D585" s="2">
        <v>0</v>
      </c>
      <c r="E585" s="2">
        <v>0</v>
      </c>
      <c r="F585" s="2">
        <v>0</v>
      </c>
      <c r="G585" s="2">
        <v>0</v>
      </c>
      <c r="H585" s="2">
        <v>4.3103448275862103E-3</v>
      </c>
      <c r="I585" s="2">
        <v>0</v>
      </c>
      <c r="J585" s="2">
        <v>0</v>
      </c>
      <c r="K585" s="2">
        <v>0</v>
      </c>
      <c r="L585" s="3">
        <v>1.71232876712329E-3</v>
      </c>
      <c r="M585" s="3">
        <v>5.82072176949942E-4</v>
      </c>
    </row>
    <row r="586" spans="1:13" x14ac:dyDescent="0.25">
      <c r="A586" s="8" t="s">
        <v>370</v>
      </c>
      <c r="B586" s="2">
        <v>0</v>
      </c>
      <c r="C586" s="2">
        <v>0</v>
      </c>
      <c r="D586" s="2">
        <v>0</v>
      </c>
      <c r="E586" s="2">
        <v>0</v>
      </c>
      <c r="F586" s="2">
        <v>0</v>
      </c>
      <c r="G586" s="2">
        <v>0</v>
      </c>
      <c r="H586" s="2">
        <v>0</v>
      </c>
      <c r="I586" s="2">
        <v>0</v>
      </c>
      <c r="J586" s="2">
        <v>0</v>
      </c>
      <c r="K586" s="2">
        <v>0</v>
      </c>
      <c r="L586" s="3">
        <v>0</v>
      </c>
      <c r="M586" s="3">
        <v>0</v>
      </c>
    </row>
    <row r="587" spans="1:13" x14ac:dyDescent="0.25">
      <c r="A587" s="8" t="s">
        <v>371</v>
      </c>
      <c r="B587" s="2">
        <v>0</v>
      </c>
      <c r="C587" s="2">
        <v>0</v>
      </c>
      <c r="D587" s="2">
        <v>0</v>
      </c>
      <c r="E587" s="2">
        <v>0</v>
      </c>
      <c r="F587" s="2">
        <v>0</v>
      </c>
      <c r="G587" s="2">
        <v>4.5454545454545496E-3</v>
      </c>
      <c r="H587" s="2">
        <v>0</v>
      </c>
      <c r="I587" s="2">
        <v>0</v>
      </c>
      <c r="J587" s="2">
        <v>0</v>
      </c>
      <c r="K587" s="2">
        <v>0.11111111111111099</v>
      </c>
      <c r="L587" s="3">
        <v>3.4246575342465799E-3</v>
      </c>
      <c r="M587" s="3">
        <v>1.1641443538998801E-3</v>
      </c>
    </row>
    <row r="588" spans="1:13" x14ac:dyDescent="0.25">
      <c r="A588" s="8" t="s">
        <v>372</v>
      </c>
      <c r="B588" s="2">
        <v>0</v>
      </c>
      <c r="C588" s="2">
        <v>0</v>
      </c>
      <c r="D588" s="2">
        <v>0</v>
      </c>
      <c r="E588" s="2">
        <v>0</v>
      </c>
      <c r="F588" s="2">
        <v>0</v>
      </c>
      <c r="G588" s="2">
        <v>0</v>
      </c>
      <c r="H588" s="2">
        <v>0</v>
      </c>
      <c r="I588" s="2">
        <v>0</v>
      </c>
      <c r="J588" s="2">
        <v>0</v>
      </c>
      <c r="K588" s="2">
        <v>0</v>
      </c>
      <c r="L588" s="3">
        <v>0</v>
      </c>
      <c r="M588" s="3">
        <v>0</v>
      </c>
    </row>
    <row r="589" spans="1:13" x14ac:dyDescent="0.25">
      <c r="A589" s="8" t="s">
        <v>373</v>
      </c>
      <c r="B589" s="2">
        <v>0</v>
      </c>
      <c r="C589" s="2">
        <v>0</v>
      </c>
      <c r="D589" s="2">
        <v>0</v>
      </c>
      <c r="E589" s="2">
        <v>0</v>
      </c>
      <c r="F589" s="2">
        <v>5.2631578947368403E-3</v>
      </c>
      <c r="G589" s="2">
        <v>4.5454545454545496E-3</v>
      </c>
      <c r="H589" s="2">
        <v>1.29310344827586E-2</v>
      </c>
      <c r="I589" s="2">
        <v>1.8348623853211E-2</v>
      </c>
      <c r="J589" s="2">
        <v>7.1428571428571397E-2</v>
      </c>
      <c r="K589" s="2">
        <v>0</v>
      </c>
      <c r="L589" s="3">
        <v>1.1986301369862999E-2</v>
      </c>
      <c r="M589" s="3">
        <v>4.6565774155995299E-3</v>
      </c>
    </row>
    <row r="590" spans="1:13" x14ac:dyDescent="0.25">
      <c r="A590" s="8" t="s">
        <v>374</v>
      </c>
      <c r="B590" s="2">
        <v>0</v>
      </c>
      <c r="C590" s="2">
        <v>0</v>
      </c>
      <c r="D590" s="2">
        <v>0</v>
      </c>
      <c r="E590" s="2">
        <v>0</v>
      </c>
      <c r="F590" s="2">
        <v>0</v>
      </c>
      <c r="G590" s="2">
        <v>0</v>
      </c>
      <c r="H590" s="2">
        <v>0</v>
      </c>
      <c r="I590" s="2">
        <v>0</v>
      </c>
      <c r="J590" s="2">
        <v>0</v>
      </c>
      <c r="K590" s="2">
        <v>0</v>
      </c>
      <c r="L590" s="3">
        <v>0</v>
      </c>
      <c r="M590" s="3">
        <v>0</v>
      </c>
    </row>
    <row r="591" spans="1:13" x14ac:dyDescent="0.25">
      <c r="A591" s="8" t="s">
        <v>375</v>
      </c>
      <c r="B591" s="2">
        <v>0</v>
      </c>
      <c r="C591" s="2">
        <v>0</v>
      </c>
      <c r="D591" s="2">
        <v>0</v>
      </c>
      <c r="E591" s="2">
        <v>0</v>
      </c>
      <c r="F591" s="2">
        <v>0</v>
      </c>
      <c r="G591" s="2">
        <v>4.5454545454545496E-3</v>
      </c>
      <c r="H591" s="2">
        <v>4.3103448275862103E-3</v>
      </c>
      <c r="I591" s="2">
        <v>0</v>
      </c>
      <c r="J591" s="2">
        <v>0</v>
      </c>
      <c r="K591" s="2">
        <v>0</v>
      </c>
      <c r="L591" s="3">
        <v>3.4246575342465799E-3</v>
      </c>
      <c r="M591" s="3">
        <v>1.1641443538998801E-3</v>
      </c>
    </row>
    <row r="592" spans="1:13" x14ac:dyDescent="0.25">
      <c r="A592" s="8" t="s">
        <v>376</v>
      </c>
      <c r="B592" s="2">
        <v>0</v>
      </c>
      <c r="C592" s="2">
        <v>0</v>
      </c>
      <c r="D592" s="2">
        <v>0</v>
      </c>
      <c r="E592" s="2">
        <v>0</v>
      </c>
      <c r="F592" s="2">
        <v>0</v>
      </c>
      <c r="G592" s="2">
        <v>0</v>
      </c>
      <c r="H592" s="2">
        <v>0</v>
      </c>
      <c r="I592" s="2">
        <v>0</v>
      </c>
      <c r="J592" s="2">
        <v>0</v>
      </c>
      <c r="K592" s="2">
        <v>0</v>
      </c>
      <c r="L592" s="3">
        <v>0</v>
      </c>
      <c r="M592" s="3">
        <v>0</v>
      </c>
    </row>
    <row r="593" spans="1:13" x14ac:dyDescent="0.25">
      <c r="A593" s="8" t="s">
        <v>377</v>
      </c>
      <c r="B593" s="2">
        <v>0</v>
      </c>
      <c r="C593" s="2">
        <v>0</v>
      </c>
      <c r="D593" s="2">
        <v>0</v>
      </c>
      <c r="E593" s="2">
        <v>0</v>
      </c>
      <c r="F593" s="2">
        <v>0</v>
      </c>
      <c r="G593" s="2">
        <v>9.0909090909090905E-3</v>
      </c>
      <c r="H593" s="2">
        <v>2.1551724137931001E-2</v>
      </c>
      <c r="I593" s="2">
        <v>0</v>
      </c>
      <c r="J593" s="2">
        <v>0</v>
      </c>
      <c r="K593" s="2">
        <v>0</v>
      </c>
      <c r="L593" s="3">
        <v>1.1986301369862999E-2</v>
      </c>
      <c r="M593" s="3">
        <v>4.0745052386495896E-3</v>
      </c>
    </row>
    <row r="594" spans="1:13" x14ac:dyDescent="0.25">
      <c r="A594" s="8" t="s">
        <v>378</v>
      </c>
      <c r="B594" s="2">
        <v>0</v>
      </c>
      <c r="C594" s="2">
        <v>0</v>
      </c>
      <c r="D594" s="2">
        <v>0</v>
      </c>
      <c r="E594" s="2">
        <v>0</v>
      </c>
      <c r="F594" s="2">
        <v>0</v>
      </c>
      <c r="G594" s="2">
        <v>0</v>
      </c>
      <c r="H594" s="2">
        <v>4.3103448275862103E-3</v>
      </c>
      <c r="I594" s="2">
        <v>0</v>
      </c>
      <c r="J594" s="2">
        <v>0</v>
      </c>
      <c r="K594" s="2">
        <v>0</v>
      </c>
      <c r="L594" s="3">
        <v>1.71232876712329E-3</v>
      </c>
      <c r="M594" s="3">
        <v>5.82072176949942E-4</v>
      </c>
    </row>
    <row r="595" spans="1:13" x14ac:dyDescent="0.25">
      <c r="A595" s="8" t="s">
        <v>379</v>
      </c>
      <c r="B595" s="2">
        <v>0</v>
      </c>
      <c r="C595" s="2">
        <v>0</v>
      </c>
      <c r="D595" s="2">
        <v>0</v>
      </c>
      <c r="E595" s="2">
        <v>0</v>
      </c>
      <c r="F595" s="2">
        <v>5.2631578947368403E-3</v>
      </c>
      <c r="G595" s="2">
        <v>2.27272727272727E-2</v>
      </c>
      <c r="H595" s="2">
        <v>4.31034482758621E-2</v>
      </c>
      <c r="I595" s="2">
        <v>2.7522935779816501E-2</v>
      </c>
      <c r="J595" s="2">
        <v>0.28571428571428598</v>
      </c>
      <c r="K595" s="2">
        <v>0.11111111111111099</v>
      </c>
      <c r="L595" s="3">
        <v>3.93835616438356E-2</v>
      </c>
      <c r="M595" s="3">
        <v>1.3969732246798599E-2</v>
      </c>
    </row>
    <row r="596" spans="1:13" x14ac:dyDescent="0.25">
      <c r="A596" s="8" t="s">
        <v>380</v>
      </c>
      <c r="B596" s="2">
        <v>0</v>
      </c>
      <c r="C596" s="2">
        <v>0</v>
      </c>
      <c r="D596" s="2">
        <v>0</v>
      </c>
      <c r="E596" s="2">
        <v>0</v>
      </c>
      <c r="F596" s="2">
        <v>0</v>
      </c>
      <c r="G596" s="2">
        <v>0</v>
      </c>
      <c r="H596" s="2">
        <v>0</v>
      </c>
      <c r="I596" s="2">
        <v>0</v>
      </c>
      <c r="J596" s="2">
        <v>0</v>
      </c>
      <c r="K596" s="2">
        <v>0</v>
      </c>
      <c r="L596" s="3">
        <v>0</v>
      </c>
      <c r="M596" s="3">
        <v>0</v>
      </c>
    </row>
    <row r="597" spans="1:13" x14ac:dyDescent="0.25">
      <c r="A597" s="8" t="s">
        <v>381</v>
      </c>
      <c r="B597" s="2">
        <v>0</v>
      </c>
      <c r="C597" s="2">
        <v>0</v>
      </c>
      <c r="D597" s="2">
        <v>0</v>
      </c>
      <c r="E597" s="2">
        <v>0</v>
      </c>
      <c r="F597" s="2">
        <v>0</v>
      </c>
      <c r="G597" s="2">
        <v>0</v>
      </c>
      <c r="H597" s="2">
        <v>1.29310344827586E-2</v>
      </c>
      <c r="I597" s="2">
        <v>0</v>
      </c>
      <c r="J597" s="2">
        <v>0</v>
      </c>
      <c r="K597" s="2">
        <v>0.55555555555555602</v>
      </c>
      <c r="L597" s="3">
        <v>1.3698630136986301E-2</v>
      </c>
      <c r="M597" s="3">
        <v>4.6565774155995299E-3</v>
      </c>
    </row>
    <row r="598" spans="1:13" x14ac:dyDescent="0.25">
      <c r="A598" s="8" t="s">
        <v>382</v>
      </c>
      <c r="B598" s="2">
        <v>0</v>
      </c>
      <c r="C598" s="2">
        <v>0</v>
      </c>
      <c r="D598" s="2">
        <v>0</v>
      </c>
      <c r="E598" s="2">
        <v>0</v>
      </c>
      <c r="F598" s="2">
        <v>0</v>
      </c>
      <c r="G598" s="2">
        <v>0</v>
      </c>
      <c r="H598" s="2">
        <v>0</v>
      </c>
      <c r="I598" s="2">
        <v>0</v>
      </c>
      <c r="J598" s="2">
        <v>0</v>
      </c>
      <c r="K598" s="2">
        <v>0</v>
      </c>
      <c r="L598" s="3">
        <v>0</v>
      </c>
      <c r="M598" s="3">
        <v>0</v>
      </c>
    </row>
    <row r="599" spans="1:13" x14ac:dyDescent="0.25">
      <c r="A599" s="8" t="s">
        <v>383</v>
      </c>
      <c r="B599" s="2">
        <v>0</v>
      </c>
      <c r="C599" s="2">
        <v>0</v>
      </c>
      <c r="D599" s="2">
        <v>0</v>
      </c>
      <c r="E599" s="2">
        <v>0</v>
      </c>
      <c r="F599" s="2">
        <v>0</v>
      </c>
      <c r="G599" s="2">
        <v>0</v>
      </c>
      <c r="H599" s="2">
        <v>0</v>
      </c>
      <c r="I599" s="2">
        <v>0</v>
      </c>
      <c r="J599" s="2">
        <v>0</v>
      </c>
      <c r="K599" s="2">
        <v>0</v>
      </c>
      <c r="L599" s="3">
        <v>0</v>
      </c>
      <c r="M599" s="3">
        <v>0</v>
      </c>
    </row>
    <row r="600" spans="1:13" x14ac:dyDescent="0.25">
      <c r="A600" s="8" t="s">
        <v>384</v>
      </c>
      <c r="B600" s="2">
        <v>0</v>
      </c>
      <c r="C600" s="2">
        <v>0</v>
      </c>
      <c r="D600" s="2">
        <v>0</v>
      </c>
      <c r="E600" s="2">
        <v>0</v>
      </c>
      <c r="F600" s="2">
        <v>0</v>
      </c>
      <c r="G600" s="2">
        <v>0</v>
      </c>
      <c r="H600" s="2">
        <v>0</v>
      </c>
      <c r="I600" s="2">
        <v>0</v>
      </c>
      <c r="J600" s="2">
        <v>0</v>
      </c>
      <c r="K600" s="2">
        <v>0</v>
      </c>
      <c r="L600" s="3">
        <v>0</v>
      </c>
      <c r="M600" s="3">
        <v>0</v>
      </c>
    </row>
    <row r="601" spans="1:13" x14ac:dyDescent="0.25">
      <c r="A601" s="8" t="s">
        <v>385</v>
      </c>
      <c r="B601" s="2">
        <v>0</v>
      </c>
      <c r="C601" s="2">
        <v>0</v>
      </c>
      <c r="D601" s="2">
        <v>0</v>
      </c>
      <c r="E601" s="2">
        <v>0</v>
      </c>
      <c r="F601" s="2">
        <v>0</v>
      </c>
      <c r="G601" s="2">
        <v>0</v>
      </c>
      <c r="H601" s="2">
        <v>4.3103448275862103E-3</v>
      </c>
      <c r="I601" s="2">
        <v>1.8348623853211E-2</v>
      </c>
      <c r="J601" s="2">
        <v>0</v>
      </c>
      <c r="K601" s="2">
        <v>0</v>
      </c>
      <c r="L601" s="3">
        <v>5.1369863013698601E-3</v>
      </c>
      <c r="M601" s="3">
        <v>1.7462165308498299E-3</v>
      </c>
    </row>
    <row r="602" spans="1:13" x14ac:dyDescent="0.25">
      <c r="A602" s="8" t="s">
        <v>386</v>
      </c>
      <c r="B602" s="2">
        <v>0</v>
      </c>
      <c r="C602" s="2">
        <v>0</v>
      </c>
      <c r="D602" s="2">
        <v>0</v>
      </c>
      <c r="E602" s="2">
        <v>0</v>
      </c>
      <c r="F602" s="2">
        <v>0</v>
      </c>
      <c r="G602" s="2">
        <v>0</v>
      </c>
      <c r="H602" s="2">
        <v>0</v>
      </c>
      <c r="I602" s="2">
        <v>0</v>
      </c>
      <c r="J602" s="2">
        <v>0</v>
      </c>
      <c r="K602" s="2">
        <v>0</v>
      </c>
      <c r="L602" s="3">
        <v>0</v>
      </c>
      <c r="M602" s="3">
        <v>0</v>
      </c>
    </row>
    <row r="603" spans="1:13" x14ac:dyDescent="0.25">
      <c r="A603" s="8" t="s">
        <v>387</v>
      </c>
      <c r="B603" s="2">
        <v>0</v>
      </c>
      <c r="C603" s="2">
        <v>0</v>
      </c>
      <c r="D603" s="2">
        <v>0</v>
      </c>
      <c r="E603" s="2">
        <v>0</v>
      </c>
      <c r="F603" s="2">
        <v>1.05263157894737E-2</v>
      </c>
      <c r="G603" s="2">
        <v>2.27272727272727E-2</v>
      </c>
      <c r="H603" s="2">
        <v>1.29310344827586E-2</v>
      </c>
      <c r="I603" s="2">
        <v>0</v>
      </c>
      <c r="J603" s="2">
        <v>0</v>
      </c>
      <c r="K603" s="2">
        <v>0</v>
      </c>
      <c r="L603" s="3">
        <v>1.3698630136986301E-2</v>
      </c>
      <c r="M603" s="3">
        <v>5.82072176949942E-3</v>
      </c>
    </row>
    <row r="604" spans="1:13" x14ac:dyDescent="0.25">
      <c r="A604" s="8" t="s">
        <v>388</v>
      </c>
      <c r="B604" s="2">
        <v>0</v>
      </c>
      <c r="C604" s="2">
        <v>0</v>
      </c>
      <c r="D604" s="2">
        <v>0</v>
      </c>
      <c r="E604" s="2">
        <v>0</v>
      </c>
      <c r="F604" s="2">
        <v>0</v>
      </c>
      <c r="G604" s="2">
        <v>0</v>
      </c>
      <c r="H604" s="2">
        <v>0</v>
      </c>
      <c r="I604" s="2">
        <v>0</v>
      </c>
      <c r="J604" s="2">
        <v>0</v>
      </c>
      <c r="K604" s="2">
        <v>0</v>
      </c>
      <c r="L604" s="3">
        <v>0</v>
      </c>
      <c r="M604" s="3">
        <v>0</v>
      </c>
    </row>
    <row r="605" spans="1:13" x14ac:dyDescent="0.25">
      <c r="A605" s="8" t="s">
        <v>389</v>
      </c>
      <c r="B605" s="2">
        <v>0</v>
      </c>
      <c r="C605" s="2">
        <v>0</v>
      </c>
      <c r="D605" s="2">
        <v>0</v>
      </c>
      <c r="E605" s="2">
        <v>0</v>
      </c>
      <c r="F605" s="2">
        <v>0</v>
      </c>
      <c r="G605" s="2">
        <v>1.3636363636363599E-2</v>
      </c>
      <c r="H605" s="2">
        <v>3.8793103448275898E-2</v>
      </c>
      <c r="I605" s="2">
        <v>2.7522935779816501E-2</v>
      </c>
      <c r="J605" s="2">
        <v>0</v>
      </c>
      <c r="K605" s="2">
        <v>0.22222222222222199</v>
      </c>
      <c r="L605" s="3">
        <v>2.9109589041095899E-2</v>
      </c>
      <c r="M605" s="3">
        <v>9.8952270081490105E-3</v>
      </c>
    </row>
    <row r="606" spans="1:13" x14ac:dyDescent="0.25">
      <c r="A606" s="8" t="s">
        <v>390</v>
      </c>
      <c r="B606" s="2">
        <v>0</v>
      </c>
      <c r="C606" s="2">
        <v>0</v>
      </c>
      <c r="D606" s="2">
        <v>0</v>
      </c>
      <c r="E606" s="2">
        <v>0</v>
      </c>
      <c r="F606" s="2">
        <v>0</v>
      </c>
      <c r="G606" s="2">
        <v>0</v>
      </c>
      <c r="H606" s="2">
        <v>0</v>
      </c>
      <c r="I606" s="2">
        <v>0</v>
      </c>
      <c r="J606" s="2">
        <v>0</v>
      </c>
      <c r="K606" s="2">
        <v>0</v>
      </c>
      <c r="L606" s="3">
        <v>0</v>
      </c>
      <c r="M606" s="3">
        <v>0</v>
      </c>
    </row>
    <row r="607" spans="1:13" x14ac:dyDescent="0.25">
      <c r="A607" s="8" t="s">
        <v>391</v>
      </c>
      <c r="B607" s="2">
        <v>0</v>
      </c>
      <c r="C607" s="2">
        <v>0</v>
      </c>
      <c r="D607" s="2">
        <v>0</v>
      </c>
      <c r="E607" s="2">
        <v>0</v>
      </c>
      <c r="F607" s="2">
        <v>6.8421052631578994E-2</v>
      </c>
      <c r="G607" s="2">
        <v>0.63181818181818195</v>
      </c>
      <c r="H607" s="2">
        <v>0.39655172413793099</v>
      </c>
      <c r="I607" s="2">
        <v>0.61467889908256901</v>
      </c>
      <c r="J607" s="2">
        <v>7.1428571428571397E-2</v>
      </c>
      <c r="K607" s="2">
        <v>0</v>
      </c>
      <c r="L607" s="3">
        <v>0.51198630136986301</v>
      </c>
      <c r="M607" s="3">
        <v>0.181606519208382</v>
      </c>
    </row>
    <row r="608" spans="1:13" x14ac:dyDescent="0.25">
      <c r="A608" s="8" t="s">
        <v>392</v>
      </c>
      <c r="B608" s="2">
        <v>0</v>
      </c>
      <c r="C608" s="2">
        <v>0</v>
      </c>
      <c r="D608" s="2">
        <v>0</v>
      </c>
      <c r="E608" s="2">
        <v>0</v>
      </c>
      <c r="F608" s="2">
        <v>0</v>
      </c>
      <c r="G608" s="2">
        <v>0</v>
      </c>
      <c r="H608" s="2">
        <v>0</v>
      </c>
      <c r="I608" s="2">
        <v>0</v>
      </c>
      <c r="J608" s="2">
        <v>0</v>
      </c>
      <c r="K608" s="2">
        <v>0</v>
      </c>
      <c r="L608" s="3">
        <v>0</v>
      </c>
      <c r="M608" s="3">
        <v>0</v>
      </c>
    </row>
    <row r="609" spans="1:13" x14ac:dyDescent="0.25">
      <c r="A609" s="8" t="s">
        <v>393</v>
      </c>
      <c r="B609" s="2">
        <v>0</v>
      </c>
      <c r="C609" s="2">
        <v>0</v>
      </c>
      <c r="D609" s="2">
        <v>0</v>
      </c>
      <c r="E609" s="2">
        <v>0</v>
      </c>
      <c r="F609" s="2">
        <v>0</v>
      </c>
      <c r="G609" s="2">
        <v>4.5454545454545496E-3</v>
      </c>
      <c r="H609" s="2">
        <v>1.72413793103448E-2</v>
      </c>
      <c r="I609" s="2">
        <v>9.1743119266055103E-3</v>
      </c>
      <c r="J609" s="2">
        <v>0</v>
      </c>
      <c r="K609" s="2">
        <v>0</v>
      </c>
      <c r="L609" s="3">
        <v>1.0273972602739699E-2</v>
      </c>
      <c r="M609" s="3">
        <v>3.4924330616996498E-3</v>
      </c>
    </row>
    <row r="610" spans="1:13" x14ac:dyDescent="0.25">
      <c r="A610" s="8" t="s">
        <v>394</v>
      </c>
      <c r="B610" s="2">
        <v>0</v>
      </c>
      <c r="C610" s="2">
        <v>0</v>
      </c>
      <c r="D610" s="2">
        <v>0</v>
      </c>
      <c r="E610" s="2">
        <v>0</v>
      </c>
      <c r="F610" s="2">
        <v>0</v>
      </c>
      <c r="G610" s="2">
        <v>0</v>
      </c>
      <c r="H610" s="2">
        <v>0</v>
      </c>
      <c r="I610" s="2">
        <v>0</v>
      </c>
      <c r="J610" s="2">
        <v>0</v>
      </c>
      <c r="K610" s="2">
        <v>0</v>
      </c>
      <c r="L610" s="3">
        <v>0</v>
      </c>
      <c r="M610" s="3">
        <v>0</v>
      </c>
    </row>
    <row r="611" spans="1:13" x14ac:dyDescent="0.25">
      <c r="A611" s="8" t="s">
        <v>395</v>
      </c>
      <c r="B611" s="2">
        <v>0</v>
      </c>
      <c r="C611" s="2">
        <v>0</v>
      </c>
      <c r="D611" s="2">
        <v>0</v>
      </c>
      <c r="E611" s="2">
        <v>0</v>
      </c>
      <c r="F611" s="2">
        <v>1.5789473684210499E-2</v>
      </c>
      <c r="G611" s="2">
        <v>2.27272727272727E-2</v>
      </c>
      <c r="H611" s="2">
        <v>4.7413793103448301E-2</v>
      </c>
      <c r="I611" s="2">
        <v>0.100917431192661</v>
      </c>
      <c r="J611" s="2">
        <v>0</v>
      </c>
      <c r="K611" s="2">
        <v>0</v>
      </c>
      <c r="L611" s="3">
        <v>4.6232876712328799E-2</v>
      </c>
      <c r="M611" s="3">
        <v>1.7462165308498302E-2</v>
      </c>
    </row>
    <row r="612" spans="1:13" x14ac:dyDescent="0.25">
      <c r="A612" s="8" t="s">
        <v>396</v>
      </c>
      <c r="B612" s="2">
        <v>0</v>
      </c>
      <c r="C612" s="2">
        <v>0</v>
      </c>
      <c r="D612" s="2">
        <v>0</v>
      </c>
      <c r="E612" s="2">
        <v>0</v>
      </c>
      <c r="F612" s="2">
        <v>0</v>
      </c>
      <c r="G612" s="2">
        <v>0</v>
      </c>
      <c r="H612" s="2">
        <v>0</v>
      </c>
      <c r="I612" s="2">
        <v>0</v>
      </c>
      <c r="J612" s="2">
        <v>0</v>
      </c>
      <c r="K612" s="2">
        <v>0</v>
      </c>
      <c r="L612" s="3">
        <v>0</v>
      </c>
      <c r="M612" s="3">
        <v>0</v>
      </c>
    </row>
    <row r="613" spans="1:13" x14ac:dyDescent="0.25">
      <c r="A613" s="8" t="s">
        <v>397</v>
      </c>
      <c r="B613" s="2">
        <v>0</v>
      </c>
      <c r="C613" s="2">
        <v>0</v>
      </c>
      <c r="D613" s="2">
        <v>0</v>
      </c>
      <c r="E613" s="2">
        <v>0</v>
      </c>
      <c r="F613" s="2">
        <v>0</v>
      </c>
      <c r="G613" s="2">
        <v>0</v>
      </c>
      <c r="H613" s="2">
        <v>0</v>
      </c>
      <c r="I613" s="2">
        <v>0</v>
      </c>
      <c r="J613" s="2">
        <v>0</v>
      </c>
      <c r="K613" s="2">
        <v>0</v>
      </c>
      <c r="L613" s="3">
        <v>0</v>
      </c>
      <c r="M613" s="3">
        <v>0</v>
      </c>
    </row>
    <row r="614" spans="1:13" x14ac:dyDescent="0.25">
      <c r="A614" s="8" t="s">
        <v>398</v>
      </c>
      <c r="B614" s="2">
        <v>0</v>
      </c>
      <c r="C614" s="2">
        <v>0</v>
      </c>
      <c r="D614" s="2">
        <v>0</v>
      </c>
      <c r="E614" s="2">
        <v>0</v>
      </c>
      <c r="F614" s="2">
        <v>0</v>
      </c>
      <c r="G614" s="2">
        <v>0</v>
      </c>
      <c r="H614" s="2">
        <v>0</v>
      </c>
      <c r="I614" s="2">
        <v>0</v>
      </c>
      <c r="J614" s="2">
        <v>0</v>
      </c>
      <c r="K614" s="2">
        <v>0</v>
      </c>
      <c r="L614" s="3">
        <v>0</v>
      </c>
      <c r="M614" s="3">
        <v>0</v>
      </c>
    </row>
    <row r="615" spans="1:13" x14ac:dyDescent="0.25">
      <c r="A615" s="8" t="s">
        <v>399</v>
      </c>
      <c r="B615" s="2">
        <v>0</v>
      </c>
      <c r="C615" s="2">
        <v>0</v>
      </c>
      <c r="D615" s="2">
        <v>0</v>
      </c>
      <c r="E615" s="2">
        <v>0</v>
      </c>
      <c r="F615" s="2">
        <v>2.1052631578947399E-2</v>
      </c>
      <c r="G615" s="2">
        <v>3.1818181818181801E-2</v>
      </c>
      <c r="H615" s="2">
        <v>2.5862068965517199E-2</v>
      </c>
      <c r="I615" s="2">
        <v>9.1743119266055103E-3</v>
      </c>
      <c r="J615" s="2">
        <v>0</v>
      </c>
      <c r="K615" s="2">
        <v>0</v>
      </c>
      <c r="L615" s="3">
        <v>2.3972602739725998E-2</v>
      </c>
      <c r="M615" s="3">
        <v>1.0477299185098999E-2</v>
      </c>
    </row>
    <row r="616" spans="1:13" x14ac:dyDescent="0.25">
      <c r="A616" s="8" t="s">
        <v>400</v>
      </c>
      <c r="B616" s="2">
        <v>0</v>
      </c>
      <c r="C616" s="2">
        <v>0</v>
      </c>
      <c r="D616" s="2">
        <v>0</v>
      </c>
      <c r="E616" s="2">
        <v>0</v>
      </c>
      <c r="F616" s="2">
        <v>0</v>
      </c>
      <c r="G616" s="2">
        <v>0</v>
      </c>
      <c r="H616" s="2">
        <v>0</v>
      </c>
      <c r="I616" s="2">
        <v>0</v>
      </c>
      <c r="J616" s="2">
        <v>0</v>
      </c>
      <c r="K616" s="2">
        <v>0</v>
      </c>
      <c r="L616" s="3">
        <v>0</v>
      </c>
      <c r="M616" s="3">
        <v>0</v>
      </c>
    </row>
    <row r="617" spans="1:13" x14ac:dyDescent="0.25">
      <c r="A617" s="8" t="s">
        <v>401</v>
      </c>
      <c r="B617" s="2">
        <v>0</v>
      </c>
      <c r="C617" s="2">
        <v>0</v>
      </c>
      <c r="D617" s="2">
        <v>8.0000000000000002E-3</v>
      </c>
      <c r="E617" s="2">
        <v>0</v>
      </c>
      <c r="F617" s="2">
        <v>2.1052631578947399E-2</v>
      </c>
      <c r="G617" s="2">
        <v>2.27272727272727E-2</v>
      </c>
      <c r="H617" s="2">
        <v>2.5862068965517199E-2</v>
      </c>
      <c r="I617" s="2">
        <v>9.1743119266055103E-3</v>
      </c>
      <c r="J617" s="2">
        <v>0</v>
      </c>
      <c r="K617" s="2">
        <v>0</v>
      </c>
      <c r="L617" s="3">
        <v>2.0547945205479499E-2</v>
      </c>
      <c r="M617" s="3">
        <v>9.8952270081490105E-3</v>
      </c>
    </row>
    <row r="618" spans="1:13" x14ac:dyDescent="0.25">
      <c r="A618" s="8" t="s">
        <v>402</v>
      </c>
      <c r="B618" s="2">
        <v>0</v>
      </c>
      <c r="C618" s="2">
        <v>0</v>
      </c>
      <c r="D618" s="2">
        <v>0</v>
      </c>
      <c r="E618" s="2">
        <v>0</v>
      </c>
      <c r="F618" s="2">
        <v>0</v>
      </c>
      <c r="G618" s="2">
        <v>4.5454545454545496E-3</v>
      </c>
      <c r="H618" s="2">
        <v>0</v>
      </c>
      <c r="I618" s="2">
        <v>0</v>
      </c>
      <c r="J618" s="2">
        <v>0</v>
      </c>
      <c r="K618" s="2">
        <v>0</v>
      </c>
      <c r="L618" s="3">
        <v>1.71232876712329E-3</v>
      </c>
      <c r="M618" s="3">
        <v>5.82072176949942E-4</v>
      </c>
    </row>
    <row r="619" spans="1:13" x14ac:dyDescent="0.25">
      <c r="A619" s="8" t="s">
        <v>403</v>
      </c>
      <c r="B619" s="2">
        <v>0</v>
      </c>
      <c r="C619" s="2">
        <v>0</v>
      </c>
      <c r="D619" s="2">
        <v>0</v>
      </c>
      <c r="E619" s="2">
        <v>0</v>
      </c>
      <c r="F619" s="2">
        <v>1.05263157894737E-2</v>
      </c>
      <c r="G619" s="2">
        <v>0.104545454545455</v>
      </c>
      <c r="H619" s="2">
        <v>0.181034482758621</v>
      </c>
      <c r="I619" s="2">
        <v>3.6697247706422E-2</v>
      </c>
      <c r="J619" s="2">
        <v>0.5</v>
      </c>
      <c r="K619" s="2">
        <v>0</v>
      </c>
      <c r="L619" s="3">
        <v>0.13013698630136999</v>
      </c>
      <c r="M619" s="3">
        <v>4.54016298020955E-2</v>
      </c>
    </row>
    <row r="620" spans="1:13" x14ac:dyDescent="0.25">
      <c r="A620" s="8" t="s">
        <v>404</v>
      </c>
      <c r="B620" s="2">
        <v>0</v>
      </c>
      <c r="C620" s="2">
        <v>0</v>
      </c>
      <c r="D620" s="2">
        <v>0</v>
      </c>
      <c r="E620" s="2">
        <v>0</v>
      </c>
      <c r="F620" s="2">
        <v>0</v>
      </c>
      <c r="G620" s="2">
        <v>0</v>
      </c>
      <c r="H620" s="2">
        <v>0</v>
      </c>
      <c r="I620" s="2">
        <v>0</v>
      </c>
      <c r="J620" s="2">
        <v>0</v>
      </c>
      <c r="K620" s="2">
        <v>0</v>
      </c>
      <c r="L620" s="3">
        <v>0</v>
      </c>
      <c r="M620" s="3">
        <v>0</v>
      </c>
    </row>
    <row r="621" spans="1:13" x14ac:dyDescent="0.25">
      <c r="A621" s="8" t="s">
        <v>405</v>
      </c>
      <c r="B621" s="2">
        <v>0</v>
      </c>
      <c r="C621" s="2">
        <v>0</v>
      </c>
      <c r="D621" s="2">
        <v>0</v>
      </c>
      <c r="E621" s="2">
        <v>0</v>
      </c>
      <c r="F621" s="2">
        <v>0</v>
      </c>
      <c r="G621" s="2">
        <v>4.5454545454545496E-3</v>
      </c>
      <c r="H621" s="2">
        <v>4.3103448275862103E-3</v>
      </c>
      <c r="I621" s="2">
        <v>1.8348623853211E-2</v>
      </c>
      <c r="J621" s="2">
        <v>7.1428571428571397E-2</v>
      </c>
      <c r="K621" s="2">
        <v>0</v>
      </c>
      <c r="L621" s="3">
        <v>8.5616438356164396E-3</v>
      </c>
      <c r="M621" s="3">
        <v>2.91036088474971E-3</v>
      </c>
    </row>
    <row r="622" spans="1:13" x14ac:dyDescent="0.25">
      <c r="A622" s="8" t="s">
        <v>406</v>
      </c>
      <c r="B622" s="2">
        <v>0</v>
      </c>
      <c r="C622" s="2">
        <v>0</v>
      </c>
      <c r="D622" s="2">
        <v>0</v>
      </c>
      <c r="E622" s="2">
        <v>0</v>
      </c>
      <c r="F622" s="2">
        <v>0</v>
      </c>
      <c r="G622" s="2">
        <v>0</v>
      </c>
      <c r="H622" s="2">
        <v>0</v>
      </c>
      <c r="I622" s="2">
        <v>0</v>
      </c>
      <c r="J622" s="2">
        <v>0</v>
      </c>
      <c r="K622" s="2">
        <v>0</v>
      </c>
      <c r="L622" s="3">
        <v>0</v>
      </c>
      <c r="M622" s="3">
        <v>0</v>
      </c>
    </row>
    <row r="623" spans="1:13" x14ac:dyDescent="0.25">
      <c r="A623" s="8" t="s">
        <v>407</v>
      </c>
      <c r="B623" s="2">
        <v>0</v>
      </c>
      <c r="C623" s="2">
        <v>0</v>
      </c>
      <c r="D623" s="2">
        <v>0</v>
      </c>
      <c r="E623" s="2">
        <v>0</v>
      </c>
      <c r="F623" s="2">
        <v>0</v>
      </c>
      <c r="G623" s="2">
        <v>0</v>
      </c>
      <c r="H623" s="2">
        <v>4.3103448275862103E-3</v>
      </c>
      <c r="I623" s="2">
        <v>0</v>
      </c>
      <c r="J623" s="2">
        <v>0</v>
      </c>
      <c r="K623" s="2">
        <v>0</v>
      </c>
      <c r="L623" s="3">
        <v>1.71232876712329E-3</v>
      </c>
      <c r="M623" s="3">
        <v>5.82072176949942E-4</v>
      </c>
    </row>
    <row r="624" spans="1:13" x14ac:dyDescent="0.25">
      <c r="A624" s="8" t="s">
        <v>408</v>
      </c>
      <c r="B624" s="2">
        <v>0</v>
      </c>
      <c r="C624" s="2">
        <v>0</v>
      </c>
      <c r="D624" s="2">
        <v>0</v>
      </c>
      <c r="E624" s="2">
        <v>0</v>
      </c>
      <c r="F624" s="2">
        <v>0</v>
      </c>
      <c r="G624" s="2">
        <v>0</v>
      </c>
      <c r="H624" s="2">
        <v>0</v>
      </c>
      <c r="I624" s="2">
        <v>0</v>
      </c>
      <c r="J624" s="2">
        <v>0</v>
      </c>
      <c r="K624" s="2">
        <v>0</v>
      </c>
      <c r="L624" s="3">
        <v>0</v>
      </c>
      <c r="M624" s="3">
        <v>0</v>
      </c>
    </row>
    <row r="625" spans="1:13" x14ac:dyDescent="0.25">
      <c r="A625" s="8" t="s">
        <v>409</v>
      </c>
      <c r="B625" s="2">
        <v>9.9800399201596807E-2</v>
      </c>
      <c r="C625" s="2">
        <v>9.6296296296296297E-2</v>
      </c>
      <c r="D625" s="2">
        <v>0.112</v>
      </c>
      <c r="E625" s="2">
        <v>0.25</v>
      </c>
      <c r="F625" s="2">
        <v>8.42105263157895E-2</v>
      </c>
      <c r="G625" s="2">
        <v>0</v>
      </c>
      <c r="H625" s="2">
        <v>0</v>
      </c>
      <c r="I625" s="2">
        <v>0</v>
      </c>
      <c r="J625" s="2">
        <v>0</v>
      </c>
      <c r="K625" s="2">
        <v>0</v>
      </c>
      <c r="L625" s="3">
        <v>0</v>
      </c>
      <c r="M625" s="3">
        <v>6.8684516880093097E-2</v>
      </c>
    </row>
    <row r="626" spans="1:13" x14ac:dyDescent="0.25">
      <c r="A626" s="8" t="s">
        <v>410</v>
      </c>
      <c r="B626" s="2">
        <v>1.9960079840319399E-3</v>
      </c>
      <c r="C626" s="2">
        <v>0</v>
      </c>
      <c r="D626" s="2">
        <v>0</v>
      </c>
      <c r="E626" s="2">
        <v>0</v>
      </c>
      <c r="F626" s="2">
        <v>0</v>
      </c>
      <c r="G626" s="2">
        <v>0</v>
      </c>
      <c r="H626" s="2">
        <v>0</v>
      </c>
      <c r="I626" s="2">
        <v>0</v>
      </c>
      <c r="J626" s="2">
        <v>0</v>
      </c>
      <c r="K626" s="2">
        <v>0</v>
      </c>
      <c r="L626" s="3">
        <v>0</v>
      </c>
      <c r="M626" s="3">
        <v>5.82072176949942E-4</v>
      </c>
    </row>
    <row r="627" spans="1:13" x14ac:dyDescent="0.25">
      <c r="A627" s="8" t="s">
        <v>411</v>
      </c>
      <c r="B627" s="2">
        <v>0.89820359281437101</v>
      </c>
      <c r="C627" s="2">
        <v>0.90370370370370401</v>
      </c>
      <c r="D627" s="2">
        <v>0.88</v>
      </c>
      <c r="E627" s="2">
        <v>0.75</v>
      </c>
      <c r="F627" s="2">
        <v>0.75789473684210495</v>
      </c>
      <c r="G627" s="2">
        <v>9.0909090909090898E-2</v>
      </c>
      <c r="H627" s="2">
        <v>0.13362068965517199</v>
      </c>
      <c r="I627" s="2">
        <v>0.11009174311926601</v>
      </c>
      <c r="J627" s="2">
        <v>0</v>
      </c>
      <c r="K627" s="2">
        <v>0</v>
      </c>
      <c r="L627" s="3">
        <v>0.107876712328767</v>
      </c>
      <c r="M627" s="3">
        <v>0.60942956926658898</v>
      </c>
    </row>
    <row r="628" spans="1:13" x14ac:dyDescent="0.25">
      <c r="A628" s="8" t="s">
        <v>412</v>
      </c>
      <c r="B628" s="2">
        <v>0</v>
      </c>
      <c r="C628" s="2">
        <v>0</v>
      </c>
      <c r="D628" s="2">
        <v>0</v>
      </c>
      <c r="E628" s="2">
        <v>0</v>
      </c>
      <c r="F628" s="2">
        <v>0</v>
      </c>
      <c r="G628" s="2">
        <v>0</v>
      </c>
      <c r="H628" s="2">
        <v>4.3103448275862103E-3</v>
      </c>
      <c r="I628" s="2">
        <v>0</v>
      </c>
      <c r="J628" s="2">
        <v>0</v>
      </c>
      <c r="K628" s="2">
        <v>0</v>
      </c>
      <c r="L628" s="3">
        <v>1.71232876712329E-3</v>
      </c>
      <c r="M628" s="3">
        <v>5.82072176949942E-4</v>
      </c>
    </row>
    <row r="629" spans="1:13" x14ac:dyDescent="0.25">
      <c r="A629" s="8" t="s">
        <v>413</v>
      </c>
      <c r="B629" s="2">
        <v>0</v>
      </c>
      <c r="C629" s="2">
        <v>0</v>
      </c>
      <c r="D629" s="2">
        <v>0</v>
      </c>
      <c r="E629" s="2">
        <v>0</v>
      </c>
      <c r="F629" s="2">
        <v>0</v>
      </c>
      <c r="G629" s="2">
        <v>2.1505376344085999E-2</v>
      </c>
      <c r="H629" s="2">
        <v>4.2780748663101602E-2</v>
      </c>
      <c r="I629" s="2">
        <v>2.5000000000000001E-2</v>
      </c>
      <c r="J629" s="2">
        <v>5.1851851851851899E-2</v>
      </c>
      <c r="K629" s="2">
        <v>3.125E-2</v>
      </c>
      <c r="L629" s="3">
        <v>3.4993270524899103E-2</v>
      </c>
      <c r="M629" s="3">
        <v>1.2770137524558E-2</v>
      </c>
    </row>
    <row r="630" spans="1:13" x14ac:dyDescent="0.25">
      <c r="A630" s="8" t="s">
        <v>414</v>
      </c>
      <c r="B630" s="2">
        <v>0</v>
      </c>
      <c r="C630" s="2">
        <v>0</v>
      </c>
      <c r="D630" s="2">
        <v>0</v>
      </c>
      <c r="E630" s="2">
        <v>0</v>
      </c>
      <c r="F630" s="2">
        <v>0</v>
      </c>
      <c r="G630" s="2">
        <v>1.0752688172042999E-2</v>
      </c>
      <c r="H630" s="2">
        <v>0</v>
      </c>
      <c r="I630" s="2">
        <v>0</v>
      </c>
      <c r="J630" s="2">
        <v>0</v>
      </c>
      <c r="K630" s="2">
        <v>0</v>
      </c>
      <c r="L630" s="3">
        <v>1.3458950201884301E-3</v>
      </c>
      <c r="M630" s="3">
        <v>4.9115913555992105E-4</v>
      </c>
    </row>
    <row r="631" spans="1:13" x14ac:dyDescent="0.25">
      <c r="A631" s="8" t="s">
        <v>415</v>
      </c>
      <c r="B631" s="2">
        <v>0</v>
      </c>
      <c r="C631" s="2">
        <v>0</v>
      </c>
      <c r="D631" s="2">
        <v>0</v>
      </c>
      <c r="E631" s="2">
        <v>0</v>
      </c>
      <c r="F631" s="2">
        <v>0</v>
      </c>
      <c r="G631" s="2">
        <v>0.10752688172043</v>
      </c>
      <c r="H631" s="2">
        <v>4.8128342245989303E-2</v>
      </c>
      <c r="I631" s="2">
        <v>0.01</v>
      </c>
      <c r="J631" s="2">
        <v>4.4444444444444398E-2</v>
      </c>
      <c r="K631" s="2">
        <v>3.90625E-2</v>
      </c>
      <c r="L631" s="3">
        <v>4.3068640646029603E-2</v>
      </c>
      <c r="M631" s="3">
        <v>1.5717092337917501E-2</v>
      </c>
    </row>
    <row r="632" spans="1:13" x14ac:dyDescent="0.25">
      <c r="A632" s="8" t="s">
        <v>416</v>
      </c>
      <c r="B632" s="2">
        <v>0</v>
      </c>
      <c r="C632" s="2">
        <v>0</v>
      </c>
      <c r="D632" s="2">
        <v>0</v>
      </c>
      <c r="E632" s="2">
        <v>0</v>
      </c>
      <c r="F632" s="2">
        <v>0</v>
      </c>
      <c r="G632" s="2">
        <v>0</v>
      </c>
      <c r="H632" s="2">
        <v>0</v>
      </c>
      <c r="I632" s="2">
        <v>0</v>
      </c>
      <c r="J632" s="2">
        <v>0</v>
      </c>
      <c r="K632" s="2">
        <v>0</v>
      </c>
      <c r="L632" s="3">
        <v>0</v>
      </c>
      <c r="M632" s="3">
        <v>0</v>
      </c>
    </row>
    <row r="633" spans="1:13" x14ac:dyDescent="0.25">
      <c r="A633" s="8" t="s">
        <v>417</v>
      </c>
      <c r="B633" s="2">
        <v>0</v>
      </c>
      <c r="C633" s="2">
        <v>0</v>
      </c>
      <c r="D633" s="2">
        <v>0</v>
      </c>
      <c r="E633" s="2">
        <v>0</v>
      </c>
      <c r="F633" s="2">
        <v>4.92610837438424E-3</v>
      </c>
      <c r="G633" s="2">
        <v>6.4516129032258104E-2</v>
      </c>
      <c r="H633" s="2">
        <v>8.0213903743315496E-2</v>
      </c>
      <c r="I633" s="2">
        <v>5.5E-2</v>
      </c>
      <c r="J633" s="2">
        <v>5.9259259259259303E-2</v>
      </c>
      <c r="K633" s="2">
        <v>7.8125E-2</v>
      </c>
      <c r="L633" s="3">
        <v>6.7294751009421297E-2</v>
      </c>
      <c r="M633" s="3">
        <v>2.5049115913555998E-2</v>
      </c>
    </row>
    <row r="634" spans="1:13" x14ac:dyDescent="0.25">
      <c r="A634" s="8" t="s">
        <v>418</v>
      </c>
      <c r="B634" s="2">
        <v>0</v>
      </c>
      <c r="C634" s="2">
        <v>0</v>
      </c>
      <c r="D634" s="2">
        <v>0</v>
      </c>
      <c r="E634" s="2">
        <v>0</v>
      </c>
      <c r="F634" s="2">
        <v>0</v>
      </c>
      <c r="G634" s="2">
        <v>0</v>
      </c>
      <c r="H634" s="2">
        <v>0</v>
      </c>
      <c r="I634" s="2">
        <v>0</v>
      </c>
      <c r="J634" s="2">
        <v>0</v>
      </c>
      <c r="K634" s="2">
        <v>0</v>
      </c>
      <c r="L634" s="3">
        <v>0</v>
      </c>
      <c r="M634" s="3">
        <v>0</v>
      </c>
    </row>
    <row r="635" spans="1:13" x14ac:dyDescent="0.25">
      <c r="A635" s="8" t="s">
        <v>419</v>
      </c>
      <c r="B635" s="2">
        <v>0</v>
      </c>
      <c r="C635" s="2">
        <v>0</v>
      </c>
      <c r="D635" s="2">
        <v>0</v>
      </c>
      <c r="E635" s="2">
        <v>5.5248618784530402E-3</v>
      </c>
      <c r="F635" s="2">
        <v>0.31034482758620702</v>
      </c>
      <c r="G635" s="2">
        <v>1.0752688172042999E-2</v>
      </c>
      <c r="H635" s="2">
        <v>1.60427807486631E-2</v>
      </c>
      <c r="I635" s="2">
        <v>0.02</v>
      </c>
      <c r="J635" s="2">
        <v>3.7037037037037E-2</v>
      </c>
      <c r="K635" s="2">
        <v>1.5625E-2</v>
      </c>
      <c r="L635" s="3">
        <v>2.0188425302826399E-2</v>
      </c>
      <c r="M635" s="3">
        <v>3.8801571709233797E-2</v>
      </c>
    </row>
    <row r="636" spans="1:13" x14ac:dyDescent="0.25">
      <c r="A636" s="8" t="s">
        <v>420</v>
      </c>
      <c r="B636" s="2">
        <v>0</v>
      </c>
      <c r="C636" s="2">
        <v>0</v>
      </c>
      <c r="D636" s="2">
        <v>0</v>
      </c>
      <c r="E636" s="2">
        <v>0</v>
      </c>
      <c r="F636" s="2">
        <v>0</v>
      </c>
      <c r="G636" s="2">
        <v>0</v>
      </c>
      <c r="H636" s="2">
        <v>0</v>
      </c>
      <c r="I636" s="2">
        <v>0</v>
      </c>
      <c r="J636" s="2">
        <v>0</v>
      </c>
      <c r="K636" s="2">
        <v>0</v>
      </c>
      <c r="L636" s="3">
        <v>0</v>
      </c>
      <c r="M636" s="3">
        <v>0</v>
      </c>
    </row>
    <row r="637" spans="1:13" x14ac:dyDescent="0.25">
      <c r="A637" s="8" t="s">
        <v>421</v>
      </c>
      <c r="B637" s="2">
        <v>0</v>
      </c>
      <c r="C637" s="2">
        <v>0</v>
      </c>
      <c r="D637" s="2">
        <v>0</v>
      </c>
      <c r="E637" s="2">
        <v>5.5248618784530402E-3</v>
      </c>
      <c r="F637" s="2">
        <v>0</v>
      </c>
      <c r="G637" s="2">
        <v>0.18279569892473099</v>
      </c>
      <c r="H637" s="2">
        <v>4.8128342245989303E-2</v>
      </c>
      <c r="I637" s="2">
        <v>7.4999999999999997E-2</v>
      </c>
      <c r="J637" s="2">
        <v>8.1481481481481502E-2</v>
      </c>
      <c r="K637" s="2">
        <v>9.375E-2</v>
      </c>
      <c r="L637" s="3">
        <v>8.6137281292059206E-2</v>
      </c>
      <c r="M637" s="3">
        <v>3.1925343811394898E-2</v>
      </c>
    </row>
    <row r="638" spans="1:13" x14ac:dyDescent="0.25">
      <c r="A638" s="8" t="s">
        <v>422</v>
      </c>
      <c r="B638" s="2">
        <v>0</v>
      </c>
      <c r="C638" s="2">
        <v>0</v>
      </c>
      <c r="D638" s="2">
        <v>0</v>
      </c>
      <c r="E638" s="2">
        <v>0</v>
      </c>
      <c r="F638" s="2">
        <v>0</v>
      </c>
      <c r="G638" s="2">
        <v>0</v>
      </c>
      <c r="H638" s="2">
        <v>5.3475935828877002E-3</v>
      </c>
      <c r="I638" s="2">
        <v>5.0000000000000001E-3</v>
      </c>
      <c r="J638" s="2">
        <v>0</v>
      </c>
      <c r="K638" s="2">
        <v>7.8125E-3</v>
      </c>
      <c r="L638" s="3">
        <v>4.0376850605652803E-3</v>
      </c>
      <c r="M638" s="3">
        <v>1.4734774066797599E-3</v>
      </c>
    </row>
    <row r="639" spans="1:13" x14ac:dyDescent="0.25">
      <c r="A639" s="8" t="s">
        <v>423</v>
      </c>
      <c r="B639" s="2">
        <v>0</v>
      </c>
      <c r="C639" s="2">
        <v>0</v>
      </c>
      <c r="D639" s="2">
        <v>0</v>
      </c>
      <c r="E639" s="2">
        <v>0</v>
      </c>
      <c r="F639" s="2">
        <v>9.8522167487684695E-3</v>
      </c>
      <c r="G639" s="2">
        <v>0.118279569892473</v>
      </c>
      <c r="H639" s="2">
        <v>6.4171122994652399E-2</v>
      </c>
      <c r="I639" s="2">
        <v>0.06</v>
      </c>
      <c r="J639" s="2">
        <v>0.11111111111111099</v>
      </c>
      <c r="K639" s="2">
        <v>6.25E-2</v>
      </c>
      <c r="L639" s="3">
        <v>7.8061911170928699E-2</v>
      </c>
      <c r="M639" s="3">
        <v>2.94695481335953E-2</v>
      </c>
    </row>
    <row r="640" spans="1:13" x14ac:dyDescent="0.25">
      <c r="A640" s="8" t="s">
        <v>424</v>
      </c>
      <c r="B640" s="2">
        <v>0</v>
      </c>
      <c r="C640" s="2">
        <v>0</v>
      </c>
      <c r="D640" s="2">
        <v>0</v>
      </c>
      <c r="E640" s="2">
        <v>0</v>
      </c>
      <c r="F640" s="2">
        <v>0</v>
      </c>
      <c r="G640" s="2">
        <v>0</v>
      </c>
      <c r="H640" s="2">
        <v>0</v>
      </c>
      <c r="I640" s="2">
        <v>0</v>
      </c>
      <c r="J640" s="2">
        <v>0</v>
      </c>
      <c r="K640" s="2">
        <v>0</v>
      </c>
      <c r="L640" s="3">
        <v>0</v>
      </c>
      <c r="M640" s="3">
        <v>0</v>
      </c>
    </row>
    <row r="641" spans="1:13" x14ac:dyDescent="0.25">
      <c r="A641" s="8" t="s">
        <v>425</v>
      </c>
      <c r="B641" s="2">
        <v>0</v>
      </c>
      <c r="C641" s="2">
        <v>0</v>
      </c>
      <c r="D641" s="2">
        <v>0</v>
      </c>
      <c r="E641" s="2">
        <v>0</v>
      </c>
      <c r="F641" s="2">
        <v>0</v>
      </c>
      <c r="G641" s="2">
        <v>1.0752688172042999E-2</v>
      </c>
      <c r="H641" s="2">
        <v>3.20855614973262E-2</v>
      </c>
      <c r="I641" s="2">
        <v>5.5E-2</v>
      </c>
      <c r="J641" s="2">
        <v>2.96296296296296E-2</v>
      </c>
      <c r="K641" s="2">
        <v>7.03125E-2</v>
      </c>
      <c r="L641" s="3">
        <v>4.1722745625841197E-2</v>
      </c>
      <c r="M641" s="3">
        <v>1.52259332023576E-2</v>
      </c>
    </row>
    <row r="642" spans="1:13" x14ac:dyDescent="0.25">
      <c r="A642" s="8" t="s">
        <v>426</v>
      </c>
      <c r="B642" s="2">
        <v>0</v>
      </c>
      <c r="C642" s="2">
        <v>0</v>
      </c>
      <c r="D642" s="2">
        <v>0</v>
      </c>
      <c r="E642" s="2">
        <v>0</v>
      </c>
      <c r="F642" s="2">
        <v>0</v>
      </c>
      <c r="G642" s="2">
        <v>0</v>
      </c>
      <c r="H642" s="2">
        <v>5.3475935828877002E-3</v>
      </c>
      <c r="I642" s="2">
        <v>0</v>
      </c>
      <c r="J642" s="2">
        <v>0</v>
      </c>
      <c r="K642" s="2">
        <v>0</v>
      </c>
      <c r="L642" s="3">
        <v>1.3458950201884301E-3</v>
      </c>
      <c r="M642" s="3">
        <v>4.9115913555992105E-4</v>
      </c>
    </row>
    <row r="643" spans="1:13" x14ac:dyDescent="0.25">
      <c r="A643" s="8" t="s">
        <v>427</v>
      </c>
      <c r="B643" s="2">
        <v>0</v>
      </c>
      <c r="C643" s="2">
        <v>0</v>
      </c>
      <c r="D643" s="2">
        <v>0</v>
      </c>
      <c r="E643" s="2">
        <v>0</v>
      </c>
      <c r="F643" s="2">
        <v>0</v>
      </c>
      <c r="G643" s="2">
        <v>3.2258064516128997E-2</v>
      </c>
      <c r="H643" s="2">
        <v>6.4171122994652399E-2</v>
      </c>
      <c r="I643" s="2">
        <v>5.0000000000000001E-3</v>
      </c>
      <c r="J643" s="2">
        <v>2.96296296296296E-2</v>
      </c>
      <c r="K643" s="2">
        <v>3.125E-2</v>
      </c>
      <c r="L643" s="3">
        <v>3.2301480484522201E-2</v>
      </c>
      <c r="M643" s="3">
        <v>1.17878192534381E-2</v>
      </c>
    </row>
    <row r="644" spans="1:13" x14ac:dyDescent="0.25">
      <c r="A644" s="8" t="s">
        <v>428</v>
      </c>
      <c r="B644" s="2">
        <v>0</v>
      </c>
      <c r="C644" s="2">
        <v>0</v>
      </c>
      <c r="D644" s="2">
        <v>0</v>
      </c>
      <c r="E644" s="2">
        <v>0</v>
      </c>
      <c r="F644" s="2">
        <v>0</v>
      </c>
      <c r="G644" s="2">
        <v>0</v>
      </c>
      <c r="H644" s="2">
        <v>0</v>
      </c>
      <c r="I644" s="2">
        <v>0</v>
      </c>
      <c r="J644" s="2">
        <v>0</v>
      </c>
      <c r="K644" s="2">
        <v>0</v>
      </c>
      <c r="L644" s="3">
        <v>0</v>
      </c>
      <c r="M644" s="3">
        <v>0</v>
      </c>
    </row>
    <row r="645" spans="1:13" x14ac:dyDescent="0.25">
      <c r="A645" s="8" t="s">
        <v>429</v>
      </c>
      <c r="B645" s="2">
        <v>0</v>
      </c>
      <c r="C645" s="2">
        <v>0</v>
      </c>
      <c r="D645" s="2">
        <v>0</v>
      </c>
      <c r="E645" s="2">
        <v>0</v>
      </c>
      <c r="F645" s="2">
        <v>0</v>
      </c>
      <c r="G645" s="2">
        <v>0</v>
      </c>
      <c r="H645" s="2">
        <v>1.60427807486631E-2</v>
      </c>
      <c r="I645" s="2">
        <v>0.01</v>
      </c>
      <c r="J645" s="2">
        <v>7.4074074074074103E-3</v>
      </c>
      <c r="K645" s="2">
        <v>0</v>
      </c>
      <c r="L645" s="3">
        <v>8.0753701211305502E-3</v>
      </c>
      <c r="M645" s="3">
        <v>2.9469548133595298E-3</v>
      </c>
    </row>
    <row r="646" spans="1:13" x14ac:dyDescent="0.25">
      <c r="A646" s="8" t="s">
        <v>430</v>
      </c>
      <c r="B646" s="2">
        <v>0</v>
      </c>
      <c r="C646" s="2">
        <v>0</v>
      </c>
      <c r="D646" s="2">
        <v>0</v>
      </c>
      <c r="E646" s="2">
        <v>0</v>
      </c>
      <c r="F646" s="2">
        <v>0</v>
      </c>
      <c r="G646" s="2">
        <v>1.0752688172042999E-2</v>
      </c>
      <c r="H646" s="2">
        <v>0</v>
      </c>
      <c r="I646" s="2">
        <v>0</v>
      </c>
      <c r="J646" s="2">
        <v>0</v>
      </c>
      <c r="K646" s="2">
        <v>0</v>
      </c>
      <c r="L646" s="3">
        <v>1.3458950201884301E-3</v>
      </c>
      <c r="M646" s="3">
        <v>4.9115913555992105E-4</v>
      </c>
    </row>
    <row r="647" spans="1:13" x14ac:dyDescent="0.25">
      <c r="A647" s="8" t="s">
        <v>431</v>
      </c>
      <c r="B647" s="2">
        <v>0</v>
      </c>
      <c r="C647" s="2">
        <v>0</v>
      </c>
      <c r="D647" s="2">
        <v>0</v>
      </c>
      <c r="E647" s="2">
        <v>0</v>
      </c>
      <c r="F647" s="2">
        <v>0</v>
      </c>
      <c r="G647" s="2">
        <v>2.1505376344085999E-2</v>
      </c>
      <c r="H647" s="2">
        <v>1.06951871657754E-2</v>
      </c>
      <c r="I647" s="2">
        <v>0</v>
      </c>
      <c r="J647" s="2">
        <v>0</v>
      </c>
      <c r="K647" s="2">
        <v>7.8125E-3</v>
      </c>
      <c r="L647" s="3">
        <v>6.72947510094213E-3</v>
      </c>
      <c r="M647" s="3">
        <v>2.45579567779961E-3</v>
      </c>
    </row>
    <row r="648" spans="1:13" x14ac:dyDescent="0.25">
      <c r="A648" s="8" t="s">
        <v>432</v>
      </c>
      <c r="B648" s="2">
        <v>0</v>
      </c>
      <c r="C648" s="2">
        <v>0</v>
      </c>
      <c r="D648" s="2">
        <v>0</v>
      </c>
      <c r="E648" s="2">
        <v>0</v>
      </c>
      <c r="F648" s="2">
        <v>0</v>
      </c>
      <c r="G648" s="2">
        <v>0</v>
      </c>
      <c r="H648" s="2">
        <v>0</v>
      </c>
      <c r="I648" s="2">
        <v>0</v>
      </c>
      <c r="J648" s="2">
        <v>0</v>
      </c>
      <c r="K648" s="2">
        <v>0</v>
      </c>
      <c r="L648" s="3">
        <v>0</v>
      </c>
      <c r="M648" s="3">
        <v>0</v>
      </c>
    </row>
    <row r="649" spans="1:13" x14ac:dyDescent="0.25">
      <c r="A649" s="8" t="s">
        <v>433</v>
      </c>
      <c r="B649" s="2">
        <v>0</v>
      </c>
      <c r="C649" s="2">
        <v>0</v>
      </c>
      <c r="D649" s="2">
        <v>0</v>
      </c>
      <c r="E649" s="2">
        <v>0</v>
      </c>
      <c r="F649" s="2">
        <v>2.4630541871921201E-2</v>
      </c>
      <c r="G649" s="2">
        <v>6.4516129032258104E-2</v>
      </c>
      <c r="H649" s="2">
        <v>2.6737967914438499E-2</v>
      </c>
      <c r="I649" s="2">
        <v>0.05</v>
      </c>
      <c r="J649" s="2">
        <v>1.48148148148148E-2</v>
      </c>
      <c r="K649" s="2">
        <v>2.34375E-2</v>
      </c>
      <c r="L649" s="3">
        <v>3.4993270524899103E-2</v>
      </c>
      <c r="M649" s="3">
        <v>1.52259332023576E-2</v>
      </c>
    </row>
    <row r="650" spans="1:13" x14ac:dyDescent="0.25">
      <c r="A650" s="8" t="s">
        <v>434</v>
      </c>
      <c r="B650" s="2">
        <v>0</v>
      </c>
      <c r="C650" s="2">
        <v>0</v>
      </c>
      <c r="D650" s="2">
        <v>0</v>
      </c>
      <c r="E650" s="2">
        <v>0</v>
      </c>
      <c r="F650" s="2">
        <v>0</v>
      </c>
      <c r="G650" s="2">
        <v>2.1505376344085999E-2</v>
      </c>
      <c r="H650" s="2">
        <v>5.3475935828877002E-3</v>
      </c>
      <c r="I650" s="2">
        <v>5.0000000000000001E-3</v>
      </c>
      <c r="J650" s="2">
        <v>7.4074074074074103E-3</v>
      </c>
      <c r="K650" s="2">
        <v>0</v>
      </c>
      <c r="L650" s="3">
        <v>6.72947510094213E-3</v>
      </c>
      <c r="M650" s="3">
        <v>2.45579567779961E-3</v>
      </c>
    </row>
    <row r="651" spans="1:13" x14ac:dyDescent="0.25">
      <c r="A651" s="8" t="s">
        <v>435</v>
      </c>
      <c r="B651" s="2">
        <v>0</v>
      </c>
      <c r="C651" s="2">
        <v>0</v>
      </c>
      <c r="D651" s="2">
        <v>0</v>
      </c>
      <c r="E651" s="2">
        <v>0</v>
      </c>
      <c r="F651" s="2">
        <v>1.47783251231527E-2</v>
      </c>
      <c r="G651" s="2">
        <v>7.5268817204301106E-2</v>
      </c>
      <c r="H651" s="2">
        <v>0.11229946524064199</v>
      </c>
      <c r="I651" s="2">
        <v>0.19</v>
      </c>
      <c r="J651" s="2">
        <v>9.6296296296296297E-2</v>
      </c>
      <c r="K651" s="2">
        <v>0.1640625</v>
      </c>
      <c r="L651" s="3">
        <v>0.13458950201884301</v>
      </c>
      <c r="M651" s="3">
        <v>5.0589390962671898E-2</v>
      </c>
    </row>
    <row r="652" spans="1:13" x14ac:dyDescent="0.25">
      <c r="A652" s="8" t="s">
        <v>436</v>
      </c>
      <c r="B652" s="2">
        <v>0</v>
      </c>
      <c r="C652" s="2">
        <v>0</v>
      </c>
      <c r="D652" s="2">
        <v>0</v>
      </c>
      <c r="E652" s="2">
        <v>0</v>
      </c>
      <c r="F652" s="2">
        <v>0</v>
      </c>
      <c r="G652" s="2">
        <v>0</v>
      </c>
      <c r="H652" s="2">
        <v>0</v>
      </c>
      <c r="I652" s="2">
        <v>0</v>
      </c>
      <c r="J652" s="2">
        <v>0</v>
      </c>
      <c r="K652" s="2">
        <v>0</v>
      </c>
      <c r="L652" s="3">
        <v>0</v>
      </c>
      <c r="M652" s="3">
        <v>0</v>
      </c>
    </row>
    <row r="653" spans="1:13" x14ac:dyDescent="0.25">
      <c r="A653" s="8" t="s">
        <v>437</v>
      </c>
      <c r="B653" s="2">
        <v>0</v>
      </c>
      <c r="C653" s="2">
        <v>0</v>
      </c>
      <c r="D653" s="2">
        <v>0</v>
      </c>
      <c r="E653" s="2">
        <v>0</v>
      </c>
      <c r="F653" s="2">
        <v>0</v>
      </c>
      <c r="G653" s="2">
        <v>1.0752688172042999E-2</v>
      </c>
      <c r="H653" s="2">
        <v>4.8128342245989303E-2</v>
      </c>
      <c r="I653" s="2">
        <v>1.4999999999999999E-2</v>
      </c>
      <c r="J653" s="2">
        <v>7.4074074074074103E-3</v>
      </c>
      <c r="K653" s="2">
        <v>0</v>
      </c>
      <c r="L653" s="3">
        <v>1.8842530282638E-2</v>
      </c>
      <c r="M653" s="3">
        <v>6.8762278978389E-3</v>
      </c>
    </row>
    <row r="654" spans="1:13" x14ac:dyDescent="0.25">
      <c r="A654" s="8" t="s">
        <v>438</v>
      </c>
      <c r="B654" s="2">
        <v>0</v>
      </c>
      <c r="C654" s="2">
        <v>0</v>
      </c>
      <c r="D654" s="2">
        <v>0</v>
      </c>
      <c r="E654" s="2">
        <v>0</v>
      </c>
      <c r="F654" s="2">
        <v>0</v>
      </c>
      <c r="G654" s="2">
        <v>0</v>
      </c>
      <c r="H654" s="2">
        <v>0</v>
      </c>
      <c r="I654" s="2">
        <v>5.0000000000000001E-3</v>
      </c>
      <c r="J654" s="2">
        <v>0</v>
      </c>
      <c r="K654" s="2">
        <v>0</v>
      </c>
      <c r="L654" s="3">
        <v>1.3458950201884301E-3</v>
      </c>
      <c r="M654" s="3">
        <v>4.9115913555992105E-4</v>
      </c>
    </row>
    <row r="655" spans="1:13" x14ac:dyDescent="0.25">
      <c r="A655" s="8" t="s">
        <v>439</v>
      </c>
      <c r="B655" s="2">
        <v>0</v>
      </c>
      <c r="C655" s="2">
        <v>0</v>
      </c>
      <c r="D655" s="2">
        <v>0</v>
      </c>
      <c r="E655" s="2">
        <v>0</v>
      </c>
      <c r="F655" s="2">
        <v>0</v>
      </c>
      <c r="G655" s="2">
        <v>1.0752688172042999E-2</v>
      </c>
      <c r="H655" s="2">
        <v>2.1390374331550801E-2</v>
      </c>
      <c r="I655" s="2">
        <v>0.02</v>
      </c>
      <c r="J655" s="2">
        <v>5.1851851851851899E-2</v>
      </c>
      <c r="K655" s="2">
        <v>3.90625E-2</v>
      </c>
      <c r="L655" s="3">
        <v>2.8263795423956899E-2</v>
      </c>
      <c r="M655" s="3">
        <v>1.0314341846758401E-2</v>
      </c>
    </row>
    <row r="656" spans="1:13" x14ac:dyDescent="0.25">
      <c r="A656" s="8" t="s">
        <v>440</v>
      </c>
      <c r="B656" s="2">
        <v>0</v>
      </c>
      <c r="C656" s="2">
        <v>0</v>
      </c>
      <c r="D656" s="2">
        <v>0</v>
      </c>
      <c r="E656" s="2">
        <v>0</v>
      </c>
      <c r="F656" s="2">
        <v>0</v>
      </c>
      <c r="G656" s="2">
        <v>0</v>
      </c>
      <c r="H656" s="2">
        <v>0</v>
      </c>
      <c r="I656" s="2">
        <v>0</v>
      </c>
      <c r="J656" s="2">
        <v>0</v>
      </c>
      <c r="K656" s="2">
        <v>0</v>
      </c>
      <c r="L656" s="3">
        <v>0</v>
      </c>
      <c r="M656" s="3">
        <v>0</v>
      </c>
    </row>
    <row r="657" spans="1:13" x14ac:dyDescent="0.25">
      <c r="A657" s="8" t="s">
        <v>441</v>
      </c>
      <c r="B657" s="2">
        <v>0</v>
      </c>
      <c r="C657" s="2">
        <v>0</v>
      </c>
      <c r="D657" s="2">
        <v>0</v>
      </c>
      <c r="E657" s="2">
        <v>0</v>
      </c>
      <c r="F657" s="2">
        <v>0</v>
      </c>
      <c r="G657" s="2">
        <v>0</v>
      </c>
      <c r="H657" s="2">
        <v>1.60427807486631E-2</v>
      </c>
      <c r="I657" s="2">
        <v>0.01</v>
      </c>
      <c r="J657" s="2">
        <v>0</v>
      </c>
      <c r="K657" s="2">
        <v>7.8125E-3</v>
      </c>
      <c r="L657" s="3">
        <v>8.0753701211305502E-3</v>
      </c>
      <c r="M657" s="3">
        <v>2.9469548133595298E-3</v>
      </c>
    </row>
    <row r="658" spans="1:13" x14ac:dyDescent="0.25">
      <c r="A658" s="8" t="s">
        <v>442</v>
      </c>
      <c r="B658" s="2">
        <v>0</v>
      </c>
      <c r="C658" s="2">
        <v>0</v>
      </c>
      <c r="D658" s="2">
        <v>0</v>
      </c>
      <c r="E658" s="2">
        <v>0</v>
      </c>
      <c r="F658" s="2">
        <v>0</v>
      </c>
      <c r="G658" s="2">
        <v>0</v>
      </c>
      <c r="H658" s="2">
        <v>0</v>
      </c>
      <c r="I658" s="2">
        <v>5.0000000000000001E-3</v>
      </c>
      <c r="J658" s="2">
        <v>0</v>
      </c>
      <c r="K658" s="2">
        <v>7.8125E-3</v>
      </c>
      <c r="L658" s="3">
        <v>2.6917900403768502E-3</v>
      </c>
      <c r="M658" s="3">
        <v>9.8231827111984298E-4</v>
      </c>
    </row>
    <row r="659" spans="1:13" x14ac:dyDescent="0.25">
      <c r="A659" s="8" t="s">
        <v>443</v>
      </c>
      <c r="B659" s="2">
        <v>0</v>
      </c>
      <c r="C659" s="2">
        <v>0</v>
      </c>
      <c r="D659" s="2">
        <v>0</v>
      </c>
      <c r="E659" s="2">
        <v>0</v>
      </c>
      <c r="F659" s="2">
        <v>0</v>
      </c>
      <c r="G659" s="2">
        <v>2.1505376344085999E-2</v>
      </c>
      <c r="H659" s="2">
        <v>1.60427807486631E-2</v>
      </c>
      <c r="I659" s="2">
        <v>0.02</v>
      </c>
      <c r="J659" s="2">
        <v>1.48148148148148E-2</v>
      </c>
      <c r="K659" s="2">
        <v>3.90625E-2</v>
      </c>
      <c r="L659" s="3">
        <v>2.1534320323014802E-2</v>
      </c>
      <c r="M659" s="3">
        <v>7.8585461689587403E-3</v>
      </c>
    </row>
    <row r="660" spans="1:13" x14ac:dyDescent="0.25">
      <c r="A660" s="8" t="s">
        <v>444</v>
      </c>
      <c r="B660" s="2">
        <v>0</v>
      </c>
      <c r="C660" s="2">
        <v>0</v>
      </c>
      <c r="D660" s="2">
        <v>0</v>
      </c>
      <c r="E660" s="2">
        <v>0</v>
      </c>
      <c r="F660" s="2">
        <v>0</v>
      </c>
      <c r="G660" s="2">
        <v>0</v>
      </c>
      <c r="H660" s="2">
        <v>0</v>
      </c>
      <c r="I660" s="2">
        <v>0</v>
      </c>
      <c r="J660" s="2">
        <v>0</v>
      </c>
      <c r="K660" s="2">
        <v>0</v>
      </c>
      <c r="L660" s="3">
        <v>0</v>
      </c>
      <c r="M660" s="3">
        <v>0</v>
      </c>
    </row>
    <row r="661" spans="1:13" x14ac:dyDescent="0.25">
      <c r="A661" s="8" t="s">
        <v>445</v>
      </c>
      <c r="B661" s="2">
        <v>0</v>
      </c>
      <c r="C661" s="2">
        <v>0</v>
      </c>
      <c r="D661" s="2">
        <v>0</v>
      </c>
      <c r="E661" s="2">
        <v>0</v>
      </c>
      <c r="F661" s="2">
        <v>9.8522167487684695E-3</v>
      </c>
      <c r="G661" s="2">
        <v>4.3010752688171998E-2</v>
      </c>
      <c r="H661" s="2">
        <v>5.8823529411764698E-2</v>
      </c>
      <c r="I661" s="2">
        <v>0.09</v>
      </c>
      <c r="J661" s="2">
        <v>5.9259259259259303E-2</v>
      </c>
      <c r="K661" s="2">
        <v>2.34375E-2</v>
      </c>
      <c r="L661" s="3">
        <v>5.92193808882907E-2</v>
      </c>
      <c r="M661" s="3">
        <v>2.2593320235756401E-2</v>
      </c>
    </row>
    <row r="662" spans="1:13" x14ac:dyDescent="0.25">
      <c r="A662" s="8" t="s">
        <v>446</v>
      </c>
      <c r="B662" s="2">
        <v>0</v>
      </c>
      <c r="C662" s="2">
        <v>0</v>
      </c>
      <c r="D662" s="2">
        <v>0</v>
      </c>
      <c r="E662" s="2">
        <v>0</v>
      </c>
      <c r="F662" s="2">
        <v>4.92610837438424E-3</v>
      </c>
      <c r="G662" s="2">
        <v>1.0752688172042999E-2</v>
      </c>
      <c r="H662" s="2">
        <v>1.06951871657754E-2</v>
      </c>
      <c r="I662" s="2">
        <v>0.02</v>
      </c>
      <c r="J662" s="2">
        <v>2.2222222222222199E-2</v>
      </c>
      <c r="K662" s="2">
        <v>7.8125E-3</v>
      </c>
      <c r="L662" s="3">
        <v>1.4804845222072699E-2</v>
      </c>
      <c r="M662" s="3">
        <v>5.8939096267190596E-3</v>
      </c>
    </row>
    <row r="663" spans="1:13" x14ac:dyDescent="0.25">
      <c r="A663" s="8" t="s">
        <v>447</v>
      </c>
      <c r="B663" s="2">
        <v>0</v>
      </c>
      <c r="C663" s="2">
        <v>0</v>
      </c>
      <c r="D663" s="2">
        <v>0</v>
      </c>
      <c r="E663" s="2">
        <v>0</v>
      </c>
      <c r="F663" s="2">
        <v>4.92610837438424E-3</v>
      </c>
      <c r="G663" s="2">
        <v>6.4516129032258104E-2</v>
      </c>
      <c r="H663" s="2">
        <v>0.20320855614973299</v>
      </c>
      <c r="I663" s="2">
        <v>0.13500000000000001</v>
      </c>
      <c r="J663" s="2">
        <v>0.155555555555556</v>
      </c>
      <c r="K663" s="2">
        <v>0.1171875</v>
      </c>
      <c r="L663" s="3">
        <v>0.14401076716016201</v>
      </c>
      <c r="M663" s="3">
        <v>5.3045186640471503E-2</v>
      </c>
    </row>
    <row r="664" spans="1:13" x14ac:dyDescent="0.25">
      <c r="A664" s="8" t="s">
        <v>448</v>
      </c>
      <c r="B664" s="2">
        <v>0</v>
      </c>
      <c r="C664" s="2">
        <v>0</v>
      </c>
      <c r="D664" s="2">
        <v>0</v>
      </c>
      <c r="E664" s="2">
        <v>0</v>
      </c>
      <c r="F664" s="2">
        <v>0</v>
      </c>
      <c r="G664" s="2">
        <v>0</v>
      </c>
      <c r="H664" s="2">
        <v>0</v>
      </c>
      <c r="I664" s="2">
        <v>0</v>
      </c>
      <c r="J664" s="2">
        <v>0</v>
      </c>
      <c r="K664" s="2">
        <v>0</v>
      </c>
      <c r="L664" s="3">
        <v>0</v>
      </c>
      <c r="M664" s="3">
        <v>0</v>
      </c>
    </row>
    <row r="665" spans="1:13" x14ac:dyDescent="0.25">
      <c r="A665" s="8" t="s">
        <v>449</v>
      </c>
      <c r="B665" s="2">
        <v>0</v>
      </c>
      <c r="C665" s="2">
        <v>0</v>
      </c>
      <c r="D665" s="2">
        <v>0</v>
      </c>
      <c r="E665" s="2">
        <v>0</v>
      </c>
      <c r="F665" s="2">
        <v>0</v>
      </c>
      <c r="G665" s="2">
        <v>1.0752688172042999E-2</v>
      </c>
      <c r="H665" s="2">
        <v>5.3475935828877002E-3</v>
      </c>
      <c r="I665" s="2">
        <v>0.02</v>
      </c>
      <c r="J665" s="2">
        <v>4.4444444444444398E-2</v>
      </c>
      <c r="K665" s="2">
        <v>3.125E-2</v>
      </c>
      <c r="L665" s="3">
        <v>2.1534320323014802E-2</v>
      </c>
      <c r="M665" s="3">
        <v>7.8585461689587403E-3</v>
      </c>
    </row>
    <row r="666" spans="1:13" x14ac:dyDescent="0.25">
      <c r="A666" s="8" t="s">
        <v>450</v>
      </c>
      <c r="B666" s="2">
        <v>0</v>
      </c>
      <c r="C666" s="2">
        <v>0</v>
      </c>
      <c r="D666" s="2">
        <v>0</v>
      </c>
      <c r="E666" s="2">
        <v>0</v>
      </c>
      <c r="F666" s="2">
        <v>0</v>
      </c>
      <c r="G666" s="2">
        <v>0</v>
      </c>
      <c r="H666" s="2">
        <v>0</v>
      </c>
      <c r="I666" s="2">
        <v>0</v>
      </c>
      <c r="J666" s="2">
        <v>7.4074074074074103E-3</v>
      </c>
      <c r="K666" s="2">
        <v>0</v>
      </c>
      <c r="L666" s="3">
        <v>1.3458950201884301E-3</v>
      </c>
      <c r="M666" s="3">
        <v>4.9115913555992105E-4</v>
      </c>
    </row>
    <row r="667" spans="1:13" x14ac:dyDescent="0.25">
      <c r="A667" s="8" t="s">
        <v>451</v>
      </c>
      <c r="B667" s="2">
        <v>0</v>
      </c>
      <c r="C667" s="2">
        <v>0</v>
      </c>
      <c r="D667" s="2">
        <v>0</v>
      </c>
      <c r="E667" s="2">
        <v>0</v>
      </c>
      <c r="F667" s="2">
        <v>0</v>
      </c>
      <c r="G667" s="2">
        <v>1.0752688172042999E-2</v>
      </c>
      <c r="H667" s="2">
        <v>2.1390374331550801E-2</v>
      </c>
      <c r="I667" s="2">
        <v>1.4999999999999999E-2</v>
      </c>
      <c r="J667" s="2">
        <v>7.4074074074074103E-3</v>
      </c>
      <c r="K667" s="2">
        <v>0</v>
      </c>
      <c r="L667" s="3">
        <v>1.21130551816958E-2</v>
      </c>
      <c r="M667" s="3">
        <v>4.4204322200392899E-3</v>
      </c>
    </row>
    <row r="668" spans="1:13" x14ac:dyDescent="0.25">
      <c r="A668" s="8" t="s">
        <v>452</v>
      </c>
      <c r="B668" s="2">
        <v>0</v>
      </c>
      <c r="C668" s="2">
        <v>0</v>
      </c>
      <c r="D668" s="2">
        <v>0</v>
      </c>
      <c r="E668" s="2">
        <v>0</v>
      </c>
      <c r="F668" s="2">
        <v>0</v>
      </c>
      <c r="G668" s="2">
        <v>0</v>
      </c>
      <c r="H668" s="2">
        <v>0</v>
      </c>
      <c r="I668" s="2">
        <v>0</v>
      </c>
      <c r="J668" s="2">
        <v>0</v>
      </c>
      <c r="K668" s="2">
        <v>0</v>
      </c>
      <c r="L668" s="3">
        <v>0</v>
      </c>
      <c r="M668" s="3">
        <v>0</v>
      </c>
    </row>
    <row r="669" spans="1:13" x14ac:dyDescent="0.25">
      <c r="A669" s="8" t="s">
        <v>453</v>
      </c>
      <c r="B669" s="2">
        <v>0.47785547785547799</v>
      </c>
      <c r="C669" s="2">
        <v>0.48301886792452797</v>
      </c>
      <c r="D669" s="2">
        <v>0.47906976744185997</v>
      </c>
      <c r="E669" s="2">
        <v>0.41436464088397801</v>
      </c>
      <c r="F669" s="2">
        <v>0.197044334975369</v>
      </c>
      <c r="G669" s="2">
        <v>1.0752688172042999E-2</v>
      </c>
      <c r="H669" s="2">
        <v>5.3475935828877002E-3</v>
      </c>
      <c r="I669" s="2">
        <v>0</v>
      </c>
      <c r="J669" s="2">
        <v>0</v>
      </c>
      <c r="K669" s="2">
        <v>7.8125E-3</v>
      </c>
      <c r="L669" s="3">
        <v>4.0376850605652803E-3</v>
      </c>
      <c r="M669" s="3">
        <v>0.27210216110019603</v>
      </c>
    </row>
    <row r="670" spans="1:13" x14ac:dyDescent="0.25">
      <c r="A670" s="8" t="s">
        <v>454</v>
      </c>
      <c r="B670" s="2">
        <v>5.3613053613053602E-2</v>
      </c>
      <c r="C670" s="2">
        <v>1.5094339622641499E-2</v>
      </c>
      <c r="D670" s="2">
        <v>4.65116279069767E-3</v>
      </c>
      <c r="E670" s="2">
        <v>1.1049723756906099E-2</v>
      </c>
      <c r="F670" s="2">
        <v>4.4334975369458102E-2</v>
      </c>
      <c r="G670" s="2">
        <v>0</v>
      </c>
      <c r="H670" s="2">
        <v>0</v>
      </c>
      <c r="I670" s="2">
        <v>0</v>
      </c>
      <c r="J670" s="2">
        <v>0</v>
      </c>
      <c r="K670" s="2">
        <v>0</v>
      </c>
      <c r="L670" s="3">
        <v>0</v>
      </c>
      <c r="M670" s="3">
        <v>1.9155206286836899E-2</v>
      </c>
    </row>
    <row r="671" spans="1:13" x14ac:dyDescent="0.25">
      <c r="A671" s="8" t="s">
        <v>455</v>
      </c>
      <c r="B671" s="2">
        <v>0.46853146853146899</v>
      </c>
      <c r="C671" s="2">
        <v>0.50188679245282997</v>
      </c>
      <c r="D671" s="2">
        <v>0.51627906976744198</v>
      </c>
      <c r="E671" s="2">
        <v>0.56353591160220995</v>
      </c>
      <c r="F671" s="2">
        <v>0.37438423645320201</v>
      </c>
      <c r="G671" s="2">
        <v>5.3763440860215103E-2</v>
      </c>
      <c r="H671" s="2">
        <v>1.60427807486631E-2</v>
      </c>
      <c r="I671" s="2">
        <v>0.08</v>
      </c>
      <c r="J671" s="2">
        <v>5.9259259259259303E-2</v>
      </c>
      <c r="K671" s="2">
        <v>8.59375E-2</v>
      </c>
      <c r="L671" s="3">
        <v>5.7873485868102301E-2</v>
      </c>
      <c r="M671" s="3">
        <v>0.327111984282908</v>
      </c>
    </row>
    <row r="672" spans="1:13" x14ac:dyDescent="0.25">
      <c r="A672" s="8" t="s">
        <v>456</v>
      </c>
      <c r="B672" s="2">
        <v>0</v>
      </c>
      <c r="C672" s="2">
        <v>0</v>
      </c>
      <c r="D672" s="2">
        <v>0</v>
      </c>
      <c r="E672" s="2">
        <v>0</v>
      </c>
      <c r="F672" s="2">
        <v>0</v>
      </c>
      <c r="G672" s="2">
        <v>0</v>
      </c>
      <c r="H672" s="2">
        <v>0</v>
      </c>
      <c r="I672" s="2">
        <v>0</v>
      </c>
      <c r="J672" s="2">
        <v>0</v>
      </c>
      <c r="K672" s="2">
        <v>7.8125E-3</v>
      </c>
      <c r="L672" s="3">
        <v>1.3458950201884301E-3</v>
      </c>
      <c r="M672" s="3">
        <v>4.9115913555992105E-4</v>
      </c>
    </row>
    <row r="673" spans="1:13" x14ac:dyDescent="0.25">
      <c r="A673" s="8" t="s">
        <v>457</v>
      </c>
      <c r="B673" s="2">
        <v>0</v>
      </c>
      <c r="C673" s="2">
        <v>0</v>
      </c>
      <c r="D673" s="2">
        <v>0</v>
      </c>
      <c r="E673" s="2">
        <v>0</v>
      </c>
      <c r="F673" s="2">
        <v>1.87617260787992E-3</v>
      </c>
      <c r="G673" s="2">
        <v>3.7656903765690398E-2</v>
      </c>
      <c r="H673" s="2">
        <v>5.5432372505543198E-2</v>
      </c>
      <c r="I673" s="2">
        <v>4.47761194029851E-2</v>
      </c>
      <c r="J673" s="2">
        <v>7.1161048689138598E-2</v>
      </c>
      <c r="K673" s="2">
        <v>7.1856287425149698E-2</v>
      </c>
      <c r="L673" s="3">
        <v>5.3526763381690802E-2</v>
      </c>
      <c r="M673" s="3">
        <v>2.1535393818544399E-2</v>
      </c>
    </row>
    <row r="674" spans="1:13" x14ac:dyDescent="0.25">
      <c r="A674" s="8" t="s">
        <v>458</v>
      </c>
      <c r="B674" s="2">
        <v>0</v>
      </c>
      <c r="C674" s="2">
        <v>0</v>
      </c>
      <c r="D674" s="2">
        <v>0</v>
      </c>
      <c r="E674" s="2">
        <v>0</v>
      </c>
      <c r="F674" s="2">
        <v>0</v>
      </c>
      <c r="G674" s="2">
        <v>0</v>
      </c>
      <c r="H674" s="2">
        <v>0</v>
      </c>
      <c r="I674" s="2">
        <v>0</v>
      </c>
      <c r="J674" s="2">
        <v>0</v>
      </c>
      <c r="K674" s="2">
        <v>0</v>
      </c>
      <c r="L674" s="3">
        <v>0</v>
      </c>
      <c r="M674" s="3">
        <v>0</v>
      </c>
    </row>
    <row r="675" spans="1:13" x14ac:dyDescent="0.25">
      <c r="A675" s="8" t="s">
        <v>459</v>
      </c>
      <c r="B675" s="2">
        <v>0</v>
      </c>
      <c r="C675" s="2">
        <v>0</v>
      </c>
      <c r="D675" s="2">
        <v>0</v>
      </c>
      <c r="E675" s="2">
        <v>1.9011406844106501E-3</v>
      </c>
      <c r="F675" s="2">
        <v>5.6285178236397697E-3</v>
      </c>
      <c r="G675" s="2">
        <v>1.2552301255230099E-2</v>
      </c>
      <c r="H675" s="2">
        <v>1.55210643015521E-2</v>
      </c>
      <c r="I675" s="2">
        <v>1.7057569296375301E-2</v>
      </c>
      <c r="J675" s="2">
        <v>1.4981273408239701E-2</v>
      </c>
      <c r="K675" s="2">
        <v>2.69461077844311E-2</v>
      </c>
      <c r="L675" s="3">
        <v>1.7008504252126098E-2</v>
      </c>
      <c r="M675" s="3">
        <v>7.5772681954137597E-3</v>
      </c>
    </row>
    <row r="676" spans="1:13" x14ac:dyDescent="0.25">
      <c r="A676" s="8" t="s">
        <v>460</v>
      </c>
      <c r="B676" s="2">
        <v>0</v>
      </c>
      <c r="C676" s="2">
        <v>0</v>
      </c>
      <c r="D676" s="2">
        <v>0</v>
      </c>
      <c r="E676" s="2">
        <v>0</v>
      </c>
      <c r="F676" s="2">
        <v>0</v>
      </c>
      <c r="G676" s="2">
        <v>0</v>
      </c>
      <c r="H676" s="2">
        <v>0</v>
      </c>
      <c r="I676" s="2">
        <v>0</v>
      </c>
      <c r="J676" s="2">
        <v>0</v>
      </c>
      <c r="K676" s="2">
        <v>0</v>
      </c>
      <c r="L676" s="3">
        <v>0</v>
      </c>
      <c r="M676" s="3">
        <v>0</v>
      </c>
    </row>
    <row r="677" spans="1:13" x14ac:dyDescent="0.25">
      <c r="A677" s="8" t="s">
        <v>461</v>
      </c>
      <c r="B677" s="2">
        <v>0</v>
      </c>
      <c r="C677" s="2">
        <v>0</v>
      </c>
      <c r="D677" s="2">
        <v>0</v>
      </c>
      <c r="E677" s="2">
        <v>1.9011406844106501E-3</v>
      </c>
      <c r="F677" s="2">
        <v>3.5647279549718601E-2</v>
      </c>
      <c r="G677" s="2">
        <v>5.6485355648535601E-2</v>
      </c>
      <c r="H677" s="2">
        <v>3.7694013303769397E-2</v>
      </c>
      <c r="I677" s="2">
        <v>3.8379530916844401E-2</v>
      </c>
      <c r="J677" s="2">
        <v>7.4906367041198504E-2</v>
      </c>
      <c r="K677" s="2">
        <v>6.5868263473053898E-2</v>
      </c>
      <c r="L677" s="3">
        <v>5.2026013006503301E-2</v>
      </c>
      <c r="M677" s="3">
        <v>2.47258225324028E-2</v>
      </c>
    </row>
    <row r="678" spans="1:13" x14ac:dyDescent="0.25">
      <c r="A678" s="8" t="s">
        <v>462</v>
      </c>
      <c r="B678" s="2">
        <v>0</v>
      </c>
      <c r="C678" s="2">
        <v>0</v>
      </c>
      <c r="D678" s="2">
        <v>0</v>
      </c>
      <c r="E678" s="2">
        <v>0</v>
      </c>
      <c r="F678" s="2">
        <v>0</v>
      </c>
      <c r="G678" s="2">
        <v>0</v>
      </c>
      <c r="H678" s="2">
        <v>0</v>
      </c>
      <c r="I678" s="2">
        <v>0</v>
      </c>
      <c r="J678" s="2">
        <v>0</v>
      </c>
      <c r="K678" s="2">
        <v>2.9940119760479E-3</v>
      </c>
      <c r="L678" s="3">
        <v>5.0025012506253101E-4</v>
      </c>
      <c r="M678" s="3">
        <v>1.99401794616152E-4</v>
      </c>
    </row>
    <row r="679" spans="1:13" x14ac:dyDescent="0.25">
      <c r="A679" s="8" t="s">
        <v>463</v>
      </c>
      <c r="B679" s="2">
        <v>0</v>
      </c>
      <c r="C679" s="2">
        <v>0</v>
      </c>
      <c r="D679" s="2">
        <v>1.45772594752187E-3</v>
      </c>
      <c r="E679" s="2">
        <v>0</v>
      </c>
      <c r="F679" s="2">
        <v>1.31332082551595E-2</v>
      </c>
      <c r="G679" s="2">
        <v>3.3472803347280297E-2</v>
      </c>
      <c r="H679" s="2">
        <v>1.3303769401330399E-2</v>
      </c>
      <c r="I679" s="2">
        <v>1.91897654584222E-2</v>
      </c>
      <c r="J679" s="2">
        <v>2.9962546816479401E-2</v>
      </c>
      <c r="K679" s="2">
        <v>2.9940119760479E-2</v>
      </c>
      <c r="L679" s="3">
        <v>2.4512256128064E-2</v>
      </c>
      <c r="M679" s="3">
        <v>1.13659022931206E-2</v>
      </c>
    </row>
    <row r="680" spans="1:13" x14ac:dyDescent="0.25">
      <c r="A680" s="8" t="s">
        <v>464</v>
      </c>
      <c r="B680" s="2">
        <v>0</v>
      </c>
      <c r="C680" s="2">
        <v>0</v>
      </c>
      <c r="D680" s="2">
        <v>0</v>
      </c>
      <c r="E680" s="2">
        <v>0</v>
      </c>
      <c r="F680" s="2">
        <v>0</v>
      </c>
      <c r="G680" s="2">
        <v>0</v>
      </c>
      <c r="H680" s="2">
        <v>0</v>
      </c>
      <c r="I680" s="2">
        <v>0</v>
      </c>
      <c r="J680" s="2">
        <v>0</v>
      </c>
      <c r="K680" s="2">
        <v>0</v>
      </c>
      <c r="L680" s="3">
        <v>0</v>
      </c>
      <c r="M680" s="3">
        <v>0</v>
      </c>
    </row>
    <row r="681" spans="1:13" x14ac:dyDescent="0.25">
      <c r="A681" s="8" t="s">
        <v>465</v>
      </c>
      <c r="B681" s="2">
        <v>0</v>
      </c>
      <c r="C681" s="2">
        <v>0</v>
      </c>
      <c r="D681" s="2">
        <v>0</v>
      </c>
      <c r="E681" s="2">
        <v>0</v>
      </c>
      <c r="F681" s="2">
        <v>9.3808630393996308E-3</v>
      </c>
      <c r="G681" s="2">
        <v>8.9958158995815898E-2</v>
      </c>
      <c r="H681" s="2">
        <v>9.5343680709534404E-2</v>
      </c>
      <c r="I681" s="2">
        <v>0.102345415778252</v>
      </c>
      <c r="J681" s="2">
        <v>4.49438202247191E-2</v>
      </c>
      <c r="K681" s="2">
        <v>7.7844311377245498E-2</v>
      </c>
      <c r="L681" s="3">
        <v>8.6043021510755394E-2</v>
      </c>
      <c r="M681" s="3">
        <v>3.5294117647058802E-2</v>
      </c>
    </row>
    <row r="682" spans="1:13" x14ac:dyDescent="0.25">
      <c r="A682" s="8" t="s">
        <v>466</v>
      </c>
      <c r="B682" s="2">
        <v>0</v>
      </c>
      <c r="C682" s="2">
        <v>0</v>
      </c>
      <c r="D682" s="2">
        <v>0</v>
      </c>
      <c r="E682" s="2">
        <v>0</v>
      </c>
      <c r="F682" s="2">
        <v>0</v>
      </c>
      <c r="G682" s="2">
        <v>8.3682008368200795E-3</v>
      </c>
      <c r="H682" s="2">
        <v>6.6518847006651902E-3</v>
      </c>
      <c r="I682" s="2">
        <v>8.5287846481876296E-3</v>
      </c>
      <c r="J682" s="2">
        <v>1.1235955056179799E-2</v>
      </c>
      <c r="K682" s="2">
        <v>1.49700598802395E-2</v>
      </c>
      <c r="L682" s="3">
        <v>9.5047523761880894E-3</v>
      </c>
      <c r="M682" s="3">
        <v>3.7886340977068798E-3</v>
      </c>
    </row>
    <row r="683" spans="1:13" x14ac:dyDescent="0.25">
      <c r="A683" s="8" t="s">
        <v>467</v>
      </c>
      <c r="B683" s="2">
        <v>0</v>
      </c>
      <c r="C683" s="2">
        <v>1.3966480446927401E-3</v>
      </c>
      <c r="D683" s="2">
        <v>0</v>
      </c>
      <c r="E683" s="2">
        <v>0</v>
      </c>
      <c r="F683" s="2">
        <v>1.6885553470919301E-2</v>
      </c>
      <c r="G683" s="2">
        <v>7.3221757322175701E-2</v>
      </c>
      <c r="H683" s="2">
        <v>8.4257206208425695E-2</v>
      </c>
      <c r="I683" s="2">
        <v>6.60980810234542E-2</v>
      </c>
      <c r="J683" s="2">
        <v>9.3632958801498106E-2</v>
      </c>
      <c r="K683" s="2">
        <v>0.11377245508981999</v>
      </c>
      <c r="L683" s="3">
        <v>8.3541770885442707E-2</v>
      </c>
      <c r="M683" s="3">
        <v>3.5294117647058802E-2</v>
      </c>
    </row>
    <row r="684" spans="1:13" x14ac:dyDescent="0.25">
      <c r="A684" s="8" t="s">
        <v>468</v>
      </c>
      <c r="B684" s="2">
        <v>0</v>
      </c>
      <c r="C684" s="2">
        <v>0</v>
      </c>
      <c r="D684" s="2">
        <v>0</v>
      </c>
      <c r="E684" s="2">
        <v>0</v>
      </c>
      <c r="F684" s="2">
        <v>0</v>
      </c>
      <c r="G684" s="2">
        <v>0</v>
      </c>
      <c r="H684" s="2">
        <v>0</v>
      </c>
      <c r="I684" s="2">
        <v>2.13219616204691E-3</v>
      </c>
      <c r="J684" s="2">
        <v>0</v>
      </c>
      <c r="K684" s="2">
        <v>0</v>
      </c>
      <c r="L684" s="3">
        <v>5.0025012506253101E-4</v>
      </c>
      <c r="M684" s="3">
        <v>1.99401794616152E-4</v>
      </c>
    </row>
    <row r="685" spans="1:13" x14ac:dyDescent="0.25">
      <c r="A685" s="8" t="s">
        <v>469</v>
      </c>
      <c r="B685" s="2">
        <v>0</v>
      </c>
      <c r="C685" s="2">
        <v>0</v>
      </c>
      <c r="D685" s="2">
        <v>0</v>
      </c>
      <c r="E685" s="2">
        <v>0</v>
      </c>
      <c r="F685" s="2">
        <v>0</v>
      </c>
      <c r="G685" s="2">
        <v>3.55648535564854E-2</v>
      </c>
      <c r="H685" s="2">
        <v>7.7605321507760505E-2</v>
      </c>
      <c r="I685" s="2">
        <v>8.3155650319829397E-2</v>
      </c>
      <c r="J685" s="2">
        <v>6.3670411985018702E-2</v>
      </c>
      <c r="K685" s="2">
        <v>5.0898203592814398E-2</v>
      </c>
      <c r="L685" s="3">
        <v>6.2531265632816399E-2</v>
      </c>
      <c r="M685" s="3">
        <v>2.4925224327018901E-2</v>
      </c>
    </row>
    <row r="686" spans="1:13" x14ac:dyDescent="0.25">
      <c r="A686" s="8" t="s">
        <v>470</v>
      </c>
      <c r="B686" s="2">
        <v>0</v>
      </c>
      <c r="C686" s="2">
        <v>0</v>
      </c>
      <c r="D686" s="2">
        <v>0</v>
      </c>
      <c r="E686" s="2">
        <v>0</v>
      </c>
      <c r="F686" s="2">
        <v>1.87617260787992E-3</v>
      </c>
      <c r="G686" s="2">
        <v>2.0920502092050199E-3</v>
      </c>
      <c r="H686" s="2">
        <v>2.2172949002217299E-3</v>
      </c>
      <c r="I686" s="2">
        <v>8.5287846481876296E-3</v>
      </c>
      <c r="J686" s="2">
        <v>0</v>
      </c>
      <c r="K686" s="2">
        <v>2.9940119760479E-3</v>
      </c>
      <c r="L686" s="3">
        <v>3.5017508754377198E-3</v>
      </c>
      <c r="M686" s="3">
        <v>1.5952143569292099E-3</v>
      </c>
    </row>
    <row r="687" spans="1:13" x14ac:dyDescent="0.25">
      <c r="A687" s="8" t="s">
        <v>471</v>
      </c>
      <c r="B687" s="2">
        <v>0</v>
      </c>
      <c r="C687" s="2">
        <v>0</v>
      </c>
      <c r="D687" s="2">
        <v>0</v>
      </c>
      <c r="E687" s="2">
        <v>0</v>
      </c>
      <c r="F687" s="2">
        <v>3.7523452157598499E-3</v>
      </c>
      <c r="G687" s="2">
        <v>1.2552301255230099E-2</v>
      </c>
      <c r="H687" s="2">
        <v>1.55210643015521E-2</v>
      </c>
      <c r="I687" s="2">
        <v>1.06609808102345E-2</v>
      </c>
      <c r="J687" s="2">
        <v>1.4981273408239701E-2</v>
      </c>
      <c r="K687" s="2">
        <v>2.39520958083832E-2</v>
      </c>
      <c r="L687" s="3">
        <v>1.50075037518759E-2</v>
      </c>
      <c r="M687" s="3">
        <v>6.38085742771685E-3</v>
      </c>
    </row>
    <row r="688" spans="1:13" x14ac:dyDescent="0.25">
      <c r="A688" s="8" t="s">
        <v>472</v>
      </c>
      <c r="B688" s="2">
        <v>0</v>
      </c>
      <c r="C688" s="2">
        <v>0</v>
      </c>
      <c r="D688" s="2">
        <v>0</v>
      </c>
      <c r="E688" s="2">
        <v>0</v>
      </c>
      <c r="F688" s="2">
        <v>0</v>
      </c>
      <c r="G688" s="2">
        <v>0</v>
      </c>
      <c r="H688" s="2">
        <v>0</v>
      </c>
      <c r="I688" s="2">
        <v>0</v>
      </c>
      <c r="J688" s="2">
        <v>0</v>
      </c>
      <c r="K688" s="2">
        <v>0</v>
      </c>
      <c r="L688" s="3">
        <v>0</v>
      </c>
      <c r="M688" s="3">
        <v>0</v>
      </c>
    </row>
    <row r="689" spans="1:13" x14ac:dyDescent="0.25">
      <c r="A689" s="8" t="s">
        <v>473</v>
      </c>
      <c r="B689" s="2">
        <v>0</v>
      </c>
      <c r="C689" s="2">
        <v>0</v>
      </c>
      <c r="D689" s="2">
        <v>0</v>
      </c>
      <c r="E689" s="2">
        <v>0</v>
      </c>
      <c r="F689" s="2">
        <v>3.7523452157598499E-3</v>
      </c>
      <c r="G689" s="2">
        <v>2.7196652719665301E-2</v>
      </c>
      <c r="H689" s="2">
        <v>1.7738359201773801E-2</v>
      </c>
      <c r="I689" s="2">
        <v>3.1982942430703598E-2</v>
      </c>
      <c r="J689" s="2">
        <v>1.1235955056179799E-2</v>
      </c>
      <c r="K689" s="2">
        <v>1.49700598802395E-2</v>
      </c>
      <c r="L689" s="3">
        <v>2.20110055027514E-2</v>
      </c>
      <c r="M689" s="3">
        <v>9.1724825523429691E-3</v>
      </c>
    </row>
    <row r="690" spans="1:13" x14ac:dyDescent="0.25">
      <c r="A690" s="8" t="s">
        <v>474</v>
      </c>
      <c r="B690" s="2">
        <v>0</v>
      </c>
      <c r="C690" s="2">
        <v>0</v>
      </c>
      <c r="D690" s="2">
        <v>0</v>
      </c>
      <c r="E690" s="2">
        <v>0</v>
      </c>
      <c r="F690" s="2">
        <v>0</v>
      </c>
      <c r="G690" s="2">
        <v>0</v>
      </c>
      <c r="H690" s="2">
        <v>0</v>
      </c>
      <c r="I690" s="2">
        <v>0</v>
      </c>
      <c r="J690" s="2">
        <v>7.4906367041198503E-3</v>
      </c>
      <c r="K690" s="2">
        <v>2.9940119760479E-3</v>
      </c>
      <c r="L690" s="3">
        <v>1.5007503751875899E-3</v>
      </c>
      <c r="M690" s="3">
        <v>5.9820538384845496E-4</v>
      </c>
    </row>
    <row r="691" spans="1:13" x14ac:dyDescent="0.25">
      <c r="A691" s="8" t="s">
        <v>475</v>
      </c>
      <c r="B691" s="2">
        <v>0</v>
      </c>
      <c r="C691" s="2">
        <v>1.3966480446927401E-3</v>
      </c>
      <c r="D691" s="2">
        <v>0</v>
      </c>
      <c r="E691" s="2">
        <v>0</v>
      </c>
      <c r="F691" s="2">
        <v>1.87617260787992E-3</v>
      </c>
      <c r="G691" s="2">
        <v>4.1841004184100397E-3</v>
      </c>
      <c r="H691" s="2">
        <v>8.8691796008869197E-3</v>
      </c>
      <c r="I691" s="2">
        <v>1.2793176972281399E-2</v>
      </c>
      <c r="J691" s="2">
        <v>1.8726591760299598E-2</v>
      </c>
      <c r="K691" s="2">
        <v>2.39520958083832E-2</v>
      </c>
      <c r="L691" s="3">
        <v>1.25062531265633E-2</v>
      </c>
      <c r="M691" s="3">
        <v>5.3838484546360902E-3</v>
      </c>
    </row>
    <row r="692" spans="1:13" x14ac:dyDescent="0.25">
      <c r="A692" s="8" t="s">
        <v>476</v>
      </c>
      <c r="B692" s="2">
        <v>0</v>
      </c>
      <c r="C692" s="2">
        <v>0</v>
      </c>
      <c r="D692" s="2">
        <v>0</v>
      </c>
      <c r="E692" s="2">
        <v>0</v>
      </c>
      <c r="F692" s="2">
        <v>0</v>
      </c>
      <c r="G692" s="2">
        <v>0</v>
      </c>
      <c r="H692" s="2">
        <v>0</v>
      </c>
      <c r="I692" s="2">
        <v>0</v>
      </c>
      <c r="J692" s="2">
        <v>0</v>
      </c>
      <c r="K692" s="2">
        <v>0</v>
      </c>
      <c r="L692" s="3">
        <v>0</v>
      </c>
      <c r="M692" s="3">
        <v>0</v>
      </c>
    </row>
    <row r="693" spans="1:13" x14ac:dyDescent="0.25">
      <c r="A693" s="8" t="s">
        <v>477</v>
      </c>
      <c r="B693" s="2">
        <v>0</v>
      </c>
      <c r="C693" s="2">
        <v>0</v>
      </c>
      <c r="D693" s="2">
        <v>0</v>
      </c>
      <c r="E693" s="2">
        <v>0</v>
      </c>
      <c r="F693" s="2">
        <v>7.5046904315196998E-3</v>
      </c>
      <c r="G693" s="2">
        <v>3.1380753138075299E-2</v>
      </c>
      <c r="H693" s="2">
        <v>3.3259423503325898E-2</v>
      </c>
      <c r="I693" s="2">
        <v>2.7718550106609799E-2</v>
      </c>
      <c r="J693" s="2">
        <v>3.7453183520599301E-2</v>
      </c>
      <c r="K693" s="2">
        <v>1.19760479041916E-2</v>
      </c>
      <c r="L693" s="3">
        <v>2.8514257128564299E-2</v>
      </c>
      <c r="M693" s="3">
        <v>1.2163509471585199E-2</v>
      </c>
    </row>
    <row r="694" spans="1:13" x14ac:dyDescent="0.25">
      <c r="A694" s="8" t="s">
        <v>478</v>
      </c>
      <c r="B694" s="2">
        <v>0</v>
      </c>
      <c r="C694" s="2">
        <v>0</v>
      </c>
      <c r="D694" s="2">
        <v>0</v>
      </c>
      <c r="E694" s="2">
        <v>0</v>
      </c>
      <c r="F694" s="2">
        <v>1.87617260787992E-3</v>
      </c>
      <c r="G694" s="2">
        <v>1.46443514644351E-2</v>
      </c>
      <c r="H694" s="2">
        <v>6.6518847006651902E-3</v>
      </c>
      <c r="I694" s="2">
        <v>2.13219616204691E-3</v>
      </c>
      <c r="J694" s="2">
        <v>3.7453183520599299E-3</v>
      </c>
      <c r="K694" s="2">
        <v>8.9820359281437105E-3</v>
      </c>
      <c r="L694" s="3">
        <v>7.5037518759379701E-3</v>
      </c>
      <c r="M694" s="3">
        <v>3.1904287138584198E-3</v>
      </c>
    </row>
    <row r="695" spans="1:13" x14ac:dyDescent="0.25">
      <c r="A695" s="8" t="s">
        <v>479</v>
      </c>
      <c r="B695" s="2">
        <v>0</v>
      </c>
      <c r="C695" s="2">
        <v>4.1899441340782096E-3</v>
      </c>
      <c r="D695" s="2">
        <v>0</v>
      </c>
      <c r="E695" s="2">
        <v>0</v>
      </c>
      <c r="F695" s="2">
        <v>1.31332082551595E-2</v>
      </c>
      <c r="G695" s="2">
        <v>0.11715481171548101</v>
      </c>
      <c r="H695" s="2">
        <v>0.12195121951219499</v>
      </c>
      <c r="I695" s="2">
        <v>0.134328358208955</v>
      </c>
      <c r="J695" s="2">
        <v>3.7453183520599301E-2</v>
      </c>
      <c r="K695" s="2">
        <v>8.0838323353293398E-2</v>
      </c>
      <c r="L695" s="3">
        <v>0.10555277638819401</v>
      </c>
      <c r="M695" s="3">
        <v>4.4067796610169498E-2</v>
      </c>
    </row>
    <row r="696" spans="1:13" x14ac:dyDescent="0.25">
      <c r="A696" s="8" t="s">
        <v>480</v>
      </c>
      <c r="B696" s="2">
        <v>0</v>
      </c>
      <c r="C696" s="2">
        <v>0</v>
      </c>
      <c r="D696" s="2">
        <v>0</v>
      </c>
      <c r="E696" s="2">
        <v>0</v>
      </c>
      <c r="F696" s="2">
        <v>0</v>
      </c>
      <c r="G696" s="2">
        <v>0</v>
      </c>
      <c r="H696" s="2">
        <v>0</v>
      </c>
      <c r="I696" s="2">
        <v>0</v>
      </c>
      <c r="J696" s="2">
        <v>0</v>
      </c>
      <c r="K696" s="2">
        <v>0</v>
      </c>
      <c r="L696" s="3">
        <v>0</v>
      </c>
      <c r="M696" s="3">
        <v>0</v>
      </c>
    </row>
    <row r="697" spans="1:13" x14ac:dyDescent="0.25">
      <c r="A697" s="8" t="s">
        <v>481</v>
      </c>
      <c r="B697" s="2">
        <v>0</v>
      </c>
      <c r="C697" s="2">
        <v>0</v>
      </c>
      <c r="D697" s="2">
        <v>0</v>
      </c>
      <c r="E697" s="2">
        <v>0</v>
      </c>
      <c r="F697" s="2">
        <v>0</v>
      </c>
      <c r="G697" s="2">
        <v>1.2552301255230099E-2</v>
      </c>
      <c r="H697" s="2">
        <v>1.55210643015521E-2</v>
      </c>
      <c r="I697" s="2">
        <v>8.5287846481876296E-3</v>
      </c>
      <c r="J697" s="2">
        <v>1.4981273408239701E-2</v>
      </c>
      <c r="K697" s="2">
        <v>2.9940119760479E-3</v>
      </c>
      <c r="L697" s="3">
        <v>1.10055027513757E-2</v>
      </c>
      <c r="M697" s="3">
        <v>4.3868394815553304E-3</v>
      </c>
    </row>
    <row r="698" spans="1:13" x14ac:dyDescent="0.25">
      <c r="A698" s="8" t="s">
        <v>482</v>
      </c>
      <c r="B698" s="2">
        <v>0</v>
      </c>
      <c r="C698" s="2">
        <v>0</v>
      </c>
      <c r="D698" s="2">
        <v>0</v>
      </c>
      <c r="E698" s="2">
        <v>0</v>
      </c>
      <c r="F698" s="2">
        <v>0</v>
      </c>
      <c r="G698" s="2">
        <v>4.1841004184100397E-3</v>
      </c>
      <c r="H698" s="2">
        <v>2.2172949002217299E-3</v>
      </c>
      <c r="I698" s="2">
        <v>2.13219616204691E-3</v>
      </c>
      <c r="J698" s="2">
        <v>3.7453183520599299E-3</v>
      </c>
      <c r="K698" s="2">
        <v>0</v>
      </c>
      <c r="L698" s="3">
        <v>2.5012506253126602E-3</v>
      </c>
      <c r="M698" s="3">
        <v>9.9700897308075808E-4</v>
      </c>
    </row>
    <row r="699" spans="1:13" x14ac:dyDescent="0.25">
      <c r="A699" s="8" t="s">
        <v>483</v>
      </c>
      <c r="B699" s="2">
        <v>0</v>
      </c>
      <c r="C699" s="2">
        <v>0</v>
      </c>
      <c r="D699" s="2">
        <v>0</v>
      </c>
      <c r="E699" s="2">
        <v>0</v>
      </c>
      <c r="F699" s="2">
        <v>9.3808630393996308E-3</v>
      </c>
      <c r="G699" s="2">
        <v>1.6736401673640201E-2</v>
      </c>
      <c r="H699" s="2">
        <v>1.7738359201773801E-2</v>
      </c>
      <c r="I699" s="2">
        <v>2.9850746268656699E-2</v>
      </c>
      <c r="J699" s="2">
        <v>1.8726591760299598E-2</v>
      </c>
      <c r="K699" s="2">
        <v>2.69461077844311E-2</v>
      </c>
      <c r="L699" s="3">
        <v>2.20110055027514E-2</v>
      </c>
      <c r="M699" s="3">
        <v>9.7706879361914301E-3</v>
      </c>
    </row>
    <row r="700" spans="1:13" x14ac:dyDescent="0.25">
      <c r="A700" s="8" t="s">
        <v>484</v>
      </c>
      <c r="B700" s="2">
        <v>0</v>
      </c>
      <c r="C700" s="2">
        <v>0</v>
      </c>
      <c r="D700" s="2">
        <v>0</v>
      </c>
      <c r="E700" s="2">
        <v>0</v>
      </c>
      <c r="F700" s="2">
        <v>0</v>
      </c>
      <c r="G700" s="2">
        <v>0</v>
      </c>
      <c r="H700" s="2">
        <v>0</v>
      </c>
      <c r="I700" s="2">
        <v>0</v>
      </c>
      <c r="J700" s="2">
        <v>0</v>
      </c>
      <c r="K700" s="2">
        <v>2.9940119760479E-3</v>
      </c>
      <c r="L700" s="3">
        <v>5.0025012506253101E-4</v>
      </c>
      <c r="M700" s="3">
        <v>1.99401794616152E-4</v>
      </c>
    </row>
    <row r="701" spans="1:13" x14ac:dyDescent="0.25">
      <c r="A701" s="8" t="s">
        <v>485</v>
      </c>
      <c r="B701" s="2">
        <v>0</v>
      </c>
      <c r="C701" s="2">
        <v>0</v>
      </c>
      <c r="D701" s="2">
        <v>0</v>
      </c>
      <c r="E701" s="2">
        <v>0</v>
      </c>
      <c r="F701" s="2">
        <v>0</v>
      </c>
      <c r="G701" s="2">
        <v>4.1841004184100397E-3</v>
      </c>
      <c r="H701" s="2">
        <v>1.10864745011086E-2</v>
      </c>
      <c r="I701" s="2">
        <v>1.06609808102345E-2</v>
      </c>
      <c r="J701" s="2">
        <v>3.7453183520599299E-3</v>
      </c>
      <c r="K701" s="2">
        <v>0</v>
      </c>
      <c r="L701" s="3">
        <v>6.50325162581291E-3</v>
      </c>
      <c r="M701" s="3">
        <v>2.5922233300099701E-3</v>
      </c>
    </row>
    <row r="702" spans="1:13" x14ac:dyDescent="0.25">
      <c r="A702" s="8" t="s">
        <v>486</v>
      </c>
      <c r="B702" s="2">
        <v>0</v>
      </c>
      <c r="C702" s="2">
        <v>0</v>
      </c>
      <c r="D702" s="2">
        <v>0</v>
      </c>
      <c r="E702" s="2">
        <v>0</v>
      </c>
      <c r="F702" s="2">
        <v>0</v>
      </c>
      <c r="G702" s="2">
        <v>2.0920502092050199E-3</v>
      </c>
      <c r="H702" s="2">
        <v>4.4345898004434598E-3</v>
      </c>
      <c r="I702" s="2">
        <v>2.13219616204691E-3</v>
      </c>
      <c r="J702" s="2">
        <v>3.7453183520599299E-3</v>
      </c>
      <c r="K702" s="2">
        <v>0</v>
      </c>
      <c r="L702" s="3">
        <v>2.5012506253126602E-3</v>
      </c>
      <c r="M702" s="3">
        <v>9.9700897308075808E-4</v>
      </c>
    </row>
    <row r="703" spans="1:13" x14ac:dyDescent="0.25">
      <c r="A703" s="8" t="s">
        <v>487</v>
      </c>
      <c r="B703" s="2">
        <v>0</v>
      </c>
      <c r="C703" s="2">
        <v>0</v>
      </c>
      <c r="D703" s="2">
        <v>0</v>
      </c>
      <c r="E703" s="2">
        <v>0</v>
      </c>
      <c r="F703" s="2">
        <v>1.87617260787992E-3</v>
      </c>
      <c r="G703" s="2">
        <v>1.2552301255230099E-2</v>
      </c>
      <c r="H703" s="2">
        <v>2.4390243902439001E-2</v>
      </c>
      <c r="I703" s="2">
        <v>3.6247334754797397E-2</v>
      </c>
      <c r="J703" s="2">
        <v>1.8726591760299598E-2</v>
      </c>
      <c r="K703" s="2">
        <v>2.09580838323353E-2</v>
      </c>
      <c r="L703" s="3">
        <v>2.3011505752876402E-2</v>
      </c>
      <c r="M703" s="3">
        <v>9.3718843469591199E-3</v>
      </c>
    </row>
    <row r="704" spans="1:13" x14ac:dyDescent="0.25">
      <c r="A704" s="8" t="s">
        <v>488</v>
      </c>
      <c r="B704" s="2">
        <v>0</v>
      </c>
      <c r="C704" s="2">
        <v>0</v>
      </c>
      <c r="D704" s="2">
        <v>0</v>
      </c>
      <c r="E704" s="2">
        <v>0</v>
      </c>
      <c r="F704" s="2">
        <v>0</v>
      </c>
      <c r="G704" s="2">
        <v>0</v>
      </c>
      <c r="H704" s="2">
        <v>0</v>
      </c>
      <c r="I704" s="2">
        <v>0</v>
      </c>
      <c r="J704" s="2">
        <v>0</v>
      </c>
      <c r="K704" s="2">
        <v>5.9880239520958096E-3</v>
      </c>
      <c r="L704" s="3">
        <v>1.0005002501250601E-3</v>
      </c>
      <c r="M704" s="3">
        <v>3.9880358923230302E-4</v>
      </c>
    </row>
    <row r="705" spans="1:13" x14ac:dyDescent="0.25">
      <c r="A705" s="8" t="s">
        <v>489</v>
      </c>
      <c r="B705" s="2">
        <v>0</v>
      </c>
      <c r="C705" s="2">
        <v>0</v>
      </c>
      <c r="D705" s="2">
        <v>0</v>
      </c>
      <c r="E705" s="2">
        <v>0</v>
      </c>
      <c r="F705" s="2">
        <v>5.6285178236397697E-3</v>
      </c>
      <c r="G705" s="2">
        <v>0.13389121338912099</v>
      </c>
      <c r="H705" s="2">
        <v>9.5343680709534404E-2</v>
      </c>
      <c r="I705" s="2">
        <v>7.6759061833688705E-2</v>
      </c>
      <c r="J705" s="2">
        <v>0.108614232209738</v>
      </c>
      <c r="K705" s="2">
        <v>5.6886227544910198E-2</v>
      </c>
      <c r="L705" s="3">
        <v>9.5547773886943493E-2</v>
      </c>
      <c r="M705" s="3">
        <v>3.8683948155533401E-2</v>
      </c>
    </row>
    <row r="706" spans="1:13" x14ac:dyDescent="0.25">
      <c r="A706" s="8" t="s">
        <v>490</v>
      </c>
      <c r="B706" s="2">
        <v>0</v>
      </c>
      <c r="C706" s="2">
        <v>0</v>
      </c>
      <c r="D706" s="2">
        <v>0</v>
      </c>
      <c r="E706" s="2">
        <v>0</v>
      </c>
      <c r="F706" s="2">
        <v>1.87617260787992E-3</v>
      </c>
      <c r="G706" s="2">
        <v>2.0920502092050201E-2</v>
      </c>
      <c r="H706" s="2">
        <v>1.55210643015521E-2</v>
      </c>
      <c r="I706" s="2">
        <v>8.5287846481876296E-3</v>
      </c>
      <c r="J706" s="2">
        <v>2.9962546816479401E-2</v>
      </c>
      <c r="K706" s="2">
        <v>0</v>
      </c>
      <c r="L706" s="3">
        <v>1.4507253626813399E-2</v>
      </c>
      <c r="M706" s="3">
        <v>5.9820538384845502E-3</v>
      </c>
    </row>
    <row r="707" spans="1:13" x14ac:dyDescent="0.25">
      <c r="A707" s="8" t="s">
        <v>491</v>
      </c>
      <c r="B707" s="2">
        <v>0</v>
      </c>
      <c r="C707" s="2">
        <v>0</v>
      </c>
      <c r="D707" s="2">
        <v>0</v>
      </c>
      <c r="E707" s="2">
        <v>0</v>
      </c>
      <c r="F707" s="2">
        <v>1.6885553470919301E-2</v>
      </c>
      <c r="G707" s="2">
        <v>0.106694560669456</v>
      </c>
      <c r="H707" s="2">
        <v>9.5343680709534404E-2</v>
      </c>
      <c r="I707" s="2">
        <v>7.8891257995735597E-2</v>
      </c>
      <c r="J707" s="2">
        <v>7.4906367041198504E-2</v>
      </c>
      <c r="K707" s="2">
        <v>0.116766467065868</v>
      </c>
      <c r="L707" s="3">
        <v>9.50475237618809E-2</v>
      </c>
      <c r="M707" s="3">
        <v>3.9680957128614198E-2</v>
      </c>
    </row>
    <row r="708" spans="1:13" x14ac:dyDescent="0.25">
      <c r="A708" s="8" t="s">
        <v>492</v>
      </c>
      <c r="B708" s="2">
        <v>0</v>
      </c>
      <c r="C708" s="2">
        <v>0</v>
      </c>
      <c r="D708" s="2">
        <v>0</v>
      </c>
      <c r="E708" s="2">
        <v>0</v>
      </c>
      <c r="F708" s="2">
        <v>0</v>
      </c>
      <c r="G708" s="2">
        <v>0</v>
      </c>
      <c r="H708" s="2">
        <v>0</v>
      </c>
      <c r="I708" s="2">
        <v>0</v>
      </c>
      <c r="J708" s="2">
        <v>0</v>
      </c>
      <c r="K708" s="2">
        <v>0</v>
      </c>
      <c r="L708" s="3">
        <v>0</v>
      </c>
      <c r="M708" s="3">
        <v>0</v>
      </c>
    </row>
    <row r="709" spans="1:13" x14ac:dyDescent="0.25">
      <c r="A709" s="8" t="s">
        <v>493</v>
      </c>
      <c r="B709" s="2">
        <v>0</v>
      </c>
      <c r="C709" s="2">
        <v>0</v>
      </c>
      <c r="D709" s="2">
        <v>0</v>
      </c>
      <c r="E709" s="2">
        <v>0</v>
      </c>
      <c r="F709" s="2">
        <v>1.1257035647279499E-2</v>
      </c>
      <c r="G709" s="2">
        <v>4.8117154811715503E-2</v>
      </c>
      <c r="H709" s="2">
        <v>4.6563192904656298E-2</v>
      </c>
      <c r="I709" s="2">
        <v>5.9701492537313397E-2</v>
      </c>
      <c r="J709" s="2">
        <v>9.3632958801498106E-2</v>
      </c>
      <c r="K709" s="2">
        <v>3.8922155688622798E-2</v>
      </c>
      <c r="L709" s="3">
        <v>5.50275137568784E-2</v>
      </c>
      <c r="M709" s="3">
        <v>2.3130608175473601E-2</v>
      </c>
    </row>
    <row r="710" spans="1:13" x14ac:dyDescent="0.25">
      <c r="A710" s="8" t="s">
        <v>494</v>
      </c>
      <c r="B710" s="2">
        <v>0</v>
      </c>
      <c r="C710" s="2">
        <v>0</v>
      </c>
      <c r="D710" s="2">
        <v>0</v>
      </c>
      <c r="E710" s="2">
        <v>0</v>
      </c>
      <c r="F710" s="2">
        <v>0</v>
      </c>
      <c r="G710" s="2">
        <v>0</v>
      </c>
      <c r="H710" s="2">
        <v>4.4345898004434598E-3</v>
      </c>
      <c r="I710" s="2">
        <v>2.13219616204691E-3</v>
      </c>
      <c r="J710" s="2">
        <v>3.7453183520599299E-3</v>
      </c>
      <c r="K710" s="2">
        <v>0</v>
      </c>
      <c r="L710" s="3">
        <v>2.0010005002501201E-3</v>
      </c>
      <c r="M710" s="3">
        <v>7.9760717846460603E-4</v>
      </c>
    </row>
    <row r="711" spans="1:13" x14ac:dyDescent="0.25">
      <c r="A711" s="8" t="s">
        <v>495</v>
      </c>
      <c r="B711" s="2">
        <v>0</v>
      </c>
      <c r="C711" s="2">
        <v>0</v>
      </c>
      <c r="D711" s="2">
        <v>0</v>
      </c>
      <c r="E711" s="2">
        <v>0</v>
      </c>
      <c r="F711" s="2">
        <v>1.87617260787992E-3</v>
      </c>
      <c r="G711" s="2">
        <v>6.2761506276150601E-3</v>
      </c>
      <c r="H711" s="2">
        <v>2.21729490022173E-2</v>
      </c>
      <c r="I711" s="2">
        <v>1.7057569296375301E-2</v>
      </c>
      <c r="J711" s="2">
        <v>2.9962546816479401E-2</v>
      </c>
      <c r="K711" s="2">
        <v>4.4910179640718598E-2</v>
      </c>
      <c r="L711" s="3">
        <v>2.20110055027514E-2</v>
      </c>
      <c r="M711" s="3">
        <v>8.9730807577268201E-3</v>
      </c>
    </row>
    <row r="712" spans="1:13" x14ac:dyDescent="0.25">
      <c r="A712" s="8" t="s">
        <v>496</v>
      </c>
      <c r="B712" s="2">
        <v>0</v>
      </c>
      <c r="C712" s="2">
        <v>0</v>
      </c>
      <c r="D712" s="2">
        <v>0</v>
      </c>
      <c r="E712" s="2">
        <v>0</v>
      </c>
      <c r="F712" s="2">
        <v>0</v>
      </c>
      <c r="G712" s="2">
        <v>0</v>
      </c>
      <c r="H712" s="2">
        <v>0</v>
      </c>
      <c r="I712" s="2">
        <v>0</v>
      </c>
      <c r="J712" s="2">
        <v>0</v>
      </c>
      <c r="K712" s="2">
        <v>0</v>
      </c>
      <c r="L712" s="3">
        <v>0</v>
      </c>
      <c r="M712" s="3">
        <v>0</v>
      </c>
    </row>
    <row r="713" spans="1:13" x14ac:dyDescent="0.25">
      <c r="A713" s="8" t="s">
        <v>497</v>
      </c>
      <c r="B713" s="2">
        <v>0.67027027027026997</v>
      </c>
      <c r="C713" s="2">
        <v>0.62290502793296099</v>
      </c>
      <c r="D713" s="2">
        <v>0.55830903790087505</v>
      </c>
      <c r="E713" s="2">
        <v>0.61977186311787102</v>
      </c>
      <c r="F713" s="2">
        <v>0.39399624765478403</v>
      </c>
      <c r="G713" s="2">
        <v>0</v>
      </c>
      <c r="H713" s="2">
        <v>0</v>
      </c>
      <c r="I713" s="2">
        <v>0</v>
      </c>
      <c r="J713" s="2">
        <v>0</v>
      </c>
      <c r="K713" s="2">
        <v>0</v>
      </c>
      <c r="L713" s="3">
        <v>0</v>
      </c>
      <c r="M713" s="3">
        <v>0.34636091724825502</v>
      </c>
    </row>
    <row r="714" spans="1:13" x14ac:dyDescent="0.25">
      <c r="A714" s="8" t="s">
        <v>498</v>
      </c>
      <c r="B714" s="2">
        <v>5.4054054054054099E-2</v>
      </c>
      <c r="C714" s="2">
        <v>1.95530726256983E-2</v>
      </c>
      <c r="D714" s="2">
        <v>2.9154518950437299E-2</v>
      </c>
      <c r="E714" s="2">
        <v>3.2319391634981001E-2</v>
      </c>
      <c r="F714" s="2">
        <v>3.1894934333958701E-2</v>
      </c>
      <c r="G714" s="2">
        <v>0</v>
      </c>
      <c r="H714" s="2">
        <v>0</v>
      </c>
      <c r="I714" s="2">
        <v>0</v>
      </c>
      <c r="J714" s="2">
        <v>0</v>
      </c>
      <c r="K714" s="2">
        <v>0</v>
      </c>
      <c r="L714" s="3">
        <v>0</v>
      </c>
      <c r="M714" s="3">
        <v>1.9541375872382898E-2</v>
      </c>
    </row>
    <row r="715" spans="1:13" x14ac:dyDescent="0.25">
      <c r="A715" s="8" t="s">
        <v>499</v>
      </c>
      <c r="B715" s="2">
        <v>0.27567567567567602</v>
      </c>
      <c r="C715" s="2">
        <v>0.35055865921787699</v>
      </c>
      <c r="D715" s="2">
        <v>0.41107871720116601</v>
      </c>
      <c r="E715" s="2">
        <v>0.344106463878327</v>
      </c>
      <c r="F715" s="2">
        <v>0.40900562851782402</v>
      </c>
      <c r="G715" s="2">
        <v>7.3221757322175701E-2</v>
      </c>
      <c r="H715" s="2">
        <v>5.3215077605321501E-2</v>
      </c>
      <c r="I715" s="2">
        <v>5.7569296375266497E-2</v>
      </c>
      <c r="J715" s="2">
        <v>5.9925093632958802E-2</v>
      </c>
      <c r="K715" s="2">
        <v>5.6886227544910198E-2</v>
      </c>
      <c r="L715" s="3">
        <v>6.0530265132566298E-2</v>
      </c>
      <c r="M715" s="3">
        <v>0.24047856430707901</v>
      </c>
    </row>
    <row r="716" spans="1:13" x14ac:dyDescent="0.25">
      <c r="A716" s="8" t="s">
        <v>500</v>
      </c>
      <c r="B716" s="2">
        <v>0</v>
      </c>
      <c r="C716" s="2">
        <v>0</v>
      </c>
      <c r="D716" s="2">
        <v>0</v>
      </c>
      <c r="E716" s="2">
        <v>0</v>
      </c>
      <c r="F716" s="2">
        <v>0</v>
      </c>
      <c r="G716" s="2">
        <v>2.0920502092050199E-3</v>
      </c>
      <c r="H716" s="2">
        <v>0</v>
      </c>
      <c r="I716" s="2">
        <v>0</v>
      </c>
      <c r="J716" s="2">
        <v>0</v>
      </c>
      <c r="K716" s="2">
        <v>0</v>
      </c>
      <c r="L716" s="3">
        <v>5.0025012506253101E-4</v>
      </c>
      <c r="M716" s="3">
        <v>1.99401794616152E-4</v>
      </c>
    </row>
    <row r="717" spans="1:13" x14ac:dyDescent="0.25">
      <c r="A717" s="15"/>
    </row>
    <row r="718" spans="1:13" x14ac:dyDescent="0.25">
      <c r="A718" s="15"/>
    </row>
    <row r="719" spans="1:13" x14ac:dyDescent="0.25">
      <c r="A719" s="15"/>
      <c r="B719" s="23" t="s">
        <v>31</v>
      </c>
      <c r="C719" s="23"/>
      <c r="D719" s="23"/>
      <c r="E719" s="23"/>
      <c r="F719" s="23"/>
      <c r="G719" s="23"/>
      <c r="H719" s="23"/>
      <c r="I719" s="23"/>
      <c r="J719" s="23"/>
      <c r="K719" s="6" t="s">
        <v>58</v>
      </c>
      <c r="L719" s="6" t="s">
        <v>11</v>
      </c>
    </row>
    <row r="720" spans="1:13" x14ac:dyDescent="0.25">
      <c r="A720" s="9" t="s">
        <v>34</v>
      </c>
      <c r="B720" s="5" t="s">
        <v>15</v>
      </c>
      <c r="C720" s="5" t="s">
        <v>16</v>
      </c>
      <c r="D720" s="5" t="s">
        <v>17</v>
      </c>
      <c r="E720" s="5" t="s">
        <v>18</v>
      </c>
      <c r="F720" s="5" t="s">
        <v>19</v>
      </c>
      <c r="G720" s="5" t="s">
        <v>20</v>
      </c>
      <c r="H720" s="5" t="s">
        <v>21</v>
      </c>
      <c r="I720" s="5" t="s">
        <v>22</v>
      </c>
      <c r="J720" s="5" t="s">
        <v>23</v>
      </c>
      <c r="K720" s="5" t="s">
        <v>24</v>
      </c>
      <c r="L720" s="5" t="s">
        <v>25</v>
      </c>
    </row>
    <row r="721" spans="1:12" x14ac:dyDescent="0.25">
      <c r="A721" s="8" t="s">
        <v>149</v>
      </c>
      <c r="B721" s="2">
        <v>0</v>
      </c>
      <c r="C721" s="2">
        <v>0</v>
      </c>
      <c r="D721" s="2">
        <v>0</v>
      </c>
      <c r="E721" s="2">
        <v>0</v>
      </c>
      <c r="F721" s="2">
        <v>3.6666666666666701</v>
      </c>
      <c r="G721" s="2">
        <v>0.57142857142857095</v>
      </c>
      <c r="H721" s="2">
        <v>9.0909090909090898E-2</v>
      </c>
      <c r="I721" s="2">
        <v>0.125</v>
      </c>
      <c r="J721" s="2">
        <v>-0.37037037037037002</v>
      </c>
      <c r="K721" s="3">
        <v>0.214285714285714</v>
      </c>
      <c r="L721" s="3">
        <v>0</v>
      </c>
    </row>
    <row r="722" spans="1:12" x14ac:dyDescent="0.25">
      <c r="A722" s="8" t="s">
        <v>150</v>
      </c>
      <c r="B722" s="2">
        <v>0</v>
      </c>
      <c r="C722" s="2">
        <v>0</v>
      </c>
      <c r="D722" s="2">
        <v>0</v>
      </c>
      <c r="E722" s="2">
        <v>0</v>
      </c>
      <c r="F722" s="2">
        <v>0</v>
      </c>
      <c r="G722" s="2">
        <v>-0.375</v>
      </c>
      <c r="H722" s="2">
        <v>-0.6</v>
      </c>
      <c r="I722" s="2">
        <v>1.5</v>
      </c>
      <c r="J722" s="2">
        <v>-0.8</v>
      </c>
      <c r="K722" s="3">
        <v>-0.875</v>
      </c>
      <c r="L722" s="3">
        <v>0</v>
      </c>
    </row>
    <row r="723" spans="1:12" x14ac:dyDescent="0.25">
      <c r="A723" s="8" t="s">
        <v>151</v>
      </c>
      <c r="B723" s="2">
        <v>0</v>
      </c>
      <c r="C723" s="2">
        <v>0</v>
      </c>
      <c r="D723" s="2">
        <v>0</v>
      </c>
      <c r="E723" s="2">
        <v>3</v>
      </c>
      <c r="F723" s="2">
        <v>3.125</v>
      </c>
      <c r="G723" s="2">
        <v>0.15151515151515199</v>
      </c>
      <c r="H723" s="2">
        <v>0.60526315789473695</v>
      </c>
      <c r="I723" s="2">
        <v>1.63934426229508E-2</v>
      </c>
      <c r="J723" s="2">
        <v>0.12903225806451599</v>
      </c>
      <c r="K723" s="3">
        <v>1.12121212121212</v>
      </c>
      <c r="L723" s="3">
        <v>0</v>
      </c>
    </row>
    <row r="724" spans="1:12" x14ac:dyDescent="0.25">
      <c r="A724" s="8" t="s">
        <v>152</v>
      </c>
      <c r="B724" s="2">
        <v>0</v>
      </c>
      <c r="C724" s="2">
        <v>0</v>
      </c>
      <c r="D724" s="2">
        <v>0</v>
      </c>
      <c r="E724" s="2">
        <v>0</v>
      </c>
      <c r="F724" s="2">
        <v>0</v>
      </c>
      <c r="G724" s="2">
        <v>0</v>
      </c>
      <c r="H724" s="2">
        <v>0</v>
      </c>
      <c r="I724" s="2">
        <v>0</v>
      </c>
      <c r="J724" s="2">
        <v>0</v>
      </c>
      <c r="K724" s="3">
        <v>0</v>
      </c>
      <c r="L724" s="3">
        <v>0</v>
      </c>
    </row>
    <row r="725" spans="1:12" x14ac:dyDescent="0.25">
      <c r="A725" s="8" t="s">
        <v>153</v>
      </c>
      <c r="B725" s="2">
        <v>0</v>
      </c>
      <c r="C725" s="2">
        <v>0</v>
      </c>
      <c r="D725" s="2">
        <v>0</v>
      </c>
      <c r="E725" s="2">
        <v>0</v>
      </c>
      <c r="F725" s="2">
        <v>6.3333333333333304</v>
      </c>
      <c r="G725" s="2">
        <v>0.36363636363636398</v>
      </c>
      <c r="H725" s="2">
        <v>0.3</v>
      </c>
      <c r="I725" s="2">
        <v>-0.30769230769230799</v>
      </c>
      <c r="J725" s="2">
        <v>0.18518518518518501</v>
      </c>
      <c r="K725" s="3">
        <v>0.45454545454545497</v>
      </c>
      <c r="L725" s="3">
        <v>0</v>
      </c>
    </row>
    <row r="726" spans="1:12" x14ac:dyDescent="0.25">
      <c r="A726" s="8" t="s">
        <v>154</v>
      </c>
      <c r="B726" s="2">
        <v>0</v>
      </c>
      <c r="C726" s="2">
        <v>0</v>
      </c>
      <c r="D726" s="2">
        <v>0</v>
      </c>
      <c r="E726" s="2">
        <v>0</v>
      </c>
      <c r="F726" s="2">
        <v>0</v>
      </c>
      <c r="G726" s="2">
        <v>0</v>
      </c>
      <c r="H726" s="2">
        <v>1</v>
      </c>
      <c r="I726" s="2">
        <v>1</v>
      </c>
      <c r="J726" s="2">
        <v>-0.25</v>
      </c>
      <c r="K726" s="3">
        <v>2</v>
      </c>
      <c r="L726" s="3">
        <v>0</v>
      </c>
    </row>
    <row r="727" spans="1:12" x14ac:dyDescent="0.25">
      <c r="A727" s="8" t="s">
        <v>155</v>
      </c>
      <c r="B727" s="2">
        <v>0</v>
      </c>
      <c r="C727" s="2">
        <v>0</v>
      </c>
      <c r="D727" s="2">
        <v>0</v>
      </c>
      <c r="E727" s="2">
        <v>5</v>
      </c>
      <c r="F727" s="2">
        <v>6.6666666666666696</v>
      </c>
      <c r="G727" s="2">
        <v>-2.1739130434782601E-2</v>
      </c>
      <c r="H727" s="2">
        <v>0.93333333333333302</v>
      </c>
      <c r="I727" s="2">
        <v>0.24137931034482801</v>
      </c>
      <c r="J727" s="2">
        <v>-0.33333333333333298</v>
      </c>
      <c r="K727" s="3">
        <v>0.565217391304348</v>
      </c>
      <c r="L727" s="3">
        <v>0</v>
      </c>
    </row>
    <row r="728" spans="1:12" x14ac:dyDescent="0.25">
      <c r="A728" s="8" t="s">
        <v>156</v>
      </c>
      <c r="B728" s="2">
        <v>0</v>
      </c>
      <c r="C728" s="2">
        <v>0</v>
      </c>
      <c r="D728" s="2">
        <v>0</v>
      </c>
      <c r="E728" s="2">
        <v>0</v>
      </c>
      <c r="F728" s="2">
        <v>0</v>
      </c>
      <c r="G728" s="2">
        <v>0</v>
      </c>
      <c r="H728" s="2">
        <v>0</v>
      </c>
      <c r="I728" s="2">
        <v>0</v>
      </c>
      <c r="J728" s="2">
        <v>0</v>
      </c>
      <c r="K728" s="3">
        <v>0</v>
      </c>
      <c r="L728" s="3">
        <v>0</v>
      </c>
    </row>
    <row r="729" spans="1:12" x14ac:dyDescent="0.25">
      <c r="A729" s="8" t="s">
        <v>157</v>
      </c>
      <c r="B729" s="2">
        <v>0</v>
      </c>
      <c r="C729" s="2">
        <v>0</v>
      </c>
      <c r="D729" s="2">
        <v>-1</v>
      </c>
      <c r="E729" s="2">
        <v>0</v>
      </c>
      <c r="F729" s="2">
        <v>5.4</v>
      </c>
      <c r="G729" s="2">
        <v>3.125E-2</v>
      </c>
      <c r="H729" s="2">
        <v>0.21212121212121199</v>
      </c>
      <c r="I729" s="2">
        <v>-0.42499999999999999</v>
      </c>
      <c r="J729" s="2">
        <v>0</v>
      </c>
      <c r="K729" s="3">
        <v>-0.28125</v>
      </c>
      <c r="L729" s="3">
        <v>0</v>
      </c>
    </row>
    <row r="730" spans="1:12" x14ac:dyDescent="0.25">
      <c r="A730" s="8" t="s">
        <v>158</v>
      </c>
      <c r="B730" s="2">
        <v>0</v>
      </c>
      <c r="C730" s="2">
        <v>0</v>
      </c>
      <c r="D730" s="2">
        <v>0</v>
      </c>
      <c r="E730" s="2">
        <v>0</v>
      </c>
      <c r="F730" s="2">
        <v>0</v>
      </c>
      <c r="G730" s="2">
        <v>-0.25</v>
      </c>
      <c r="H730" s="2">
        <v>4.7619047619047603E-2</v>
      </c>
      <c r="I730" s="2">
        <v>-4.5454545454545497E-2</v>
      </c>
      <c r="J730" s="2">
        <v>1.0952380952381</v>
      </c>
      <c r="K730" s="3">
        <v>0.57142857142857095</v>
      </c>
      <c r="L730" s="3">
        <v>0</v>
      </c>
    </row>
    <row r="731" spans="1:12" x14ac:dyDescent="0.25">
      <c r="A731" s="8" t="s">
        <v>159</v>
      </c>
      <c r="B731" s="2">
        <v>0</v>
      </c>
      <c r="C731" s="2">
        <v>0</v>
      </c>
      <c r="D731" s="2">
        <v>-0.5</v>
      </c>
      <c r="E731" s="2">
        <v>46</v>
      </c>
      <c r="F731" s="2">
        <v>6.7446808510638299</v>
      </c>
      <c r="G731" s="2">
        <v>0.31868131868131899</v>
      </c>
      <c r="H731" s="2">
        <v>-1.0416666666666701E-2</v>
      </c>
      <c r="I731" s="2">
        <v>0.38947368421052603</v>
      </c>
      <c r="J731" s="2">
        <v>0.222727272727273</v>
      </c>
      <c r="K731" s="3">
        <v>1.21703296703297</v>
      </c>
      <c r="L731" s="3">
        <v>0</v>
      </c>
    </row>
    <row r="732" spans="1:12" x14ac:dyDescent="0.25">
      <c r="A732" s="8" t="s">
        <v>160</v>
      </c>
      <c r="B732" s="2">
        <v>0</v>
      </c>
      <c r="C732" s="2">
        <v>0</v>
      </c>
      <c r="D732" s="2">
        <v>0</v>
      </c>
      <c r="E732" s="2">
        <v>0</v>
      </c>
      <c r="F732" s="2">
        <v>0</v>
      </c>
      <c r="G732" s="2">
        <v>0</v>
      </c>
      <c r="H732" s="2">
        <v>0</v>
      </c>
      <c r="I732" s="2">
        <v>0</v>
      </c>
      <c r="J732" s="2">
        <v>0</v>
      </c>
      <c r="K732" s="3">
        <v>0</v>
      </c>
      <c r="L732" s="3">
        <v>0</v>
      </c>
    </row>
    <row r="733" spans="1:12" x14ac:dyDescent="0.25">
      <c r="A733" s="8" t="s">
        <v>161</v>
      </c>
      <c r="B733" s="2">
        <v>0</v>
      </c>
      <c r="C733" s="2">
        <v>0</v>
      </c>
      <c r="D733" s="2">
        <v>0</v>
      </c>
      <c r="E733" s="2">
        <v>0</v>
      </c>
      <c r="F733" s="2">
        <v>32</v>
      </c>
      <c r="G733" s="2">
        <v>0.24242424242424199</v>
      </c>
      <c r="H733" s="2">
        <v>-0.19512195121951201</v>
      </c>
      <c r="I733" s="2">
        <v>9.0909090909090898E-2</v>
      </c>
      <c r="J733" s="2">
        <v>-0.33333333333333298</v>
      </c>
      <c r="K733" s="3">
        <v>-0.27272727272727298</v>
      </c>
      <c r="L733" s="3">
        <v>0</v>
      </c>
    </row>
    <row r="734" spans="1:12" x14ac:dyDescent="0.25">
      <c r="A734" s="8" t="s">
        <v>162</v>
      </c>
      <c r="B734" s="2">
        <v>0</v>
      </c>
      <c r="C734" s="2">
        <v>0</v>
      </c>
      <c r="D734" s="2">
        <v>0</v>
      </c>
      <c r="E734" s="2">
        <v>0</v>
      </c>
      <c r="F734" s="2">
        <v>35</v>
      </c>
      <c r="G734" s="2">
        <v>-0.13888888888888901</v>
      </c>
      <c r="H734" s="2">
        <v>-0.32258064516128998</v>
      </c>
      <c r="I734" s="2">
        <v>0.38095238095238099</v>
      </c>
      <c r="J734" s="2">
        <v>-0.44827586206896602</v>
      </c>
      <c r="K734" s="3">
        <v>-0.55555555555555602</v>
      </c>
      <c r="L734" s="3">
        <v>0</v>
      </c>
    </row>
    <row r="735" spans="1:12" x14ac:dyDescent="0.25">
      <c r="A735" s="8" t="s">
        <v>163</v>
      </c>
      <c r="B735" s="2">
        <v>0</v>
      </c>
      <c r="C735" s="2">
        <v>0</v>
      </c>
      <c r="D735" s="2">
        <v>0</v>
      </c>
      <c r="E735" s="2">
        <v>16</v>
      </c>
      <c r="F735" s="2">
        <v>12.294117647058799</v>
      </c>
      <c r="G735" s="2">
        <v>-0.21681415929203501</v>
      </c>
      <c r="H735" s="2">
        <v>0.29378531073446301</v>
      </c>
      <c r="I735" s="2">
        <v>-5.6768558951965101E-2</v>
      </c>
      <c r="J735" s="2">
        <v>0.134259259259259</v>
      </c>
      <c r="K735" s="3">
        <v>8.4070796460176997E-2</v>
      </c>
      <c r="L735" s="3">
        <v>0</v>
      </c>
    </row>
    <row r="736" spans="1:12" x14ac:dyDescent="0.25">
      <c r="A736" s="8" t="s">
        <v>164</v>
      </c>
      <c r="B736" s="2">
        <v>0</v>
      </c>
      <c r="C736" s="2">
        <v>0</v>
      </c>
      <c r="D736" s="2">
        <v>0</v>
      </c>
      <c r="E736" s="2">
        <v>0</v>
      </c>
      <c r="F736" s="2">
        <v>0</v>
      </c>
      <c r="G736" s="2">
        <v>0</v>
      </c>
      <c r="H736" s="2">
        <v>0</v>
      </c>
      <c r="I736" s="2">
        <v>0</v>
      </c>
      <c r="J736" s="2">
        <v>0</v>
      </c>
      <c r="K736" s="3">
        <v>0</v>
      </c>
      <c r="L736" s="3">
        <v>0</v>
      </c>
    </row>
    <row r="737" spans="1:12" x14ac:dyDescent="0.25">
      <c r="A737" s="8" t="s">
        <v>165</v>
      </c>
      <c r="B737" s="2">
        <v>0</v>
      </c>
      <c r="C737" s="2">
        <v>0</v>
      </c>
      <c r="D737" s="2">
        <v>0</v>
      </c>
      <c r="E737" s="2">
        <v>0</v>
      </c>
      <c r="F737" s="2">
        <v>8.6666666666666696</v>
      </c>
      <c r="G737" s="2">
        <v>3.4482758620689703E-2</v>
      </c>
      <c r="H737" s="2">
        <v>-3.3333333333333298E-2</v>
      </c>
      <c r="I737" s="2">
        <v>-0.31034482758620702</v>
      </c>
      <c r="J737" s="2">
        <v>-0.2</v>
      </c>
      <c r="K737" s="3">
        <v>-0.44827586206896602</v>
      </c>
      <c r="L737" s="3">
        <v>0</v>
      </c>
    </row>
    <row r="738" spans="1:12" x14ac:dyDescent="0.25">
      <c r="A738" s="8" t="s">
        <v>166</v>
      </c>
      <c r="B738" s="2">
        <v>0</v>
      </c>
      <c r="C738" s="2">
        <v>0</v>
      </c>
      <c r="D738" s="2">
        <v>0</v>
      </c>
      <c r="E738" s="2">
        <v>0</v>
      </c>
      <c r="F738" s="2">
        <v>0</v>
      </c>
      <c r="G738" s="2">
        <v>-0.5</v>
      </c>
      <c r="H738" s="2">
        <v>0.2</v>
      </c>
      <c r="I738" s="2">
        <v>-0.16666666666666699</v>
      </c>
      <c r="J738" s="2">
        <v>0</v>
      </c>
      <c r="K738" s="3">
        <v>-0.5</v>
      </c>
      <c r="L738" s="3">
        <v>0</v>
      </c>
    </row>
    <row r="739" spans="1:12" x14ac:dyDescent="0.25">
      <c r="A739" s="8" t="s">
        <v>167</v>
      </c>
      <c r="B739" s="2">
        <v>0</v>
      </c>
      <c r="C739" s="2">
        <v>0</v>
      </c>
      <c r="D739" s="2">
        <v>0</v>
      </c>
      <c r="E739" s="2">
        <v>17.5</v>
      </c>
      <c r="F739" s="2">
        <v>3.2972972972973</v>
      </c>
      <c r="G739" s="2">
        <v>0.14465408805031399</v>
      </c>
      <c r="H739" s="2">
        <v>-4.3956043956044001E-2</v>
      </c>
      <c r="I739" s="2">
        <v>0.109195402298851</v>
      </c>
      <c r="J739" s="2">
        <v>0.16580310880829</v>
      </c>
      <c r="K739" s="3">
        <v>0.41509433962264197</v>
      </c>
      <c r="L739" s="3">
        <v>0</v>
      </c>
    </row>
    <row r="740" spans="1:12" x14ac:dyDescent="0.25">
      <c r="A740" s="8" t="s">
        <v>168</v>
      </c>
      <c r="B740" s="2">
        <v>0</v>
      </c>
      <c r="C740" s="2">
        <v>0</v>
      </c>
      <c r="D740" s="2">
        <v>0</v>
      </c>
      <c r="E740" s="2">
        <v>0</v>
      </c>
      <c r="F740" s="2">
        <v>0</v>
      </c>
      <c r="G740" s="2">
        <v>0</v>
      </c>
      <c r="H740" s="2">
        <v>0</v>
      </c>
      <c r="I740" s="2">
        <v>0</v>
      </c>
      <c r="J740" s="2">
        <v>0</v>
      </c>
      <c r="K740" s="3">
        <v>0</v>
      </c>
      <c r="L740" s="3">
        <v>0</v>
      </c>
    </row>
    <row r="741" spans="1:12" x14ac:dyDescent="0.25">
      <c r="A741" s="8" t="s">
        <v>169</v>
      </c>
      <c r="B741" s="2">
        <v>0</v>
      </c>
      <c r="C741" s="2">
        <v>0</v>
      </c>
      <c r="D741" s="2">
        <v>0</v>
      </c>
      <c r="E741" s="2">
        <v>0</v>
      </c>
      <c r="F741" s="2">
        <v>5.2941176470588198</v>
      </c>
      <c r="G741" s="2">
        <v>-0.233644859813084</v>
      </c>
      <c r="H741" s="2">
        <v>-0.23170731707317099</v>
      </c>
      <c r="I741" s="2">
        <v>-0.65079365079365104</v>
      </c>
      <c r="J741" s="2">
        <v>-9.0909090909090898E-2</v>
      </c>
      <c r="K741" s="3">
        <v>-0.81308411214953302</v>
      </c>
      <c r="L741" s="3">
        <v>0</v>
      </c>
    </row>
    <row r="742" spans="1:12" x14ac:dyDescent="0.25">
      <c r="A742" s="8" t="s">
        <v>170</v>
      </c>
      <c r="B742" s="2">
        <v>0</v>
      </c>
      <c r="C742" s="2">
        <v>0</v>
      </c>
      <c r="D742" s="2">
        <v>0</v>
      </c>
      <c r="E742" s="2">
        <v>0</v>
      </c>
      <c r="F742" s="2">
        <v>3.4545454545454501</v>
      </c>
      <c r="G742" s="2">
        <v>-0.57142857142857095</v>
      </c>
      <c r="H742" s="2">
        <v>-4.7619047619047603E-2</v>
      </c>
      <c r="I742" s="2">
        <v>-0.05</v>
      </c>
      <c r="J742" s="2">
        <v>-0.26315789473684198</v>
      </c>
      <c r="K742" s="3">
        <v>-0.71428571428571397</v>
      </c>
      <c r="L742" s="3">
        <v>0</v>
      </c>
    </row>
    <row r="743" spans="1:12" x14ac:dyDescent="0.25">
      <c r="A743" s="8" t="s">
        <v>171</v>
      </c>
      <c r="B743" s="2">
        <v>0</v>
      </c>
      <c r="C743" s="2">
        <v>0</v>
      </c>
      <c r="D743" s="2">
        <v>0</v>
      </c>
      <c r="E743" s="2">
        <v>16.6666666666667</v>
      </c>
      <c r="F743" s="2">
        <v>6.8930817610062904</v>
      </c>
      <c r="G743" s="2">
        <v>-0.10199203187251001</v>
      </c>
      <c r="H743" s="2">
        <v>1.9520851818988501E-2</v>
      </c>
      <c r="I743" s="2">
        <v>-8.8772845953002597E-2</v>
      </c>
      <c r="J743" s="2">
        <v>0.162368672397326</v>
      </c>
      <c r="K743" s="3">
        <v>-3.0278884462151399E-2</v>
      </c>
      <c r="L743" s="3">
        <v>0</v>
      </c>
    </row>
    <row r="744" spans="1:12" x14ac:dyDescent="0.25">
      <c r="A744" s="8" t="s">
        <v>172</v>
      </c>
      <c r="B744" s="2">
        <v>0</v>
      </c>
      <c r="C744" s="2">
        <v>0</v>
      </c>
      <c r="D744" s="2">
        <v>0</v>
      </c>
      <c r="E744" s="2">
        <v>0</v>
      </c>
      <c r="F744" s="2">
        <v>0</v>
      </c>
      <c r="G744" s="2">
        <v>0</v>
      </c>
      <c r="H744" s="2">
        <v>0</v>
      </c>
      <c r="I744" s="2">
        <v>0</v>
      </c>
      <c r="J744" s="2">
        <v>-1</v>
      </c>
      <c r="K744" s="3">
        <v>0</v>
      </c>
      <c r="L744" s="3">
        <v>0</v>
      </c>
    </row>
    <row r="745" spans="1:12" x14ac:dyDescent="0.25">
      <c r="A745" s="8" t="s">
        <v>173</v>
      </c>
      <c r="B745" s="2">
        <v>0</v>
      </c>
      <c r="C745" s="2">
        <v>0</v>
      </c>
      <c r="D745" s="2">
        <v>0</v>
      </c>
      <c r="E745" s="2">
        <v>0</v>
      </c>
      <c r="F745" s="2">
        <v>17.75</v>
      </c>
      <c r="G745" s="2">
        <v>-0.24</v>
      </c>
      <c r="H745" s="2">
        <v>0.19298245614035101</v>
      </c>
      <c r="I745" s="2">
        <v>-0.47058823529411797</v>
      </c>
      <c r="J745" s="2">
        <v>-0.25</v>
      </c>
      <c r="K745" s="3">
        <v>-0.64</v>
      </c>
      <c r="L745" s="3">
        <v>0</v>
      </c>
    </row>
    <row r="746" spans="1:12" x14ac:dyDescent="0.25">
      <c r="A746" s="8" t="s">
        <v>174</v>
      </c>
      <c r="B746" s="2">
        <v>0</v>
      </c>
      <c r="C746" s="2">
        <v>0</v>
      </c>
      <c r="D746" s="2">
        <v>0</v>
      </c>
      <c r="E746" s="2">
        <v>0</v>
      </c>
      <c r="F746" s="2">
        <v>7.2</v>
      </c>
      <c r="G746" s="2">
        <v>-9.7560975609756101E-2</v>
      </c>
      <c r="H746" s="2">
        <v>-0.27027027027027001</v>
      </c>
      <c r="I746" s="2">
        <v>-0.38888888888888901</v>
      </c>
      <c r="J746" s="2">
        <v>3.03030303030303E-2</v>
      </c>
      <c r="K746" s="3">
        <v>-0.58536585365853699</v>
      </c>
      <c r="L746" s="3">
        <v>0</v>
      </c>
    </row>
    <row r="747" spans="1:12" x14ac:dyDescent="0.25">
      <c r="A747" s="8" t="s">
        <v>175</v>
      </c>
      <c r="B747" s="2">
        <v>0</v>
      </c>
      <c r="C747" s="2">
        <v>0</v>
      </c>
      <c r="D747" s="2">
        <v>0</v>
      </c>
      <c r="E747" s="2">
        <v>0</v>
      </c>
      <c r="F747" s="2">
        <v>5.7654320987654302</v>
      </c>
      <c r="G747" s="2">
        <v>5.6569343065693403E-2</v>
      </c>
      <c r="H747" s="2">
        <v>-8.6355785837651106E-3</v>
      </c>
      <c r="I747" s="2">
        <v>-5.7491289198606299E-2</v>
      </c>
      <c r="J747" s="2">
        <v>0.28650646950092401</v>
      </c>
      <c r="K747" s="3">
        <v>0.27007299270072999</v>
      </c>
      <c r="L747" s="3">
        <v>0</v>
      </c>
    </row>
    <row r="748" spans="1:12" x14ac:dyDescent="0.25">
      <c r="A748" s="8" t="s">
        <v>176</v>
      </c>
      <c r="B748" s="2">
        <v>0</v>
      </c>
      <c r="C748" s="2">
        <v>0</v>
      </c>
      <c r="D748" s="2">
        <v>0</v>
      </c>
      <c r="E748" s="2">
        <v>0</v>
      </c>
      <c r="F748" s="2">
        <v>0</v>
      </c>
      <c r="G748" s="2">
        <v>0</v>
      </c>
      <c r="H748" s="2">
        <v>0</v>
      </c>
      <c r="I748" s="2">
        <v>0</v>
      </c>
      <c r="J748" s="2">
        <v>0</v>
      </c>
      <c r="K748" s="3">
        <v>0</v>
      </c>
      <c r="L748" s="3">
        <v>0</v>
      </c>
    </row>
    <row r="749" spans="1:12" x14ac:dyDescent="0.25">
      <c r="A749" s="8" t="s">
        <v>177</v>
      </c>
      <c r="B749" s="2">
        <v>0</v>
      </c>
      <c r="C749" s="2">
        <v>0</v>
      </c>
      <c r="D749" s="2">
        <v>0</v>
      </c>
      <c r="E749" s="2">
        <v>0</v>
      </c>
      <c r="F749" s="2">
        <v>2.5</v>
      </c>
      <c r="G749" s="2">
        <v>-0.19047619047618999</v>
      </c>
      <c r="H749" s="2">
        <v>-0.11764705882352899</v>
      </c>
      <c r="I749" s="2">
        <v>-0.46666666666666701</v>
      </c>
      <c r="J749" s="2">
        <v>0.25</v>
      </c>
      <c r="K749" s="3">
        <v>-0.52380952380952395</v>
      </c>
      <c r="L749" s="3">
        <v>0</v>
      </c>
    </row>
    <row r="750" spans="1:12" x14ac:dyDescent="0.25">
      <c r="A750" s="8" t="s">
        <v>178</v>
      </c>
      <c r="B750" s="2">
        <v>0</v>
      </c>
      <c r="C750" s="2">
        <v>0</v>
      </c>
      <c r="D750" s="2">
        <v>0</v>
      </c>
      <c r="E750" s="2">
        <v>0</v>
      </c>
      <c r="F750" s="2">
        <v>6.125</v>
      </c>
      <c r="G750" s="2">
        <v>0.157894736842105</v>
      </c>
      <c r="H750" s="2">
        <v>-0.19696969696969699</v>
      </c>
      <c r="I750" s="2">
        <v>-0.20754716981132099</v>
      </c>
      <c r="J750" s="2">
        <v>4.7619047619047603E-2</v>
      </c>
      <c r="K750" s="3">
        <v>-0.22807017543859601</v>
      </c>
      <c r="L750" s="3">
        <v>0</v>
      </c>
    </row>
    <row r="751" spans="1:12" x14ac:dyDescent="0.25">
      <c r="A751" s="8" t="s">
        <v>179</v>
      </c>
      <c r="B751" s="2">
        <v>0</v>
      </c>
      <c r="C751" s="2">
        <v>0</v>
      </c>
      <c r="D751" s="2">
        <v>0</v>
      </c>
      <c r="E751" s="2">
        <v>33</v>
      </c>
      <c r="F751" s="2">
        <v>11.647058823529401</v>
      </c>
      <c r="G751" s="2">
        <v>-0.111627906976744</v>
      </c>
      <c r="H751" s="2">
        <v>1.5706806282722498E-2</v>
      </c>
      <c r="I751" s="2">
        <v>-2.06185567010309E-2</v>
      </c>
      <c r="J751" s="2">
        <v>0.113157894736842</v>
      </c>
      <c r="K751" s="3">
        <v>-1.6279069767441898E-2</v>
      </c>
      <c r="L751" s="3">
        <v>0</v>
      </c>
    </row>
    <row r="752" spans="1:12" x14ac:dyDescent="0.25">
      <c r="A752" s="8" t="s">
        <v>180</v>
      </c>
      <c r="B752" s="2">
        <v>0</v>
      </c>
      <c r="C752" s="2">
        <v>0</v>
      </c>
      <c r="D752" s="2">
        <v>0</v>
      </c>
      <c r="E752" s="2">
        <v>0</v>
      </c>
      <c r="F752" s="2">
        <v>0</v>
      </c>
      <c r="G752" s="2">
        <v>0</v>
      </c>
      <c r="H752" s="2">
        <v>0</v>
      </c>
      <c r="I752" s="2">
        <v>0</v>
      </c>
      <c r="J752" s="2">
        <v>0</v>
      </c>
      <c r="K752" s="3">
        <v>0</v>
      </c>
      <c r="L752" s="3">
        <v>0</v>
      </c>
    </row>
    <row r="753" spans="1:12" x14ac:dyDescent="0.25">
      <c r="A753" s="8" t="s">
        <v>181</v>
      </c>
      <c r="B753" s="2">
        <v>0</v>
      </c>
      <c r="C753" s="2">
        <v>0</v>
      </c>
      <c r="D753" s="2">
        <v>0</v>
      </c>
      <c r="E753" s="2">
        <v>0</v>
      </c>
      <c r="F753" s="2">
        <v>9.1111111111111107</v>
      </c>
      <c r="G753" s="2">
        <v>-0.14285714285714299</v>
      </c>
      <c r="H753" s="2">
        <v>7.69230769230769E-2</v>
      </c>
      <c r="I753" s="2">
        <v>-0.38095238095238099</v>
      </c>
      <c r="J753" s="2">
        <v>-0.25</v>
      </c>
      <c r="K753" s="3">
        <v>-0.57142857142857095</v>
      </c>
      <c r="L753" s="3">
        <v>0</v>
      </c>
    </row>
    <row r="754" spans="1:12" x14ac:dyDescent="0.25">
      <c r="A754" s="8" t="s">
        <v>182</v>
      </c>
      <c r="B754" s="2">
        <v>0</v>
      </c>
      <c r="C754" s="2">
        <v>0</v>
      </c>
      <c r="D754" s="2">
        <v>0</v>
      </c>
      <c r="E754" s="2">
        <v>0</v>
      </c>
      <c r="F754" s="2">
        <v>5.0999999999999996</v>
      </c>
      <c r="G754" s="2">
        <v>1.63934426229508E-2</v>
      </c>
      <c r="H754" s="2">
        <v>-0.241935483870968</v>
      </c>
      <c r="I754" s="2">
        <v>8.5106382978723402E-2</v>
      </c>
      <c r="J754" s="2">
        <v>-0.54901960784313697</v>
      </c>
      <c r="K754" s="3">
        <v>-0.62295081967213095</v>
      </c>
      <c r="L754" s="3">
        <v>0</v>
      </c>
    </row>
    <row r="755" spans="1:12" x14ac:dyDescent="0.25">
      <c r="A755" s="8" t="s">
        <v>183</v>
      </c>
      <c r="B755" s="2">
        <v>0</v>
      </c>
      <c r="C755" s="2">
        <v>0</v>
      </c>
      <c r="D755" s="2">
        <v>0</v>
      </c>
      <c r="E755" s="2">
        <v>18.6666666666667</v>
      </c>
      <c r="F755" s="2">
        <v>6.8983050847457603</v>
      </c>
      <c r="G755" s="2">
        <v>-4.2918454935622297E-2</v>
      </c>
      <c r="H755" s="2">
        <v>2.9147982062780301E-2</v>
      </c>
      <c r="I755" s="2">
        <v>0.206971677559913</v>
      </c>
      <c r="J755" s="2">
        <v>4.5126353790613701E-2</v>
      </c>
      <c r="K755" s="3">
        <v>0.242489270386266</v>
      </c>
      <c r="L755" s="3">
        <v>0</v>
      </c>
    </row>
    <row r="756" spans="1:12" x14ac:dyDescent="0.25">
      <c r="A756" s="8" t="s">
        <v>184</v>
      </c>
      <c r="B756" s="2">
        <v>0</v>
      </c>
      <c r="C756" s="2">
        <v>0</v>
      </c>
      <c r="D756" s="2">
        <v>0</v>
      </c>
      <c r="E756" s="2">
        <v>0</v>
      </c>
      <c r="F756" s="2">
        <v>0</v>
      </c>
      <c r="G756" s="2">
        <v>0</v>
      </c>
      <c r="H756" s="2">
        <v>0</v>
      </c>
      <c r="I756" s="2">
        <v>0</v>
      </c>
      <c r="J756" s="2">
        <v>0</v>
      </c>
      <c r="K756" s="3">
        <v>0</v>
      </c>
      <c r="L756" s="3">
        <v>0</v>
      </c>
    </row>
    <row r="757" spans="1:12" x14ac:dyDescent="0.25">
      <c r="A757" s="8" t="s">
        <v>185</v>
      </c>
      <c r="B757" s="2">
        <v>0</v>
      </c>
      <c r="C757" s="2">
        <v>0</v>
      </c>
      <c r="D757" s="2">
        <v>0</v>
      </c>
      <c r="E757" s="2">
        <v>0</v>
      </c>
      <c r="F757" s="2">
        <v>3.8333333333333299</v>
      </c>
      <c r="G757" s="2">
        <v>8.6206896551724102E-2</v>
      </c>
      <c r="H757" s="2">
        <v>0.26984126984126999</v>
      </c>
      <c r="I757" s="2">
        <v>-8.7499999999999994E-2</v>
      </c>
      <c r="J757" s="2">
        <v>-0.24657534246575299</v>
      </c>
      <c r="K757" s="3">
        <v>-5.1724137931034503E-2</v>
      </c>
      <c r="L757" s="3">
        <v>0</v>
      </c>
    </row>
    <row r="758" spans="1:12" x14ac:dyDescent="0.25">
      <c r="A758" s="8" t="s">
        <v>186</v>
      </c>
      <c r="B758" s="2">
        <v>0</v>
      </c>
      <c r="C758" s="2">
        <v>0</v>
      </c>
      <c r="D758" s="2">
        <v>0</v>
      </c>
      <c r="E758" s="2">
        <v>0</v>
      </c>
      <c r="F758" s="2">
        <v>16.5</v>
      </c>
      <c r="G758" s="2">
        <v>-2.8571428571428598E-2</v>
      </c>
      <c r="H758" s="2">
        <v>-2.9411764705882401E-2</v>
      </c>
      <c r="I758" s="2">
        <v>-0.33333333333333298</v>
      </c>
      <c r="J758" s="2">
        <v>-4.5454545454545497E-2</v>
      </c>
      <c r="K758" s="3">
        <v>-0.4</v>
      </c>
      <c r="L758" s="3">
        <v>0</v>
      </c>
    </row>
    <row r="759" spans="1:12" x14ac:dyDescent="0.25">
      <c r="A759" s="8" t="s">
        <v>187</v>
      </c>
      <c r="B759" s="2">
        <v>0</v>
      </c>
      <c r="C759" s="2">
        <v>0</v>
      </c>
      <c r="D759" s="2">
        <v>0</v>
      </c>
      <c r="E759" s="2">
        <v>35</v>
      </c>
      <c r="F759" s="2">
        <v>5.3333333333333304</v>
      </c>
      <c r="G759" s="2">
        <v>0.13596491228070201</v>
      </c>
      <c r="H759" s="2">
        <v>2.31660231660232E-2</v>
      </c>
      <c r="I759" s="2">
        <v>4.9056603773584902E-2</v>
      </c>
      <c r="J759" s="2">
        <v>0.43165467625899301</v>
      </c>
      <c r="K759" s="3">
        <v>0.74561403508771895</v>
      </c>
      <c r="L759" s="3">
        <v>0</v>
      </c>
    </row>
    <row r="760" spans="1:12" x14ac:dyDescent="0.25">
      <c r="A760" s="8" t="s">
        <v>188</v>
      </c>
      <c r="B760" s="2">
        <v>0</v>
      </c>
      <c r="C760" s="2">
        <v>0</v>
      </c>
      <c r="D760" s="2">
        <v>0</v>
      </c>
      <c r="E760" s="2">
        <v>0</v>
      </c>
      <c r="F760" s="2">
        <v>0</v>
      </c>
      <c r="G760" s="2">
        <v>0</v>
      </c>
      <c r="H760" s="2">
        <v>0</v>
      </c>
      <c r="I760" s="2">
        <v>0</v>
      </c>
      <c r="J760" s="2">
        <v>-1</v>
      </c>
      <c r="K760" s="3">
        <v>0</v>
      </c>
      <c r="L760" s="3">
        <v>0</v>
      </c>
    </row>
    <row r="761" spans="1:12" x14ac:dyDescent="0.25">
      <c r="A761" s="8" t="s">
        <v>189</v>
      </c>
      <c r="B761" s="2">
        <v>0.183397683397683</v>
      </c>
      <c r="C761" s="2">
        <v>-3.4257748776509001E-2</v>
      </c>
      <c r="D761" s="2">
        <v>-0.28378378378378399</v>
      </c>
      <c r="E761" s="2">
        <v>-0.52240566037735803</v>
      </c>
      <c r="F761" s="2">
        <v>-0.99753086419753101</v>
      </c>
      <c r="G761" s="2">
        <v>-1</v>
      </c>
      <c r="H761" s="2">
        <v>0</v>
      </c>
      <c r="I761" s="2">
        <v>0</v>
      </c>
      <c r="J761" s="2">
        <v>0</v>
      </c>
      <c r="K761" s="3">
        <v>-1</v>
      </c>
      <c r="L761" s="3">
        <v>-1</v>
      </c>
    </row>
    <row r="762" spans="1:12" x14ac:dyDescent="0.25">
      <c r="A762" s="8" t="s">
        <v>190</v>
      </c>
      <c r="B762" s="2">
        <v>-0.25445705024311199</v>
      </c>
      <c r="C762" s="2">
        <v>-0.41847826086956502</v>
      </c>
      <c r="D762" s="2">
        <v>-7.4766355140186896E-2</v>
      </c>
      <c r="E762" s="2">
        <v>-0.226262626262626</v>
      </c>
      <c r="F762" s="2">
        <v>-1</v>
      </c>
      <c r="G762" s="2">
        <v>0</v>
      </c>
      <c r="H762" s="2">
        <v>0</v>
      </c>
      <c r="I762" s="2">
        <v>0</v>
      </c>
      <c r="J762" s="2">
        <v>-1</v>
      </c>
      <c r="K762" s="3">
        <v>0</v>
      </c>
      <c r="L762" s="3">
        <v>-1</v>
      </c>
    </row>
    <row r="763" spans="1:12" x14ac:dyDescent="0.25">
      <c r="A763" s="8" t="s">
        <v>191</v>
      </c>
      <c r="B763" s="2">
        <v>0.156673696896656</v>
      </c>
      <c r="C763" s="2">
        <v>7.8926803855170605E-2</v>
      </c>
      <c r="D763" s="2">
        <v>3.1868662481892802E-2</v>
      </c>
      <c r="E763" s="2">
        <v>-2.3397285914833899E-4</v>
      </c>
      <c r="F763" s="2">
        <v>-0.90334659489819802</v>
      </c>
      <c r="G763" s="2">
        <v>-0.25907990314770002</v>
      </c>
      <c r="H763" s="2">
        <v>0.428104575163399</v>
      </c>
      <c r="I763" s="2">
        <v>0.30205949656750603</v>
      </c>
      <c r="J763" s="2">
        <v>-0.274165202108963</v>
      </c>
      <c r="K763" s="3">
        <v>0</v>
      </c>
      <c r="L763" s="3">
        <v>-0.87556492919554096</v>
      </c>
    </row>
    <row r="764" spans="1:12" x14ac:dyDescent="0.25">
      <c r="A764" s="8" t="s">
        <v>192</v>
      </c>
      <c r="B764" s="2">
        <v>0</v>
      </c>
      <c r="C764" s="2">
        <v>0</v>
      </c>
      <c r="D764" s="2">
        <v>0</v>
      </c>
      <c r="E764" s="2">
        <v>0</v>
      </c>
      <c r="F764" s="2">
        <v>0</v>
      </c>
      <c r="G764" s="2">
        <v>0</v>
      </c>
      <c r="H764" s="2">
        <v>0</v>
      </c>
      <c r="I764" s="2">
        <v>-0.2</v>
      </c>
      <c r="J764" s="2">
        <v>1.25</v>
      </c>
      <c r="K764" s="3">
        <v>0</v>
      </c>
      <c r="L764" s="3">
        <v>0</v>
      </c>
    </row>
    <row r="765" spans="1:12" x14ac:dyDescent="0.25">
      <c r="A765" s="8" t="s">
        <v>193</v>
      </c>
      <c r="B765" s="2">
        <v>0</v>
      </c>
      <c r="C765" s="2">
        <v>0</v>
      </c>
      <c r="D765" s="2">
        <v>0</v>
      </c>
      <c r="E765" s="2">
        <v>0</v>
      </c>
      <c r="F765" s="2">
        <v>13.6666666666667</v>
      </c>
      <c r="G765" s="2">
        <v>0.34090909090909099</v>
      </c>
      <c r="H765" s="2">
        <v>-0.355932203389831</v>
      </c>
      <c r="I765" s="2">
        <v>7.8947368421052599E-2</v>
      </c>
      <c r="J765" s="2">
        <v>-0.34146341463414598</v>
      </c>
      <c r="K765" s="3">
        <v>-0.38636363636363602</v>
      </c>
      <c r="L765" s="3">
        <v>0</v>
      </c>
    </row>
    <row r="766" spans="1:12" x14ac:dyDescent="0.25">
      <c r="A766" s="8" t="s">
        <v>194</v>
      </c>
      <c r="B766" s="2">
        <v>0</v>
      </c>
      <c r="C766" s="2">
        <v>0</v>
      </c>
      <c r="D766" s="2">
        <v>0</v>
      </c>
      <c r="E766" s="2">
        <v>0</v>
      </c>
      <c r="F766" s="2">
        <v>0</v>
      </c>
      <c r="G766" s="2">
        <v>0</v>
      </c>
      <c r="H766" s="2">
        <v>-1</v>
      </c>
      <c r="I766" s="2">
        <v>0</v>
      </c>
      <c r="J766" s="2">
        <v>0</v>
      </c>
      <c r="K766" s="3">
        <v>0</v>
      </c>
      <c r="L766" s="3">
        <v>0</v>
      </c>
    </row>
    <row r="767" spans="1:12" x14ac:dyDescent="0.25">
      <c r="A767" s="8" t="s">
        <v>195</v>
      </c>
      <c r="B767" s="2">
        <v>0</v>
      </c>
      <c r="C767" s="2">
        <v>0</v>
      </c>
      <c r="D767" s="2">
        <v>0</v>
      </c>
      <c r="E767" s="2">
        <v>0</v>
      </c>
      <c r="F767" s="2">
        <v>3</v>
      </c>
      <c r="G767" s="2">
        <v>0.25</v>
      </c>
      <c r="H767" s="2">
        <v>0.2</v>
      </c>
      <c r="I767" s="2">
        <v>0.66666666666666696</v>
      </c>
      <c r="J767" s="2">
        <v>-0.4</v>
      </c>
      <c r="K767" s="3">
        <v>0.5</v>
      </c>
      <c r="L767" s="3">
        <v>0</v>
      </c>
    </row>
    <row r="768" spans="1:12" x14ac:dyDescent="0.25">
      <c r="A768" s="8" t="s">
        <v>196</v>
      </c>
      <c r="B768" s="2">
        <v>0</v>
      </c>
      <c r="C768" s="2">
        <v>0</v>
      </c>
      <c r="D768" s="2">
        <v>0</v>
      </c>
      <c r="E768" s="2">
        <v>0</v>
      </c>
      <c r="F768" s="2">
        <v>0</v>
      </c>
      <c r="G768" s="2">
        <v>0</v>
      </c>
      <c r="H768" s="2">
        <v>0</v>
      </c>
      <c r="I768" s="2">
        <v>0</v>
      </c>
      <c r="J768" s="2">
        <v>0</v>
      </c>
      <c r="K768" s="3">
        <v>0</v>
      </c>
      <c r="L768" s="3">
        <v>0</v>
      </c>
    </row>
    <row r="769" spans="1:12" x14ac:dyDescent="0.25">
      <c r="A769" s="8" t="s">
        <v>197</v>
      </c>
      <c r="B769" s="2">
        <v>0</v>
      </c>
      <c r="C769" s="2">
        <v>0</v>
      </c>
      <c r="D769" s="2">
        <v>0</v>
      </c>
      <c r="E769" s="2">
        <v>0</v>
      </c>
      <c r="F769" s="2">
        <v>4.6666666666666696</v>
      </c>
      <c r="G769" s="2">
        <v>0.82352941176470595</v>
      </c>
      <c r="H769" s="2">
        <v>-6.4516129032258104E-2</v>
      </c>
      <c r="I769" s="2">
        <v>-3.4482758620689703E-2</v>
      </c>
      <c r="J769" s="2">
        <v>-0.25</v>
      </c>
      <c r="K769" s="3">
        <v>0.23529411764705899</v>
      </c>
      <c r="L769" s="3">
        <v>0</v>
      </c>
    </row>
    <row r="770" spans="1:12" x14ac:dyDescent="0.25">
      <c r="A770" s="8" t="s">
        <v>198</v>
      </c>
      <c r="B770" s="2">
        <v>0</v>
      </c>
      <c r="C770" s="2">
        <v>0</v>
      </c>
      <c r="D770" s="2">
        <v>0</v>
      </c>
      <c r="E770" s="2">
        <v>0</v>
      </c>
      <c r="F770" s="2">
        <v>0</v>
      </c>
      <c r="G770" s="2">
        <v>0</v>
      </c>
      <c r="H770" s="2">
        <v>0</v>
      </c>
      <c r="I770" s="2">
        <v>0</v>
      </c>
      <c r="J770" s="2">
        <v>0</v>
      </c>
      <c r="K770" s="3">
        <v>0</v>
      </c>
      <c r="L770" s="3">
        <v>0</v>
      </c>
    </row>
    <row r="771" spans="1:12" x14ac:dyDescent="0.25">
      <c r="A771" s="8" t="s">
        <v>199</v>
      </c>
      <c r="B771" s="2">
        <v>0</v>
      </c>
      <c r="C771" s="2">
        <v>0</v>
      </c>
      <c r="D771" s="2">
        <v>-1</v>
      </c>
      <c r="E771" s="2">
        <v>0</v>
      </c>
      <c r="F771" s="2">
        <v>0.5</v>
      </c>
      <c r="G771" s="2">
        <v>0</v>
      </c>
      <c r="H771" s="2">
        <v>2.3333333333333299</v>
      </c>
      <c r="I771" s="2">
        <v>-0.7</v>
      </c>
      <c r="J771" s="2">
        <v>0.33333333333333298</v>
      </c>
      <c r="K771" s="3">
        <v>0.33333333333333298</v>
      </c>
      <c r="L771" s="3">
        <v>0</v>
      </c>
    </row>
    <row r="772" spans="1:12" x14ac:dyDescent="0.25">
      <c r="A772" s="8" t="s">
        <v>200</v>
      </c>
      <c r="B772" s="2">
        <v>0</v>
      </c>
      <c r="C772" s="2">
        <v>0</v>
      </c>
      <c r="D772" s="2">
        <v>0</v>
      </c>
      <c r="E772" s="2">
        <v>0</v>
      </c>
      <c r="F772" s="2">
        <v>0</v>
      </c>
      <c r="G772" s="2">
        <v>0</v>
      </c>
      <c r="H772" s="2">
        <v>0</v>
      </c>
      <c r="I772" s="2">
        <v>0</v>
      </c>
      <c r="J772" s="2">
        <v>0</v>
      </c>
      <c r="K772" s="3">
        <v>0</v>
      </c>
      <c r="L772" s="3">
        <v>0</v>
      </c>
    </row>
    <row r="773" spans="1:12" x14ac:dyDescent="0.25">
      <c r="A773" s="8" t="s">
        <v>201</v>
      </c>
      <c r="B773" s="2">
        <v>0</v>
      </c>
      <c r="C773" s="2">
        <v>0</v>
      </c>
      <c r="D773" s="2">
        <v>0</v>
      </c>
      <c r="E773" s="2">
        <v>0</v>
      </c>
      <c r="F773" s="2">
        <v>15.5</v>
      </c>
      <c r="G773" s="2">
        <v>0.21212121212121199</v>
      </c>
      <c r="H773" s="2">
        <v>-0.27500000000000002</v>
      </c>
      <c r="I773" s="2">
        <v>-0.31034482758620702</v>
      </c>
      <c r="J773" s="2">
        <v>0.15</v>
      </c>
      <c r="K773" s="3">
        <v>-0.30303030303030298</v>
      </c>
      <c r="L773" s="3">
        <v>0</v>
      </c>
    </row>
    <row r="774" spans="1:12" x14ac:dyDescent="0.25">
      <c r="A774" s="8" t="s">
        <v>202</v>
      </c>
      <c r="B774" s="2">
        <v>0</v>
      </c>
      <c r="C774" s="2">
        <v>0</v>
      </c>
      <c r="D774" s="2">
        <v>0</v>
      </c>
      <c r="E774" s="2">
        <v>0</v>
      </c>
      <c r="F774" s="2">
        <v>0</v>
      </c>
      <c r="G774" s="2">
        <v>0</v>
      </c>
      <c r="H774" s="2">
        <v>0</v>
      </c>
      <c r="I774" s="2">
        <v>0</v>
      </c>
      <c r="J774" s="2">
        <v>0</v>
      </c>
      <c r="K774" s="3">
        <v>0</v>
      </c>
      <c r="L774" s="3">
        <v>0</v>
      </c>
    </row>
    <row r="775" spans="1:12" x14ac:dyDescent="0.25">
      <c r="A775" s="8" t="s">
        <v>203</v>
      </c>
      <c r="B775" s="2">
        <v>0</v>
      </c>
      <c r="C775" s="2">
        <v>0</v>
      </c>
      <c r="D775" s="2">
        <v>0</v>
      </c>
      <c r="E775" s="2">
        <v>0</v>
      </c>
      <c r="F775" s="2">
        <v>10</v>
      </c>
      <c r="G775" s="2">
        <v>-0.54545454545454497</v>
      </c>
      <c r="H775" s="2">
        <v>0.4</v>
      </c>
      <c r="I775" s="2">
        <v>0.85714285714285698</v>
      </c>
      <c r="J775" s="2">
        <v>-0.38461538461538503</v>
      </c>
      <c r="K775" s="3">
        <v>-0.27272727272727298</v>
      </c>
      <c r="L775" s="3">
        <v>0</v>
      </c>
    </row>
    <row r="776" spans="1:12" x14ac:dyDescent="0.25">
      <c r="A776" s="8" t="s">
        <v>204</v>
      </c>
      <c r="B776" s="2">
        <v>0</v>
      </c>
      <c r="C776" s="2">
        <v>0</v>
      </c>
      <c r="D776" s="2">
        <v>0</v>
      </c>
      <c r="E776" s="2">
        <v>0</v>
      </c>
      <c r="F776" s="2">
        <v>0</v>
      </c>
      <c r="G776" s="2">
        <v>0</v>
      </c>
      <c r="H776" s="2">
        <v>0</v>
      </c>
      <c r="I776" s="2">
        <v>0</v>
      </c>
      <c r="J776" s="2">
        <v>0</v>
      </c>
      <c r="K776" s="3">
        <v>0</v>
      </c>
      <c r="L776" s="3">
        <v>0</v>
      </c>
    </row>
    <row r="777" spans="1:12" x14ac:dyDescent="0.25">
      <c r="A777" s="8" t="s">
        <v>205</v>
      </c>
      <c r="B777" s="2">
        <v>0</v>
      </c>
      <c r="C777" s="2">
        <v>0</v>
      </c>
      <c r="D777" s="2">
        <v>0</v>
      </c>
      <c r="E777" s="2">
        <v>0</v>
      </c>
      <c r="F777" s="2">
        <v>34</v>
      </c>
      <c r="G777" s="2">
        <v>-0.2</v>
      </c>
      <c r="H777" s="2">
        <v>0.28571428571428598</v>
      </c>
      <c r="I777" s="2">
        <v>-0.194444444444444</v>
      </c>
      <c r="J777" s="2">
        <v>-0.34482758620689702</v>
      </c>
      <c r="K777" s="3">
        <v>-0.45714285714285702</v>
      </c>
      <c r="L777" s="3">
        <v>0</v>
      </c>
    </row>
    <row r="778" spans="1:12" x14ac:dyDescent="0.25">
      <c r="A778" s="8" t="s">
        <v>206</v>
      </c>
      <c r="B778" s="2">
        <v>0</v>
      </c>
      <c r="C778" s="2">
        <v>0</v>
      </c>
      <c r="D778" s="2">
        <v>0</v>
      </c>
      <c r="E778" s="2">
        <v>0</v>
      </c>
      <c r="F778" s="2">
        <v>0</v>
      </c>
      <c r="G778" s="2">
        <v>0</v>
      </c>
      <c r="H778" s="2">
        <v>0</v>
      </c>
      <c r="I778" s="2">
        <v>0</v>
      </c>
      <c r="J778" s="2">
        <v>0</v>
      </c>
      <c r="K778" s="3">
        <v>0</v>
      </c>
      <c r="L778" s="3">
        <v>0</v>
      </c>
    </row>
    <row r="779" spans="1:12" x14ac:dyDescent="0.25">
      <c r="A779" s="8" t="s">
        <v>207</v>
      </c>
      <c r="B779" s="2">
        <v>0</v>
      </c>
      <c r="C779" s="2">
        <v>0</v>
      </c>
      <c r="D779" s="2">
        <v>0</v>
      </c>
      <c r="E779" s="2">
        <v>0</v>
      </c>
      <c r="F779" s="2">
        <v>3</v>
      </c>
      <c r="G779" s="2">
        <v>-0.25</v>
      </c>
      <c r="H779" s="2">
        <v>0</v>
      </c>
      <c r="I779" s="2">
        <v>0.33333333333333298</v>
      </c>
      <c r="J779" s="2">
        <v>0.25</v>
      </c>
      <c r="K779" s="3">
        <v>0.25</v>
      </c>
      <c r="L779" s="3">
        <v>0</v>
      </c>
    </row>
    <row r="780" spans="1:12" x14ac:dyDescent="0.25">
      <c r="A780" s="8" t="s">
        <v>208</v>
      </c>
      <c r="B780" s="2">
        <v>0</v>
      </c>
      <c r="C780" s="2">
        <v>0</v>
      </c>
      <c r="D780" s="2">
        <v>0</v>
      </c>
      <c r="E780" s="2">
        <v>0</v>
      </c>
      <c r="F780" s="2">
        <v>0</v>
      </c>
      <c r="G780" s="2">
        <v>0</v>
      </c>
      <c r="H780" s="2">
        <v>0</v>
      </c>
      <c r="I780" s="2">
        <v>0</v>
      </c>
      <c r="J780" s="2">
        <v>0</v>
      </c>
      <c r="K780" s="3">
        <v>0</v>
      </c>
      <c r="L780" s="3">
        <v>0</v>
      </c>
    </row>
    <row r="781" spans="1:12" x14ac:dyDescent="0.25">
      <c r="A781" s="8" t="s">
        <v>209</v>
      </c>
      <c r="B781" s="2">
        <v>0</v>
      </c>
      <c r="C781" s="2">
        <v>0</v>
      </c>
      <c r="D781" s="2">
        <v>0</v>
      </c>
      <c r="E781" s="2">
        <v>0</v>
      </c>
      <c r="F781" s="2">
        <v>0</v>
      </c>
      <c r="G781" s="2">
        <v>3.3333333333333299</v>
      </c>
      <c r="H781" s="2">
        <v>-0.84615384615384603</v>
      </c>
      <c r="I781" s="2">
        <v>-0.5</v>
      </c>
      <c r="J781" s="2">
        <v>3</v>
      </c>
      <c r="K781" s="3">
        <v>0.33333333333333298</v>
      </c>
      <c r="L781" s="3">
        <v>0</v>
      </c>
    </row>
    <row r="782" spans="1:12" x14ac:dyDescent="0.25">
      <c r="A782" s="8" t="s">
        <v>210</v>
      </c>
      <c r="B782" s="2">
        <v>0</v>
      </c>
      <c r="C782" s="2">
        <v>0</v>
      </c>
      <c r="D782" s="2">
        <v>0</v>
      </c>
      <c r="E782" s="2">
        <v>0</v>
      </c>
      <c r="F782" s="2">
        <v>0</v>
      </c>
      <c r="G782" s="2">
        <v>0</v>
      </c>
      <c r="H782" s="2">
        <v>0</v>
      </c>
      <c r="I782" s="2">
        <v>0</v>
      </c>
      <c r="J782" s="2">
        <v>0</v>
      </c>
      <c r="K782" s="3">
        <v>0</v>
      </c>
      <c r="L782" s="3">
        <v>0</v>
      </c>
    </row>
    <row r="783" spans="1:12" x14ac:dyDescent="0.25">
      <c r="A783" s="8" t="s">
        <v>211</v>
      </c>
      <c r="B783" s="2">
        <v>0</v>
      </c>
      <c r="C783" s="2">
        <v>0</v>
      </c>
      <c r="D783" s="2">
        <v>0</v>
      </c>
      <c r="E783" s="2">
        <v>0</v>
      </c>
      <c r="F783" s="2">
        <v>0</v>
      </c>
      <c r="G783" s="2">
        <v>0</v>
      </c>
      <c r="H783" s="2">
        <v>0</v>
      </c>
      <c r="I783" s="2">
        <v>-0.5</v>
      </c>
      <c r="J783" s="2">
        <v>0</v>
      </c>
      <c r="K783" s="3">
        <v>0</v>
      </c>
      <c r="L783" s="3">
        <v>0</v>
      </c>
    </row>
    <row r="784" spans="1:12" x14ac:dyDescent="0.25">
      <c r="A784" s="8" t="s">
        <v>212</v>
      </c>
      <c r="B784" s="2">
        <v>0</v>
      </c>
      <c r="C784" s="2">
        <v>0</v>
      </c>
      <c r="D784" s="2">
        <v>0</v>
      </c>
      <c r="E784" s="2">
        <v>0</v>
      </c>
      <c r="F784" s="2">
        <v>0</v>
      </c>
      <c r="G784" s="2">
        <v>0</v>
      </c>
      <c r="H784" s="2">
        <v>0</v>
      </c>
      <c r="I784" s="2">
        <v>0</v>
      </c>
      <c r="J784" s="2">
        <v>0</v>
      </c>
      <c r="K784" s="3">
        <v>0</v>
      </c>
      <c r="L784" s="3">
        <v>0</v>
      </c>
    </row>
    <row r="785" spans="1:12" x14ac:dyDescent="0.25">
      <c r="A785" s="8" t="s">
        <v>213</v>
      </c>
      <c r="B785" s="2">
        <v>0</v>
      </c>
      <c r="C785" s="2">
        <v>0</v>
      </c>
      <c r="D785" s="2">
        <v>0</v>
      </c>
      <c r="E785" s="2">
        <v>0</v>
      </c>
      <c r="F785" s="2">
        <v>7</v>
      </c>
      <c r="G785" s="2">
        <v>0.25</v>
      </c>
      <c r="H785" s="2">
        <v>-0.6</v>
      </c>
      <c r="I785" s="2">
        <v>0.25</v>
      </c>
      <c r="J785" s="2">
        <v>-0.6</v>
      </c>
      <c r="K785" s="3">
        <v>-0.75</v>
      </c>
      <c r="L785" s="3">
        <v>0</v>
      </c>
    </row>
    <row r="786" spans="1:12" x14ac:dyDescent="0.25">
      <c r="A786" s="8" t="s">
        <v>214</v>
      </c>
      <c r="B786" s="2">
        <v>0</v>
      </c>
      <c r="C786" s="2">
        <v>0</v>
      </c>
      <c r="D786" s="2">
        <v>0</v>
      </c>
      <c r="E786" s="2">
        <v>0</v>
      </c>
      <c r="F786" s="2">
        <v>0</v>
      </c>
      <c r="G786" s="2">
        <v>0</v>
      </c>
      <c r="H786" s="2">
        <v>0</v>
      </c>
      <c r="I786" s="2">
        <v>0</v>
      </c>
      <c r="J786" s="2">
        <v>0</v>
      </c>
      <c r="K786" s="3">
        <v>0</v>
      </c>
      <c r="L786" s="3">
        <v>0</v>
      </c>
    </row>
    <row r="787" spans="1:12" x14ac:dyDescent="0.25">
      <c r="A787" s="8" t="s">
        <v>215</v>
      </c>
      <c r="B787" s="2">
        <v>0</v>
      </c>
      <c r="C787" s="2">
        <v>0</v>
      </c>
      <c r="D787" s="2">
        <v>0</v>
      </c>
      <c r="E787" s="2">
        <v>0</v>
      </c>
      <c r="F787" s="2">
        <v>3.5</v>
      </c>
      <c r="G787" s="2">
        <v>1</v>
      </c>
      <c r="H787" s="2">
        <v>-0.83333333333333304</v>
      </c>
      <c r="I787" s="2">
        <v>1.3333333333333299</v>
      </c>
      <c r="J787" s="2">
        <v>-0.57142857142857095</v>
      </c>
      <c r="K787" s="3">
        <v>-0.66666666666666696</v>
      </c>
      <c r="L787" s="3">
        <v>0</v>
      </c>
    </row>
    <row r="788" spans="1:12" x14ac:dyDescent="0.25">
      <c r="A788" s="8" t="s">
        <v>216</v>
      </c>
      <c r="B788" s="2">
        <v>0</v>
      </c>
      <c r="C788" s="2">
        <v>0</v>
      </c>
      <c r="D788" s="2">
        <v>0</v>
      </c>
      <c r="E788" s="2">
        <v>0</v>
      </c>
      <c r="F788" s="2">
        <v>0</v>
      </c>
      <c r="G788" s="2">
        <v>0</v>
      </c>
      <c r="H788" s="2">
        <v>0</v>
      </c>
      <c r="I788" s="2">
        <v>0</v>
      </c>
      <c r="J788" s="2">
        <v>0</v>
      </c>
      <c r="K788" s="3">
        <v>0</v>
      </c>
      <c r="L788" s="3">
        <v>0</v>
      </c>
    </row>
    <row r="789" spans="1:12" x14ac:dyDescent="0.25">
      <c r="A789" s="8" t="s">
        <v>217</v>
      </c>
      <c r="B789" s="2">
        <v>0</v>
      </c>
      <c r="C789" s="2">
        <v>0</v>
      </c>
      <c r="D789" s="2">
        <v>0</v>
      </c>
      <c r="E789" s="2">
        <v>0</v>
      </c>
      <c r="F789" s="2">
        <v>0</v>
      </c>
      <c r="G789" s="2">
        <v>-0.2</v>
      </c>
      <c r="H789" s="2">
        <v>-0.75</v>
      </c>
      <c r="I789" s="2">
        <v>1</v>
      </c>
      <c r="J789" s="2">
        <v>-0.5</v>
      </c>
      <c r="K789" s="3">
        <v>-0.8</v>
      </c>
      <c r="L789" s="3">
        <v>0</v>
      </c>
    </row>
    <row r="790" spans="1:12" x14ac:dyDescent="0.25">
      <c r="A790" s="8" t="s">
        <v>218</v>
      </c>
      <c r="B790" s="2">
        <v>0</v>
      </c>
      <c r="C790" s="2">
        <v>0</v>
      </c>
      <c r="D790" s="2">
        <v>0</v>
      </c>
      <c r="E790" s="2">
        <v>0</v>
      </c>
      <c r="F790" s="2">
        <v>0</v>
      </c>
      <c r="G790" s="2">
        <v>0</v>
      </c>
      <c r="H790" s="2">
        <v>0</v>
      </c>
      <c r="I790" s="2">
        <v>0</v>
      </c>
      <c r="J790" s="2">
        <v>0</v>
      </c>
      <c r="K790" s="3">
        <v>0</v>
      </c>
      <c r="L790" s="3">
        <v>0</v>
      </c>
    </row>
    <row r="791" spans="1:12" x14ac:dyDescent="0.25">
      <c r="A791" s="8" t="s">
        <v>219</v>
      </c>
      <c r="B791" s="2">
        <v>0</v>
      </c>
      <c r="C791" s="2">
        <v>0</v>
      </c>
      <c r="D791" s="2">
        <v>0</v>
      </c>
      <c r="E791" s="2">
        <v>0</v>
      </c>
      <c r="F791" s="2">
        <v>0</v>
      </c>
      <c r="G791" s="2">
        <v>-1</v>
      </c>
      <c r="H791" s="2">
        <v>0</v>
      </c>
      <c r="I791" s="2">
        <v>-1</v>
      </c>
      <c r="J791" s="2">
        <v>0</v>
      </c>
      <c r="K791" s="3">
        <v>0.33333333333333298</v>
      </c>
      <c r="L791" s="3">
        <v>0</v>
      </c>
    </row>
    <row r="792" spans="1:12" x14ac:dyDescent="0.25">
      <c r="A792" s="8" t="s">
        <v>220</v>
      </c>
      <c r="B792" s="2">
        <v>0</v>
      </c>
      <c r="C792" s="2">
        <v>0</v>
      </c>
      <c r="D792" s="2">
        <v>0</v>
      </c>
      <c r="E792" s="2">
        <v>0</v>
      </c>
      <c r="F792" s="2">
        <v>0</v>
      </c>
      <c r="G792" s="2">
        <v>0</v>
      </c>
      <c r="H792" s="2">
        <v>0</v>
      </c>
      <c r="I792" s="2">
        <v>0</v>
      </c>
      <c r="J792" s="2">
        <v>0</v>
      </c>
      <c r="K792" s="3">
        <v>0</v>
      </c>
      <c r="L792" s="3">
        <v>0</v>
      </c>
    </row>
    <row r="793" spans="1:12" x14ac:dyDescent="0.25">
      <c r="A793" s="8" t="s">
        <v>221</v>
      </c>
      <c r="B793" s="2">
        <v>0</v>
      </c>
      <c r="C793" s="2">
        <v>0</v>
      </c>
      <c r="D793" s="2">
        <v>0</v>
      </c>
      <c r="E793" s="2">
        <v>0</v>
      </c>
      <c r="F793" s="2">
        <v>2</v>
      </c>
      <c r="G793" s="2">
        <v>0.66666666666666696</v>
      </c>
      <c r="H793" s="2">
        <v>-0.2</v>
      </c>
      <c r="I793" s="2">
        <v>-1</v>
      </c>
      <c r="J793" s="2">
        <v>0</v>
      </c>
      <c r="K793" s="3">
        <v>-0.33333333333333298</v>
      </c>
      <c r="L793" s="3">
        <v>0</v>
      </c>
    </row>
    <row r="794" spans="1:12" x14ac:dyDescent="0.25">
      <c r="A794" s="8" t="s">
        <v>222</v>
      </c>
      <c r="B794" s="2">
        <v>0</v>
      </c>
      <c r="C794" s="2">
        <v>0</v>
      </c>
      <c r="D794" s="2">
        <v>0</v>
      </c>
      <c r="E794" s="2">
        <v>0</v>
      </c>
      <c r="F794" s="2">
        <v>0</v>
      </c>
      <c r="G794" s="2">
        <v>0</v>
      </c>
      <c r="H794" s="2">
        <v>0</v>
      </c>
      <c r="I794" s="2">
        <v>-1</v>
      </c>
      <c r="J794" s="2">
        <v>0</v>
      </c>
      <c r="K794" s="3">
        <v>0</v>
      </c>
      <c r="L794" s="3">
        <v>0</v>
      </c>
    </row>
    <row r="795" spans="1:12" x14ac:dyDescent="0.25">
      <c r="A795" s="8" t="s">
        <v>223</v>
      </c>
      <c r="B795" s="2">
        <v>0</v>
      </c>
      <c r="C795" s="2">
        <v>0</v>
      </c>
      <c r="D795" s="2">
        <v>0</v>
      </c>
      <c r="E795" s="2">
        <v>0</v>
      </c>
      <c r="F795" s="2">
        <v>0</v>
      </c>
      <c r="G795" s="2">
        <v>1.5</v>
      </c>
      <c r="H795" s="2">
        <v>-1</v>
      </c>
      <c r="I795" s="2">
        <v>0</v>
      </c>
      <c r="J795" s="2">
        <v>1</v>
      </c>
      <c r="K795" s="3">
        <v>0</v>
      </c>
      <c r="L795" s="3">
        <v>0</v>
      </c>
    </row>
    <row r="796" spans="1:12" x14ac:dyDescent="0.25">
      <c r="A796" s="8" t="s">
        <v>224</v>
      </c>
      <c r="B796" s="2">
        <v>0</v>
      </c>
      <c r="C796" s="2">
        <v>0</v>
      </c>
      <c r="D796" s="2">
        <v>0</v>
      </c>
      <c r="E796" s="2">
        <v>0</v>
      </c>
      <c r="F796" s="2">
        <v>0</v>
      </c>
      <c r="G796" s="2">
        <v>0</v>
      </c>
      <c r="H796" s="2">
        <v>0</v>
      </c>
      <c r="I796" s="2">
        <v>0</v>
      </c>
      <c r="J796" s="2">
        <v>0</v>
      </c>
      <c r="K796" s="3">
        <v>0</v>
      </c>
      <c r="L796" s="3">
        <v>0</v>
      </c>
    </row>
    <row r="797" spans="1:12" x14ac:dyDescent="0.25">
      <c r="A797" s="8" t="s">
        <v>225</v>
      </c>
      <c r="B797" s="2">
        <v>0</v>
      </c>
      <c r="C797" s="2">
        <v>0</v>
      </c>
      <c r="D797" s="2">
        <v>0</v>
      </c>
      <c r="E797" s="2">
        <v>0</v>
      </c>
      <c r="F797" s="2">
        <v>9.28571428571429</v>
      </c>
      <c r="G797" s="2">
        <v>-8.3333333333333301E-2</v>
      </c>
      <c r="H797" s="2">
        <v>-0.30303030303030298</v>
      </c>
      <c r="I797" s="2">
        <v>-4.3478260869565202E-2</v>
      </c>
      <c r="J797" s="2">
        <v>-0.29545454545454503</v>
      </c>
      <c r="K797" s="3">
        <v>-0.56944444444444398</v>
      </c>
      <c r="L797" s="3">
        <v>0</v>
      </c>
    </row>
    <row r="798" spans="1:12" x14ac:dyDescent="0.25">
      <c r="A798" s="8" t="s">
        <v>226</v>
      </c>
      <c r="B798" s="2">
        <v>0</v>
      </c>
      <c r="C798" s="2">
        <v>0</v>
      </c>
      <c r="D798" s="2">
        <v>0</v>
      </c>
      <c r="E798" s="2">
        <v>0</v>
      </c>
      <c r="F798" s="2">
        <v>0</v>
      </c>
      <c r="G798" s="2">
        <v>-0.8</v>
      </c>
      <c r="H798" s="2">
        <v>0</v>
      </c>
      <c r="I798" s="2">
        <v>0</v>
      </c>
      <c r="J798" s="2">
        <v>-1</v>
      </c>
      <c r="K798" s="3">
        <v>-1</v>
      </c>
      <c r="L798" s="3">
        <v>0</v>
      </c>
    </row>
    <row r="799" spans="1:12" x14ac:dyDescent="0.25">
      <c r="A799" s="8" t="s">
        <v>227</v>
      </c>
      <c r="B799" s="2">
        <v>0</v>
      </c>
      <c r="C799" s="2">
        <v>0</v>
      </c>
      <c r="D799" s="2">
        <v>0</v>
      </c>
      <c r="E799" s="2">
        <v>0</v>
      </c>
      <c r="F799" s="2">
        <v>8.6666666666666696</v>
      </c>
      <c r="G799" s="2">
        <v>-0.51724137931034497</v>
      </c>
      <c r="H799" s="2">
        <v>-0.35714285714285698</v>
      </c>
      <c r="I799" s="2">
        <v>0.77777777777777801</v>
      </c>
      <c r="J799" s="2">
        <v>-0.1875</v>
      </c>
      <c r="K799" s="3">
        <v>-0.55172413793103403</v>
      </c>
      <c r="L799" s="3">
        <v>0</v>
      </c>
    </row>
    <row r="800" spans="1:12" x14ac:dyDescent="0.25">
      <c r="A800" s="8" t="s">
        <v>228</v>
      </c>
      <c r="B800" s="2">
        <v>0</v>
      </c>
      <c r="C800" s="2">
        <v>0</v>
      </c>
      <c r="D800" s="2">
        <v>0</v>
      </c>
      <c r="E800" s="2">
        <v>0</v>
      </c>
      <c r="F800" s="2">
        <v>0</v>
      </c>
      <c r="G800" s="2">
        <v>0</v>
      </c>
      <c r="H800" s="2">
        <v>0</v>
      </c>
      <c r="I800" s="2">
        <v>0</v>
      </c>
      <c r="J800" s="2">
        <v>0</v>
      </c>
      <c r="K800" s="3">
        <v>0</v>
      </c>
      <c r="L800" s="3">
        <v>0</v>
      </c>
    </row>
    <row r="801" spans="1:12" x14ac:dyDescent="0.25">
      <c r="A801" s="8" t="s">
        <v>229</v>
      </c>
      <c r="B801" s="2">
        <v>0</v>
      </c>
      <c r="C801" s="2">
        <v>0</v>
      </c>
      <c r="D801" s="2">
        <v>0</v>
      </c>
      <c r="E801" s="2">
        <v>0</v>
      </c>
      <c r="F801" s="2">
        <v>32</v>
      </c>
      <c r="G801" s="2">
        <v>-0.15151515151515199</v>
      </c>
      <c r="H801" s="2">
        <v>0</v>
      </c>
      <c r="I801" s="2">
        <v>-0.32142857142857101</v>
      </c>
      <c r="J801" s="2">
        <v>-0.57894736842105299</v>
      </c>
      <c r="K801" s="3">
        <v>-0.75757575757575801</v>
      </c>
      <c r="L801" s="3">
        <v>0</v>
      </c>
    </row>
    <row r="802" spans="1:12" x14ac:dyDescent="0.25">
      <c r="A802" s="8" t="s">
        <v>230</v>
      </c>
      <c r="B802" s="2">
        <v>0</v>
      </c>
      <c r="C802" s="2">
        <v>0</v>
      </c>
      <c r="D802" s="2">
        <v>0</v>
      </c>
      <c r="E802" s="2">
        <v>0</v>
      </c>
      <c r="F802" s="2">
        <v>0</v>
      </c>
      <c r="G802" s="2">
        <v>0</v>
      </c>
      <c r="H802" s="2">
        <v>0</v>
      </c>
      <c r="I802" s="2">
        <v>0</v>
      </c>
      <c r="J802" s="2">
        <v>0</v>
      </c>
      <c r="K802" s="3">
        <v>0</v>
      </c>
      <c r="L802" s="3">
        <v>0</v>
      </c>
    </row>
    <row r="803" spans="1:12" x14ac:dyDescent="0.25">
      <c r="A803" s="8" t="s">
        <v>231</v>
      </c>
      <c r="B803" s="2">
        <v>0</v>
      </c>
      <c r="C803" s="2">
        <v>0</v>
      </c>
      <c r="D803" s="2">
        <v>0</v>
      </c>
      <c r="E803" s="2">
        <v>0</v>
      </c>
      <c r="F803" s="2">
        <v>0</v>
      </c>
      <c r="G803" s="2">
        <v>-0.5</v>
      </c>
      <c r="H803" s="2">
        <v>-1</v>
      </c>
      <c r="I803" s="2">
        <v>0</v>
      </c>
      <c r="J803" s="2">
        <v>-0.5</v>
      </c>
      <c r="K803" s="3">
        <v>-0.75</v>
      </c>
      <c r="L803" s="3">
        <v>0</v>
      </c>
    </row>
    <row r="804" spans="1:12" x14ac:dyDescent="0.25">
      <c r="A804" s="8" t="s">
        <v>232</v>
      </c>
      <c r="B804" s="2">
        <v>0</v>
      </c>
      <c r="C804" s="2">
        <v>0</v>
      </c>
      <c r="D804" s="2">
        <v>0</v>
      </c>
      <c r="E804" s="2">
        <v>0</v>
      </c>
      <c r="F804" s="2">
        <v>0</v>
      </c>
      <c r="G804" s="2">
        <v>0</v>
      </c>
      <c r="H804" s="2">
        <v>0</v>
      </c>
      <c r="I804" s="2">
        <v>0</v>
      </c>
      <c r="J804" s="2">
        <v>0</v>
      </c>
      <c r="K804" s="3">
        <v>0</v>
      </c>
      <c r="L804" s="3">
        <v>0</v>
      </c>
    </row>
    <row r="805" spans="1:12" x14ac:dyDescent="0.25">
      <c r="A805" s="8" t="s">
        <v>233</v>
      </c>
      <c r="B805" s="2">
        <v>8.2352941176470601E-2</v>
      </c>
      <c r="C805" s="2">
        <v>-0.13768115942028999</v>
      </c>
      <c r="D805" s="2">
        <v>-0.109243697478992</v>
      </c>
      <c r="E805" s="2">
        <v>-0.419811320754717</v>
      </c>
      <c r="F805" s="2">
        <v>-0.99593495934959397</v>
      </c>
      <c r="G805" s="2">
        <v>-1</v>
      </c>
      <c r="H805" s="2">
        <v>0</v>
      </c>
      <c r="I805" s="2">
        <v>0</v>
      </c>
      <c r="J805" s="2">
        <v>0</v>
      </c>
      <c r="K805" s="3">
        <v>-1</v>
      </c>
      <c r="L805" s="3">
        <v>-1</v>
      </c>
    </row>
    <row r="806" spans="1:12" x14ac:dyDescent="0.25">
      <c r="A806" s="8" t="s">
        <v>234</v>
      </c>
      <c r="B806" s="2">
        <v>-1</v>
      </c>
      <c r="C806" s="2">
        <v>0</v>
      </c>
      <c r="D806" s="2">
        <v>0.75</v>
      </c>
      <c r="E806" s="2">
        <v>-0.42857142857142899</v>
      </c>
      <c r="F806" s="2">
        <v>-1</v>
      </c>
      <c r="G806" s="2">
        <v>0</v>
      </c>
      <c r="H806" s="2">
        <v>0</v>
      </c>
      <c r="I806" s="2">
        <v>0</v>
      </c>
      <c r="J806" s="2">
        <v>0</v>
      </c>
      <c r="K806" s="3">
        <v>0</v>
      </c>
      <c r="L806" s="3">
        <v>-1</v>
      </c>
    </row>
    <row r="807" spans="1:12" x14ac:dyDescent="0.25">
      <c r="A807" s="8" t="s">
        <v>235</v>
      </c>
      <c r="B807" s="2">
        <v>-0.46875</v>
      </c>
      <c r="C807" s="2">
        <v>1.2156862745098</v>
      </c>
      <c r="D807" s="2">
        <v>-8.8495575221238895E-2</v>
      </c>
      <c r="E807" s="2">
        <v>-0.36893203883495101</v>
      </c>
      <c r="F807" s="2">
        <v>-0.96923076923076901</v>
      </c>
      <c r="G807" s="2">
        <v>0</v>
      </c>
      <c r="H807" s="2">
        <v>1.5</v>
      </c>
      <c r="I807" s="2">
        <v>-0.4</v>
      </c>
      <c r="J807" s="2">
        <v>-0.33333333333333298</v>
      </c>
      <c r="K807" s="3">
        <v>0</v>
      </c>
      <c r="L807" s="3">
        <v>-0.97916666666666696</v>
      </c>
    </row>
    <row r="808" spans="1:12" x14ac:dyDescent="0.25">
      <c r="A808" s="8" t="s">
        <v>236</v>
      </c>
      <c r="B808" s="2">
        <v>0</v>
      </c>
      <c r="C808" s="2">
        <v>0</v>
      </c>
      <c r="D808" s="2">
        <v>0</v>
      </c>
      <c r="E808" s="2">
        <v>0</v>
      </c>
      <c r="F808" s="2">
        <v>0</v>
      </c>
      <c r="G808" s="2">
        <v>0</v>
      </c>
      <c r="H808" s="2">
        <v>0</v>
      </c>
      <c r="I808" s="2">
        <v>0</v>
      </c>
      <c r="J808" s="2">
        <v>0</v>
      </c>
      <c r="K808" s="3">
        <v>0</v>
      </c>
      <c r="L808" s="3">
        <v>0</v>
      </c>
    </row>
    <row r="809" spans="1:12" x14ac:dyDescent="0.25">
      <c r="A809" s="8" t="s">
        <v>237</v>
      </c>
      <c r="B809" s="2">
        <v>0</v>
      </c>
      <c r="C809" s="2">
        <v>0</v>
      </c>
      <c r="D809" s="2">
        <v>0</v>
      </c>
      <c r="E809" s="2">
        <v>0</v>
      </c>
      <c r="F809" s="2">
        <v>15</v>
      </c>
      <c r="G809" s="2">
        <v>0.72916666666666696</v>
      </c>
      <c r="H809" s="2">
        <v>-0.120481927710843</v>
      </c>
      <c r="I809" s="2">
        <v>0.24657534246575299</v>
      </c>
      <c r="J809" s="2">
        <v>-0.18681318681318701</v>
      </c>
      <c r="K809" s="3">
        <v>0.54166666666666696</v>
      </c>
      <c r="L809" s="3">
        <v>0</v>
      </c>
    </row>
    <row r="810" spans="1:12" x14ac:dyDescent="0.25">
      <c r="A810" s="8" t="s">
        <v>238</v>
      </c>
      <c r="B810" s="2">
        <v>0</v>
      </c>
      <c r="C810" s="2">
        <v>0</v>
      </c>
      <c r="D810" s="2">
        <v>0</v>
      </c>
      <c r="E810" s="2">
        <v>0</v>
      </c>
      <c r="F810" s="2">
        <v>0</v>
      </c>
      <c r="G810" s="2">
        <v>-1</v>
      </c>
      <c r="H810" s="2">
        <v>0</v>
      </c>
      <c r="I810" s="2">
        <v>0</v>
      </c>
      <c r="J810" s="2">
        <v>0</v>
      </c>
      <c r="K810" s="3">
        <v>-1</v>
      </c>
      <c r="L810" s="3">
        <v>0</v>
      </c>
    </row>
    <row r="811" spans="1:12" x14ac:dyDescent="0.25">
      <c r="A811" s="8" t="s">
        <v>239</v>
      </c>
      <c r="B811" s="2">
        <v>0</v>
      </c>
      <c r="C811" s="2">
        <v>0</v>
      </c>
      <c r="D811" s="2">
        <v>0</v>
      </c>
      <c r="E811" s="2">
        <v>0</v>
      </c>
      <c r="F811" s="2">
        <v>7.1111111111111098</v>
      </c>
      <c r="G811" s="2">
        <v>-0.31506849315068503</v>
      </c>
      <c r="H811" s="2">
        <v>0.06</v>
      </c>
      <c r="I811" s="2">
        <v>-0.113207547169811</v>
      </c>
      <c r="J811" s="2">
        <v>-0.14893617021276601</v>
      </c>
      <c r="K811" s="3">
        <v>-0.45205479452054798</v>
      </c>
      <c r="L811" s="3">
        <v>0</v>
      </c>
    </row>
    <row r="812" spans="1:12" x14ac:dyDescent="0.25">
      <c r="A812" s="8" t="s">
        <v>240</v>
      </c>
      <c r="B812" s="2">
        <v>0</v>
      </c>
      <c r="C812" s="2">
        <v>0</v>
      </c>
      <c r="D812" s="2">
        <v>0</v>
      </c>
      <c r="E812" s="2">
        <v>0</v>
      </c>
      <c r="F812" s="2">
        <v>0</v>
      </c>
      <c r="G812" s="2">
        <v>0</v>
      </c>
      <c r="H812" s="2">
        <v>0</v>
      </c>
      <c r="I812" s="2">
        <v>0</v>
      </c>
      <c r="J812" s="2">
        <v>0</v>
      </c>
      <c r="K812" s="3">
        <v>0</v>
      </c>
      <c r="L812" s="3">
        <v>0</v>
      </c>
    </row>
    <row r="813" spans="1:12" x14ac:dyDescent="0.25">
      <c r="A813" s="8" t="s">
        <v>241</v>
      </c>
      <c r="B813" s="2">
        <v>0</v>
      </c>
      <c r="C813" s="2">
        <v>0</v>
      </c>
      <c r="D813" s="2">
        <v>0</v>
      </c>
      <c r="E813" s="2">
        <v>6</v>
      </c>
      <c r="F813" s="2">
        <v>5.5</v>
      </c>
      <c r="G813" s="2">
        <v>-0.19780219780219799</v>
      </c>
      <c r="H813" s="2">
        <v>0.219178082191781</v>
      </c>
      <c r="I813" s="2">
        <v>-0.41573033707865198</v>
      </c>
      <c r="J813" s="2">
        <v>0</v>
      </c>
      <c r="K813" s="3">
        <v>-0.42857142857142899</v>
      </c>
      <c r="L813" s="3">
        <v>0</v>
      </c>
    </row>
    <row r="814" spans="1:12" x14ac:dyDescent="0.25">
      <c r="A814" s="8" t="s">
        <v>242</v>
      </c>
      <c r="B814" s="2">
        <v>0</v>
      </c>
      <c r="C814" s="2">
        <v>0</v>
      </c>
      <c r="D814" s="2">
        <v>0</v>
      </c>
      <c r="E814" s="2">
        <v>0</v>
      </c>
      <c r="F814" s="2">
        <v>0</v>
      </c>
      <c r="G814" s="2">
        <v>0</v>
      </c>
      <c r="H814" s="2">
        <v>1.5</v>
      </c>
      <c r="I814" s="2">
        <v>0.8</v>
      </c>
      <c r="J814" s="2">
        <v>-0.11111111111111099</v>
      </c>
      <c r="K814" s="3">
        <v>0</v>
      </c>
      <c r="L814" s="3">
        <v>0</v>
      </c>
    </row>
    <row r="815" spans="1:12" x14ac:dyDescent="0.25">
      <c r="A815" s="8" t="s">
        <v>243</v>
      </c>
      <c r="B815" s="2">
        <v>0</v>
      </c>
      <c r="C815" s="2">
        <v>0</v>
      </c>
      <c r="D815" s="2">
        <v>0</v>
      </c>
      <c r="E815" s="2">
        <v>15</v>
      </c>
      <c r="F815" s="2">
        <v>5</v>
      </c>
      <c r="G815" s="2">
        <v>-0.13541666666666699</v>
      </c>
      <c r="H815" s="2">
        <v>0.16867469879518099</v>
      </c>
      <c r="I815" s="2">
        <v>0.19587628865979401</v>
      </c>
      <c r="J815" s="2">
        <v>-0.22413793103448301</v>
      </c>
      <c r="K815" s="3">
        <v>-6.25E-2</v>
      </c>
      <c r="L815" s="3">
        <v>0</v>
      </c>
    </row>
    <row r="816" spans="1:12" x14ac:dyDescent="0.25">
      <c r="A816" s="8" t="s">
        <v>244</v>
      </c>
      <c r="B816" s="2">
        <v>0</v>
      </c>
      <c r="C816" s="2">
        <v>0</v>
      </c>
      <c r="D816" s="2">
        <v>0</v>
      </c>
      <c r="E816" s="2">
        <v>0</v>
      </c>
      <c r="F816" s="2">
        <v>0</v>
      </c>
      <c r="G816" s="2">
        <v>0</v>
      </c>
      <c r="H816" s="2">
        <v>0</v>
      </c>
      <c r="I816" s="2">
        <v>0</v>
      </c>
      <c r="J816" s="2">
        <v>0</v>
      </c>
      <c r="K816" s="3">
        <v>0</v>
      </c>
      <c r="L816" s="3">
        <v>0</v>
      </c>
    </row>
    <row r="817" spans="1:12" x14ac:dyDescent="0.25">
      <c r="A817" s="8" t="s">
        <v>245</v>
      </c>
      <c r="B817" s="2">
        <v>0</v>
      </c>
      <c r="C817" s="2">
        <v>0</v>
      </c>
      <c r="D817" s="2">
        <v>0</v>
      </c>
      <c r="E817" s="2">
        <v>1</v>
      </c>
      <c r="F817" s="2">
        <v>4.5</v>
      </c>
      <c r="G817" s="2">
        <v>1</v>
      </c>
      <c r="H817" s="2">
        <v>0</v>
      </c>
      <c r="I817" s="2">
        <v>-0.54545454545454497</v>
      </c>
      <c r="J817" s="2">
        <v>-0.1</v>
      </c>
      <c r="K817" s="3">
        <v>-0.18181818181818199</v>
      </c>
      <c r="L817" s="3">
        <v>0</v>
      </c>
    </row>
    <row r="818" spans="1:12" x14ac:dyDescent="0.25">
      <c r="A818" s="8" t="s">
        <v>246</v>
      </c>
      <c r="B818" s="2">
        <v>0</v>
      </c>
      <c r="C818" s="2">
        <v>0</v>
      </c>
      <c r="D818" s="2">
        <v>0</v>
      </c>
      <c r="E818" s="2">
        <v>0</v>
      </c>
      <c r="F818" s="2">
        <v>0</v>
      </c>
      <c r="G818" s="2">
        <v>-0.25</v>
      </c>
      <c r="H818" s="2">
        <v>0</v>
      </c>
      <c r="I818" s="2">
        <v>-1</v>
      </c>
      <c r="J818" s="2">
        <v>0</v>
      </c>
      <c r="K818" s="3">
        <v>-1</v>
      </c>
      <c r="L818" s="3">
        <v>0</v>
      </c>
    </row>
    <row r="819" spans="1:12" x14ac:dyDescent="0.25">
      <c r="A819" s="8" t="s">
        <v>247</v>
      </c>
      <c r="B819" s="2">
        <v>0</v>
      </c>
      <c r="C819" s="2">
        <v>0</v>
      </c>
      <c r="D819" s="2">
        <v>0</v>
      </c>
      <c r="E819" s="2">
        <v>0</v>
      </c>
      <c r="F819" s="2">
        <v>5.2</v>
      </c>
      <c r="G819" s="2">
        <v>-0.32258064516128998</v>
      </c>
      <c r="H819" s="2">
        <v>9.5238095238095205E-2</v>
      </c>
      <c r="I819" s="2">
        <v>-0.30434782608695699</v>
      </c>
      <c r="J819" s="2">
        <v>0.375</v>
      </c>
      <c r="K819" s="3">
        <v>-0.29032258064516098</v>
      </c>
      <c r="L819" s="3">
        <v>0</v>
      </c>
    </row>
    <row r="820" spans="1:12" x14ac:dyDescent="0.25">
      <c r="A820" s="8" t="s">
        <v>248</v>
      </c>
      <c r="B820" s="2">
        <v>0</v>
      </c>
      <c r="C820" s="2">
        <v>0</v>
      </c>
      <c r="D820" s="2">
        <v>0</v>
      </c>
      <c r="E820" s="2">
        <v>0</v>
      </c>
      <c r="F820" s="2">
        <v>0</v>
      </c>
      <c r="G820" s="2">
        <v>0</v>
      </c>
      <c r="H820" s="2">
        <v>0</v>
      </c>
      <c r="I820" s="2">
        <v>0</v>
      </c>
      <c r="J820" s="2">
        <v>0</v>
      </c>
      <c r="K820" s="3">
        <v>0</v>
      </c>
      <c r="L820" s="3">
        <v>0</v>
      </c>
    </row>
    <row r="821" spans="1:12" x14ac:dyDescent="0.25">
      <c r="A821" s="8" t="s">
        <v>249</v>
      </c>
      <c r="B821" s="2">
        <v>0</v>
      </c>
      <c r="C821" s="2">
        <v>0</v>
      </c>
      <c r="D821" s="2">
        <v>0</v>
      </c>
      <c r="E821" s="2">
        <v>0</v>
      </c>
      <c r="F821" s="2">
        <v>9</v>
      </c>
      <c r="G821" s="2">
        <v>-0.4</v>
      </c>
      <c r="H821" s="2">
        <v>1</v>
      </c>
      <c r="I821" s="2">
        <v>-0.5</v>
      </c>
      <c r="J821" s="2">
        <v>0.5</v>
      </c>
      <c r="K821" s="3">
        <v>-0.1</v>
      </c>
      <c r="L821" s="3">
        <v>0</v>
      </c>
    </row>
    <row r="822" spans="1:12" x14ac:dyDescent="0.25">
      <c r="A822" s="8" t="s">
        <v>250</v>
      </c>
      <c r="B822" s="2">
        <v>0</v>
      </c>
      <c r="C822" s="2">
        <v>0</v>
      </c>
      <c r="D822" s="2">
        <v>0</v>
      </c>
      <c r="E822" s="2">
        <v>0</v>
      </c>
      <c r="F822" s="2">
        <v>0</v>
      </c>
      <c r="G822" s="2">
        <v>0</v>
      </c>
      <c r="H822" s="2">
        <v>0</v>
      </c>
      <c r="I822" s="2">
        <v>0</v>
      </c>
      <c r="J822" s="2">
        <v>0</v>
      </c>
      <c r="K822" s="3">
        <v>0</v>
      </c>
      <c r="L822" s="3">
        <v>0</v>
      </c>
    </row>
    <row r="823" spans="1:12" x14ac:dyDescent="0.25">
      <c r="A823" s="8" t="s">
        <v>251</v>
      </c>
      <c r="B823" s="2">
        <v>0</v>
      </c>
      <c r="C823" s="2">
        <v>0</v>
      </c>
      <c r="D823" s="2">
        <v>0</v>
      </c>
      <c r="E823" s="2">
        <v>0</v>
      </c>
      <c r="F823" s="2">
        <v>5</v>
      </c>
      <c r="G823" s="2">
        <v>-0.66666666666666696</v>
      </c>
      <c r="H823" s="2">
        <v>0.33333333333333298</v>
      </c>
      <c r="I823" s="2">
        <v>-0.25</v>
      </c>
      <c r="J823" s="2">
        <v>0</v>
      </c>
      <c r="K823" s="3">
        <v>-0.66666666666666696</v>
      </c>
      <c r="L823" s="3">
        <v>0</v>
      </c>
    </row>
    <row r="824" spans="1:12" x14ac:dyDescent="0.25">
      <c r="A824" s="8" t="s">
        <v>252</v>
      </c>
      <c r="B824" s="2">
        <v>0</v>
      </c>
      <c r="C824" s="2">
        <v>0</v>
      </c>
      <c r="D824" s="2">
        <v>0</v>
      </c>
      <c r="E824" s="2">
        <v>0</v>
      </c>
      <c r="F824" s="2">
        <v>0</v>
      </c>
      <c r="G824" s="2">
        <v>0</v>
      </c>
      <c r="H824" s="2">
        <v>0</v>
      </c>
      <c r="I824" s="2">
        <v>0</v>
      </c>
      <c r="J824" s="2">
        <v>0</v>
      </c>
      <c r="K824" s="3">
        <v>0</v>
      </c>
      <c r="L824" s="3">
        <v>0</v>
      </c>
    </row>
    <row r="825" spans="1:12" x14ac:dyDescent="0.25">
      <c r="A825" s="8" t="s">
        <v>253</v>
      </c>
      <c r="B825" s="2">
        <v>0</v>
      </c>
      <c r="C825" s="2">
        <v>0</v>
      </c>
      <c r="D825" s="2">
        <v>0</v>
      </c>
      <c r="E825" s="2">
        <v>0</v>
      </c>
      <c r="F825" s="2">
        <v>0</v>
      </c>
      <c r="G825" s="2">
        <v>0</v>
      </c>
      <c r="H825" s="2">
        <v>0</v>
      </c>
      <c r="I825" s="2">
        <v>0.5</v>
      </c>
      <c r="J825" s="2">
        <v>-0.33333333333333298</v>
      </c>
      <c r="K825" s="3">
        <v>0</v>
      </c>
      <c r="L825" s="3">
        <v>0</v>
      </c>
    </row>
    <row r="826" spans="1:12" x14ac:dyDescent="0.25">
      <c r="A826" s="8" t="s">
        <v>254</v>
      </c>
      <c r="B826" s="2">
        <v>0</v>
      </c>
      <c r="C826" s="2">
        <v>0</v>
      </c>
      <c r="D826" s="2">
        <v>0</v>
      </c>
      <c r="E826" s="2">
        <v>0</v>
      </c>
      <c r="F826" s="2">
        <v>0</v>
      </c>
      <c r="G826" s="2">
        <v>0</v>
      </c>
      <c r="H826" s="2">
        <v>0</v>
      </c>
      <c r="I826" s="2">
        <v>0</v>
      </c>
      <c r="J826" s="2">
        <v>0</v>
      </c>
      <c r="K826" s="3">
        <v>0</v>
      </c>
      <c r="L826" s="3">
        <v>0</v>
      </c>
    </row>
    <row r="827" spans="1:12" x14ac:dyDescent="0.25">
      <c r="A827" s="8" t="s">
        <v>255</v>
      </c>
      <c r="B827" s="2">
        <v>0</v>
      </c>
      <c r="C827" s="2">
        <v>0</v>
      </c>
      <c r="D827" s="2">
        <v>0</v>
      </c>
      <c r="E827" s="2">
        <v>0</v>
      </c>
      <c r="F827" s="2">
        <v>6</v>
      </c>
      <c r="G827" s="2">
        <v>-0.85714285714285698</v>
      </c>
      <c r="H827" s="2">
        <v>-1</v>
      </c>
      <c r="I827" s="2">
        <v>0</v>
      </c>
      <c r="J827" s="2">
        <v>1.5</v>
      </c>
      <c r="K827" s="3">
        <v>-0.28571428571428598</v>
      </c>
      <c r="L827" s="3">
        <v>0</v>
      </c>
    </row>
    <row r="828" spans="1:12" x14ac:dyDescent="0.25">
      <c r="A828" s="8" t="s">
        <v>256</v>
      </c>
      <c r="B828" s="2">
        <v>0</v>
      </c>
      <c r="C828" s="2">
        <v>0</v>
      </c>
      <c r="D828" s="2">
        <v>0</v>
      </c>
      <c r="E828" s="2">
        <v>0</v>
      </c>
      <c r="F828" s="2">
        <v>0</v>
      </c>
      <c r="G828" s="2">
        <v>0</v>
      </c>
      <c r="H828" s="2">
        <v>0</v>
      </c>
      <c r="I828" s="2">
        <v>0</v>
      </c>
      <c r="J828" s="2">
        <v>0</v>
      </c>
      <c r="K828" s="3">
        <v>0</v>
      </c>
      <c r="L828" s="3">
        <v>0</v>
      </c>
    </row>
    <row r="829" spans="1:12" x14ac:dyDescent="0.25">
      <c r="A829" s="8" t="s">
        <v>257</v>
      </c>
      <c r="B829" s="2">
        <v>0</v>
      </c>
      <c r="C829" s="2">
        <v>0</v>
      </c>
      <c r="D829" s="2">
        <v>0</v>
      </c>
      <c r="E829" s="2">
        <v>0</v>
      </c>
      <c r="F829" s="2">
        <v>20</v>
      </c>
      <c r="G829" s="2">
        <v>-0.476190476190476</v>
      </c>
      <c r="H829" s="2">
        <v>0.36363636363636398</v>
      </c>
      <c r="I829" s="2">
        <v>-0.46666666666666701</v>
      </c>
      <c r="J829" s="2">
        <v>0</v>
      </c>
      <c r="K829" s="3">
        <v>-0.61904761904761896</v>
      </c>
      <c r="L829" s="3">
        <v>0</v>
      </c>
    </row>
    <row r="830" spans="1:12" x14ac:dyDescent="0.25">
      <c r="A830" s="8" t="s">
        <v>258</v>
      </c>
      <c r="B830" s="2">
        <v>0</v>
      </c>
      <c r="C830" s="2">
        <v>0</v>
      </c>
      <c r="D830" s="2">
        <v>0</v>
      </c>
      <c r="E830" s="2">
        <v>0</v>
      </c>
      <c r="F830" s="2">
        <v>0</v>
      </c>
      <c r="G830" s="2">
        <v>-0.5</v>
      </c>
      <c r="H830" s="2">
        <v>-1</v>
      </c>
      <c r="I830" s="2">
        <v>0</v>
      </c>
      <c r="J830" s="2">
        <v>0</v>
      </c>
      <c r="K830" s="3">
        <v>-0.5</v>
      </c>
      <c r="L830" s="3">
        <v>0</v>
      </c>
    </row>
    <row r="831" spans="1:12" x14ac:dyDescent="0.25">
      <c r="A831" s="8" t="s">
        <v>259</v>
      </c>
      <c r="B831" s="2">
        <v>0</v>
      </c>
      <c r="C831" s="2">
        <v>0</v>
      </c>
      <c r="D831" s="2">
        <v>0</v>
      </c>
      <c r="E831" s="2">
        <v>0</v>
      </c>
      <c r="F831" s="2">
        <v>32</v>
      </c>
      <c r="G831" s="2">
        <v>-0.439393939393939</v>
      </c>
      <c r="H831" s="2">
        <v>0.27027027027027001</v>
      </c>
      <c r="I831" s="2">
        <v>0</v>
      </c>
      <c r="J831" s="2">
        <v>4.2553191489361701E-2</v>
      </c>
      <c r="K831" s="3">
        <v>-0.25757575757575801</v>
      </c>
      <c r="L831" s="3">
        <v>0</v>
      </c>
    </row>
    <row r="832" spans="1:12" x14ac:dyDescent="0.25">
      <c r="A832" s="8" t="s">
        <v>260</v>
      </c>
      <c r="B832" s="2">
        <v>0</v>
      </c>
      <c r="C832" s="2">
        <v>0</v>
      </c>
      <c r="D832" s="2">
        <v>0</v>
      </c>
      <c r="E832" s="2">
        <v>0</v>
      </c>
      <c r="F832" s="2">
        <v>0</v>
      </c>
      <c r="G832" s="2">
        <v>0</v>
      </c>
      <c r="H832" s="2">
        <v>0</v>
      </c>
      <c r="I832" s="2">
        <v>0</v>
      </c>
      <c r="J832" s="2">
        <v>0</v>
      </c>
      <c r="K832" s="3">
        <v>0</v>
      </c>
      <c r="L832" s="3">
        <v>0</v>
      </c>
    </row>
    <row r="833" spans="1:12" x14ac:dyDescent="0.25">
      <c r="A833" s="8" t="s">
        <v>261</v>
      </c>
      <c r="B833" s="2">
        <v>0</v>
      </c>
      <c r="C833" s="2">
        <v>0</v>
      </c>
      <c r="D833" s="2">
        <v>0</v>
      </c>
      <c r="E833" s="2">
        <v>0</v>
      </c>
      <c r="F833" s="2">
        <v>0</v>
      </c>
      <c r="G833" s="2">
        <v>-0.66666666666666696</v>
      </c>
      <c r="H833" s="2">
        <v>1.5</v>
      </c>
      <c r="I833" s="2">
        <v>-0.6</v>
      </c>
      <c r="J833" s="2">
        <v>-0.5</v>
      </c>
      <c r="K833" s="3">
        <v>-0.83333333333333304</v>
      </c>
      <c r="L833" s="3">
        <v>0</v>
      </c>
    </row>
    <row r="834" spans="1:12" x14ac:dyDescent="0.25">
      <c r="A834" s="8" t="s">
        <v>262</v>
      </c>
      <c r="B834" s="2">
        <v>0</v>
      </c>
      <c r="C834" s="2">
        <v>0</v>
      </c>
      <c r="D834" s="2">
        <v>0</v>
      </c>
      <c r="E834" s="2">
        <v>0</v>
      </c>
      <c r="F834" s="2">
        <v>0</v>
      </c>
      <c r="G834" s="2">
        <v>-1</v>
      </c>
      <c r="H834" s="2">
        <v>0</v>
      </c>
      <c r="I834" s="2">
        <v>0</v>
      </c>
      <c r="J834" s="2">
        <v>0</v>
      </c>
      <c r="K834" s="3">
        <v>-1</v>
      </c>
      <c r="L834" s="3">
        <v>0</v>
      </c>
    </row>
    <row r="835" spans="1:12" x14ac:dyDescent="0.25">
      <c r="A835" s="8" t="s">
        <v>263</v>
      </c>
      <c r="B835" s="2">
        <v>0</v>
      </c>
      <c r="C835" s="2">
        <v>0</v>
      </c>
      <c r="D835" s="2">
        <v>0</v>
      </c>
      <c r="E835" s="2">
        <v>0</v>
      </c>
      <c r="F835" s="2">
        <v>3</v>
      </c>
      <c r="G835" s="2">
        <v>0</v>
      </c>
      <c r="H835" s="2">
        <v>1.25</v>
      </c>
      <c r="I835" s="2">
        <v>-0.44444444444444398</v>
      </c>
      <c r="J835" s="2">
        <v>0.2</v>
      </c>
      <c r="K835" s="3">
        <v>0.5</v>
      </c>
      <c r="L835" s="3">
        <v>0</v>
      </c>
    </row>
    <row r="836" spans="1:12" x14ac:dyDescent="0.25">
      <c r="A836" s="8" t="s">
        <v>264</v>
      </c>
      <c r="B836" s="2">
        <v>0</v>
      </c>
      <c r="C836" s="2">
        <v>0</v>
      </c>
      <c r="D836" s="2">
        <v>0</v>
      </c>
      <c r="E836" s="2">
        <v>0</v>
      </c>
      <c r="F836" s="2">
        <v>0</v>
      </c>
      <c r="G836" s="2">
        <v>0</v>
      </c>
      <c r="H836" s="2">
        <v>0</v>
      </c>
      <c r="I836" s="2">
        <v>0</v>
      </c>
      <c r="J836" s="2">
        <v>0</v>
      </c>
      <c r="K836" s="3">
        <v>0</v>
      </c>
      <c r="L836" s="3">
        <v>0</v>
      </c>
    </row>
    <row r="837" spans="1:12" x14ac:dyDescent="0.25">
      <c r="A837" s="8" t="s">
        <v>265</v>
      </c>
      <c r="B837" s="2">
        <v>0</v>
      </c>
      <c r="C837" s="2">
        <v>0</v>
      </c>
      <c r="D837" s="2">
        <v>0</v>
      </c>
      <c r="E837" s="2">
        <v>0</v>
      </c>
      <c r="F837" s="2">
        <v>0</v>
      </c>
      <c r="G837" s="2">
        <v>1.5</v>
      </c>
      <c r="H837" s="2">
        <v>-0.6</v>
      </c>
      <c r="I837" s="2">
        <v>-0.5</v>
      </c>
      <c r="J837" s="2">
        <v>0</v>
      </c>
      <c r="K837" s="3">
        <v>-0.5</v>
      </c>
      <c r="L837" s="3">
        <v>0</v>
      </c>
    </row>
    <row r="838" spans="1:12" x14ac:dyDescent="0.25">
      <c r="A838" s="8" t="s">
        <v>266</v>
      </c>
      <c r="B838" s="2">
        <v>0</v>
      </c>
      <c r="C838" s="2">
        <v>0</v>
      </c>
      <c r="D838" s="2">
        <v>0</v>
      </c>
      <c r="E838" s="2">
        <v>0</v>
      </c>
      <c r="F838" s="2">
        <v>0</v>
      </c>
      <c r="G838" s="2">
        <v>0</v>
      </c>
      <c r="H838" s="2">
        <v>0</v>
      </c>
      <c r="I838" s="2">
        <v>-1</v>
      </c>
      <c r="J838" s="2">
        <v>0</v>
      </c>
      <c r="K838" s="3">
        <v>0</v>
      </c>
      <c r="L838" s="3">
        <v>0</v>
      </c>
    </row>
    <row r="839" spans="1:12" x14ac:dyDescent="0.25">
      <c r="A839" s="8" t="s">
        <v>267</v>
      </c>
      <c r="B839" s="2">
        <v>0</v>
      </c>
      <c r="C839" s="2">
        <v>0</v>
      </c>
      <c r="D839" s="2">
        <v>0</v>
      </c>
      <c r="E839" s="2">
        <v>0</v>
      </c>
      <c r="F839" s="2">
        <v>1.5</v>
      </c>
      <c r="G839" s="2">
        <v>-0.2</v>
      </c>
      <c r="H839" s="2">
        <v>0.75</v>
      </c>
      <c r="I839" s="2">
        <v>-0.14285714285714299</v>
      </c>
      <c r="J839" s="2">
        <v>-0.66666666666666696</v>
      </c>
      <c r="K839" s="3">
        <v>-0.6</v>
      </c>
      <c r="L839" s="3">
        <v>0</v>
      </c>
    </row>
    <row r="840" spans="1:12" x14ac:dyDescent="0.25">
      <c r="A840" s="8" t="s">
        <v>268</v>
      </c>
      <c r="B840" s="2">
        <v>0</v>
      </c>
      <c r="C840" s="2">
        <v>0</v>
      </c>
      <c r="D840" s="2">
        <v>0</v>
      </c>
      <c r="E840" s="2">
        <v>0</v>
      </c>
      <c r="F840" s="2">
        <v>0</v>
      </c>
      <c r="G840" s="2">
        <v>0</v>
      </c>
      <c r="H840" s="2">
        <v>0</v>
      </c>
      <c r="I840" s="2">
        <v>0</v>
      </c>
      <c r="J840" s="2">
        <v>0</v>
      </c>
      <c r="K840" s="3">
        <v>0</v>
      </c>
      <c r="L840" s="3">
        <v>0</v>
      </c>
    </row>
    <row r="841" spans="1:12" x14ac:dyDescent="0.25">
      <c r="A841" s="8" t="s">
        <v>269</v>
      </c>
      <c r="B841" s="2">
        <v>0</v>
      </c>
      <c r="C841" s="2">
        <v>0</v>
      </c>
      <c r="D841" s="2">
        <v>0</v>
      </c>
      <c r="E841" s="2">
        <v>0</v>
      </c>
      <c r="F841" s="2">
        <v>15.5</v>
      </c>
      <c r="G841" s="2">
        <v>-0.30303030303030298</v>
      </c>
      <c r="H841" s="2">
        <v>0.173913043478261</v>
      </c>
      <c r="I841" s="2">
        <v>-0.62962962962962998</v>
      </c>
      <c r="J841" s="2">
        <v>0.1</v>
      </c>
      <c r="K841" s="3">
        <v>-0.66666666666666696</v>
      </c>
      <c r="L841" s="3">
        <v>0</v>
      </c>
    </row>
    <row r="842" spans="1:12" x14ac:dyDescent="0.25">
      <c r="A842" s="8" t="s">
        <v>270</v>
      </c>
      <c r="B842" s="2">
        <v>0</v>
      </c>
      <c r="C842" s="2">
        <v>0</v>
      </c>
      <c r="D842" s="2">
        <v>0</v>
      </c>
      <c r="E842" s="2">
        <v>0</v>
      </c>
      <c r="F842" s="2">
        <v>7.5</v>
      </c>
      <c r="G842" s="2">
        <v>-0.88235294117647101</v>
      </c>
      <c r="H842" s="2">
        <v>6.5</v>
      </c>
      <c r="I842" s="2">
        <v>-0.53333333333333299</v>
      </c>
      <c r="J842" s="2">
        <v>-0.57142857142857095</v>
      </c>
      <c r="K842" s="3">
        <v>-0.82352941176470595</v>
      </c>
      <c r="L842" s="3">
        <v>0</v>
      </c>
    </row>
    <row r="843" spans="1:12" x14ac:dyDescent="0.25">
      <c r="A843" s="8" t="s">
        <v>271</v>
      </c>
      <c r="B843" s="2">
        <v>0</v>
      </c>
      <c r="C843" s="2">
        <v>0</v>
      </c>
      <c r="D843" s="2">
        <v>0</v>
      </c>
      <c r="E843" s="2">
        <v>0</v>
      </c>
      <c r="F843" s="2">
        <v>12.75</v>
      </c>
      <c r="G843" s="2">
        <v>-0.18181818181818199</v>
      </c>
      <c r="H843" s="2">
        <v>0.46666666666666701</v>
      </c>
      <c r="I843" s="2">
        <v>-0.34848484848484901</v>
      </c>
      <c r="J843" s="2">
        <v>2.32558139534884E-2</v>
      </c>
      <c r="K843" s="3">
        <v>-0.2</v>
      </c>
      <c r="L843" s="3">
        <v>0</v>
      </c>
    </row>
    <row r="844" spans="1:12" x14ac:dyDescent="0.25">
      <c r="A844" s="8" t="s">
        <v>272</v>
      </c>
      <c r="B844" s="2">
        <v>0</v>
      </c>
      <c r="C844" s="2">
        <v>0</v>
      </c>
      <c r="D844" s="2">
        <v>0</v>
      </c>
      <c r="E844" s="2">
        <v>0</v>
      </c>
      <c r="F844" s="2">
        <v>0</v>
      </c>
      <c r="G844" s="2">
        <v>0</v>
      </c>
      <c r="H844" s="2">
        <v>0</v>
      </c>
      <c r="I844" s="2">
        <v>0</v>
      </c>
      <c r="J844" s="2">
        <v>0</v>
      </c>
      <c r="K844" s="3">
        <v>0</v>
      </c>
      <c r="L844" s="3">
        <v>0</v>
      </c>
    </row>
    <row r="845" spans="1:12" x14ac:dyDescent="0.25">
      <c r="A845" s="8" t="s">
        <v>273</v>
      </c>
      <c r="B845" s="2">
        <v>0</v>
      </c>
      <c r="C845" s="2">
        <v>0</v>
      </c>
      <c r="D845" s="2">
        <v>0</v>
      </c>
      <c r="E845" s="2">
        <v>0</v>
      </c>
      <c r="F845" s="2">
        <v>0</v>
      </c>
      <c r="G845" s="2">
        <v>2.5</v>
      </c>
      <c r="H845" s="2">
        <v>0</v>
      </c>
      <c r="I845" s="2">
        <v>-0.28571428571428598</v>
      </c>
      <c r="J845" s="2">
        <v>-0.2</v>
      </c>
      <c r="K845" s="3">
        <v>1</v>
      </c>
      <c r="L845" s="3">
        <v>0</v>
      </c>
    </row>
    <row r="846" spans="1:12" x14ac:dyDescent="0.25">
      <c r="A846" s="8" t="s">
        <v>274</v>
      </c>
      <c r="B846" s="2">
        <v>0</v>
      </c>
      <c r="C846" s="2">
        <v>0</v>
      </c>
      <c r="D846" s="2">
        <v>0</v>
      </c>
      <c r="E846" s="2">
        <v>0</v>
      </c>
      <c r="F846" s="2">
        <v>0</v>
      </c>
      <c r="G846" s="2">
        <v>0</v>
      </c>
      <c r="H846" s="2">
        <v>0</v>
      </c>
      <c r="I846" s="2">
        <v>0</v>
      </c>
      <c r="J846" s="2">
        <v>0</v>
      </c>
      <c r="K846" s="3">
        <v>0</v>
      </c>
      <c r="L846" s="3">
        <v>0</v>
      </c>
    </row>
    <row r="847" spans="1:12" x14ac:dyDescent="0.25">
      <c r="A847" s="8" t="s">
        <v>275</v>
      </c>
      <c r="B847" s="2">
        <v>0</v>
      </c>
      <c r="C847" s="2">
        <v>0</v>
      </c>
      <c r="D847" s="2">
        <v>0</v>
      </c>
      <c r="E847" s="2">
        <v>0</v>
      </c>
      <c r="F847" s="2">
        <v>0</v>
      </c>
      <c r="G847" s="2">
        <v>-0.5</v>
      </c>
      <c r="H847" s="2">
        <v>0</v>
      </c>
      <c r="I847" s="2">
        <v>0.5</v>
      </c>
      <c r="J847" s="2">
        <v>0</v>
      </c>
      <c r="K847" s="3">
        <v>-0.25</v>
      </c>
      <c r="L847" s="3">
        <v>0</v>
      </c>
    </row>
    <row r="848" spans="1:12" x14ac:dyDescent="0.25">
      <c r="A848" s="8" t="s">
        <v>276</v>
      </c>
      <c r="B848" s="2">
        <v>0</v>
      </c>
      <c r="C848" s="2">
        <v>0</v>
      </c>
      <c r="D848" s="2">
        <v>0</v>
      </c>
      <c r="E848" s="2">
        <v>0</v>
      </c>
      <c r="F848" s="2">
        <v>0</v>
      </c>
      <c r="G848" s="2">
        <v>0</v>
      </c>
      <c r="H848" s="2">
        <v>0</v>
      </c>
      <c r="I848" s="2">
        <v>0</v>
      </c>
      <c r="J848" s="2">
        <v>0</v>
      </c>
      <c r="K848" s="3">
        <v>0</v>
      </c>
      <c r="L848" s="3">
        <v>0</v>
      </c>
    </row>
    <row r="849" spans="1:12" x14ac:dyDescent="0.25">
      <c r="A849" s="8" t="s">
        <v>277</v>
      </c>
      <c r="B849" s="2">
        <v>0.31351351351351398</v>
      </c>
      <c r="C849" s="2">
        <v>0.10699588477366299</v>
      </c>
      <c r="D849" s="2">
        <v>0</v>
      </c>
      <c r="E849" s="2">
        <v>-0.31226765799256501</v>
      </c>
      <c r="F849" s="2">
        <v>-0.99459459459459498</v>
      </c>
      <c r="G849" s="2">
        <v>0</v>
      </c>
      <c r="H849" s="2">
        <v>-1</v>
      </c>
      <c r="I849" s="2">
        <v>0</v>
      </c>
      <c r="J849" s="2">
        <v>0</v>
      </c>
      <c r="K849" s="3">
        <v>-1</v>
      </c>
      <c r="L849" s="3">
        <v>-1</v>
      </c>
    </row>
    <row r="850" spans="1:12" x14ac:dyDescent="0.25">
      <c r="A850" s="8" t="s">
        <v>278</v>
      </c>
      <c r="B850" s="2">
        <v>0</v>
      </c>
      <c r="C850" s="2">
        <v>1</v>
      </c>
      <c r="D850" s="2">
        <v>3.5</v>
      </c>
      <c r="E850" s="2">
        <v>-0.66666666666666696</v>
      </c>
      <c r="F850" s="2">
        <v>-1</v>
      </c>
      <c r="G850" s="2">
        <v>0</v>
      </c>
      <c r="H850" s="2">
        <v>0</v>
      </c>
      <c r="I850" s="2">
        <v>0</v>
      </c>
      <c r="J850" s="2">
        <v>0</v>
      </c>
      <c r="K850" s="3">
        <v>0</v>
      </c>
      <c r="L850" s="3">
        <v>-1</v>
      </c>
    </row>
    <row r="851" spans="1:12" x14ac:dyDescent="0.25">
      <c r="A851" s="8" t="s">
        <v>279</v>
      </c>
      <c r="B851" s="2">
        <v>0.236363636363636</v>
      </c>
      <c r="C851" s="2">
        <v>1.0588235294117601</v>
      </c>
      <c r="D851" s="2">
        <v>2.1428571428571401E-2</v>
      </c>
      <c r="E851" s="2">
        <v>-0.19230769230769201</v>
      </c>
      <c r="F851" s="2">
        <v>-0.79653679653679699</v>
      </c>
      <c r="G851" s="2">
        <v>-0.51063829787234005</v>
      </c>
      <c r="H851" s="2">
        <v>0.34782608695652201</v>
      </c>
      <c r="I851" s="2">
        <v>-0.16129032258064499</v>
      </c>
      <c r="J851" s="2">
        <v>-0.269230769230769</v>
      </c>
      <c r="K851" s="3">
        <v>-0.59574468085106402</v>
      </c>
      <c r="L851" s="3">
        <v>-0.82727272727272705</v>
      </c>
    </row>
    <row r="852" spans="1:12" x14ac:dyDescent="0.25">
      <c r="A852" s="8" t="s">
        <v>280</v>
      </c>
      <c r="B852" s="2">
        <v>0</v>
      </c>
      <c r="C852" s="2">
        <v>0</v>
      </c>
      <c r="D852" s="2">
        <v>0</v>
      </c>
      <c r="E852" s="2">
        <v>0</v>
      </c>
      <c r="F852" s="2">
        <v>0</v>
      </c>
      <c r="G852" s="2">
        <v>0</v>
      </c>
      <c r="H852" s="2">
        <v>0</v>
      </c>
      <c r="I852" s="2">
        <v>0</v>
      </c>
      <c r="J852" s="2">
        <v>6</v>
      </c>
      <c r="K852" s="3">
        <v>0</v>
      </c>
      <c r="L852" s="3">
        <v>0</v>
      </c>
    </row>
    <row r="853" spans="1:12" x14ac:dyDescent="0.25">
      <c r="A853" s="8" t="s">
        <v>281</v>
      </c>
      <c r="B853" s="2">
        <v>0</v>
      </c>
      <c r="C853" s="2">
        <v>0</v>
      </c>
      <c r="D853" s="2">
        <v>0</v>
      </c>
      <c r="E853" s="2">
        <v>0</v>
      </c>
      <c r="F853" s="2">
        <v>7</v>
      </c>
      <c r="G853" s="2">
        <v>0.125</v>
      </c>
      <c r="H853" s="2">
        <v>-0.44444444444444398</v>
      </c>
      <c r="I853" s="2">
        <v>6.6666666666666693E-2</v>
      </c>
      <c r="J853" s="2">
        <v>0.125</v>
      </c>
      <c r="K853" s="3">
        <v>-0.25</v>
      </c>
      <c r="L853" s="3">
        <v>0</v>
      </c>
    </row>
    <row r="854" spans="1:12" x14ac:dyDescent="0.25">
      <c r="A854" s="8" t="s">
        <v>282</v>
      </c>
      <c r="B854" s="2">
        <v>0</v>
      </c>
      <c r="C854" s="2">
        <v>0</v>
      </c>
      <c r="D854" s="2">
        <v>0</v>
      </c>
      <c r="E854" s="2">
        <v>0</v>
      </c>
      <c r="F854" s="2">
        <v>0</v>
      </c>
      <c r="G854" s="2">
        <v>0</v>
      </c>
      <c r="H854" s="2">
        <v>-1</v>
      </c>
      <c r="I854" s="2">
        <v>0</v>
      </c>
      <c r="J854" s="2">
        <v>0</v>
      </c>
      <c r="K854" s="3">
        <v>4</v>
      </c>
      <c r="L854" s="3">
        <v>0</v>
      </c>
    </row>
    <row r="855" spans="1:12" x14ac:dyDescent="0.25">
      <c r="A855" s="8" t="s">
        <v>283</v>
      </c>
      <c r="B855" s="2">
        <v>0</v>
      </c>
      <c r="C855" s="2">
        <v>0</v>
      </c>
      <c r="D855" s="2">
        <v>0</v>
      </c>
      <c r="E855" s="2">
        <v>0</v>
      </c>
      <c r="F855" s="2">
        <v>12</v>
      </c>
      <c r="G855" s="2">
        <v>0.38461538461538503</v>
      </c>
      <c r="H855" s="2">
        <v>-0.27777777777777801</v>
      </c>
      <c r="I855" s="2">
        <v>0.30769230769230799</v>
      </c>
      <c r="J855" s="2">
        <v>0.23529411764705899</v>
      </c>
      <c r="K855" s="3">
        <v>0.61538461538461497</v>
      </c>
      <c r="L855" s="3">
        <v>0</v>
      </c>
    </row>
    <row r="856" spans="1:12" x14ac:dyDescent="0.25">
      <c r="A856" s="8" t="s">
        <v>284</v>
      </c>
      <c r="B856" s="2">
        <v>0</v>
      </c>
      <c r="C856" s="2">
        <v>0</v>
      </c>
      <c r="D856" s="2">
        <v>0</v>
      </c>
      <c r="E856" s="2">
        <v>0</v>
      </c>
      <c r="F856" s="2">
        <v>0</v>
      </c>
      <c r="G856" s="2">
        <v>0</v>
      </c>
      <c r="H856" s="2">
        <v>0</v>
      </c>
      <c r="I856" s="2">
        <v>0</v>
      </c>
      <c r="J856" s="2">
        <v>0</v>
      </c>
      <c r="K856" s="3">
        <v>0</v>
      </c>
      <c r="L856" s="3">
        <v>0</v>
      </c>
    </row>
    <row r="857" spans="1:12" x14ac:dyDescent="0.25">
      <c r="A857" s="8" t="s">
        <v>285</v>
      </c>
      <c r="B857" s="2">
        <v>0</v>
      </c>
      <c r="C857" s="2">
        <v>0</v>
      </c>
      <c r="D857" s="2">
        <v>0</v>
      </c>
      <c r="E857" s="2">
        <v>0</v>
      </c>
      <c r="F857" s="2">
        <v>2</v>
      </c>
      <c r="G857" s="2">
        <v>-0.25</v>
      </c>
      <c r="H857" s="2">
        <v>0.11111111111111099</v>
      </c>
      <c r="I857" s="2">
        <v>0.5</v>
      </c>
      <c r="J857" s="2">
        <v>-6.6666666666666693E-2</v>
      </c>
      <c r="K857" s="3">
        <v>0.16666666666666699</v>
      </c>
      <c r="L857" s="3">
        <v>0</v>
      </c>
    </row>
    <row r="858" spans="1:12" x14ac:dyDescent="0.25">
      <c r="A858" s="8" t="s">
        <v>286</v>
      </c>
      <c r="B858" s="2">
        <v>0</v>
      </c>
      <c r="C858" s="2">
        <v>0</v>
      </c>
      <c r="D858" s="2">
        <v>0</v>
      </c>
      <c r="E858" s="2">
        <v>0</v>
      </c>
      <c r="F858" s="2">
        <v>0</v>
      </c>
      <c r="G858" s="2">
        <v>0</v>
      </c>
      <c r="H858" s="2">
        <v>0</v>
      </c>
      <c r="I858" s="2">
        <v>-1</v>
      </c>
      <c r="J858" s="2">
        <v>0</v>
      </c>
      <c r="K858" s="3">
        <v>0</v>
      </c>
      <c r="L858" s="3">
        <v>0</v>
      </c>
    </row>
    <row r="859" spans="1:12" x14ac:dyDescent="0.25">
      <c r="A859" s="8" t="s">
        <v>287</v>
      </c>
      <c r="B859" s="2">
        <v>0</v>
      </c>
      <c r="C859" s="2">
        <v>0</v>
      </c>
      <c r="D859" s="2">
        <v>0</v>
      </c>
      <c r="E859" s="2">
        <v>0</v>
      </c>
      <c r="F859" s="2">
        <v>4.5</v>
      </c>
      <c r="G859" s="2">
        <v>-0.63636363636363602</v>
      </c>
      <c r="H859" s="2">
        <v>4.25</v>
      </c>
      <c r="I859" s="2">
        <v>-0.52380952380952395</v>
      </c>
      <c r="J859" s="2">
        <v>0.5</v>
      </c>
      <c r="K859" s="3">
        <v>0.36363636363636398</v>
      </c>
      <c r="L859" s="3">
        <v>0</v>
      </c>
    </row>
    <row r="860" spans="1:12" x14ac:dyDescent="0.25">
      <c r="A860" s="8" t="s">
        <v>288</v>
      </c>
      <c r="B860" s="2">
        <v>0</v>
      </c>
      <c r="C860" s="2">
        <v>0</v>
      </c>
      <c r="D860" s="2">
        <v>0</v>
      </c>
      <c r="E860" s="2">
        <v>0</v>
      </c>
      <c r="F860" s="2">
        <v>0</v>
      </c>
      <c r="G860" s="2">
        <v>0</v>
      </c>
      <c r="H860" s="2">
        <v>0</v>
      </c>
      <c r="I860" s="2">
        <v>0</v>
      </c>
      <c r="J860" s="2">
        <v>0</v>
      </c>
      <c r="K860" s="3">
        <v>0</v>
      </c>
      <c r="L860" s="3">
        <v>0</v>
      </c>
    </row>
    <row r="861" spans="1:12" x14ac:dyDescent="0.25">
      <c r="A861" s="8" t="s">
        <v>289</v>
      </c>
      <c r="B861" s="2">
        <v>0</v>
      </c>
      <c r="C861" s="2">
        <v>0</v>
      </c>
      <c r="D861" s="2">
        <v>-1</v>
      </c>
      <c r="E861" s="2">
        <v>0</v>
      </c>
      <c r="F861" s="2">
        <v>10</v>
      </c>
      <c r="G861" s="2">
        <v>-9.0909090909090898E-2</v>
      </c>
      <c r="H861" s="2">
        <v>0.6</v>
      </c>
      <c r="I861" s="2">
        <v>-0.5</v>
      </c>
      <c r="J861" s="2">
        <v>0.1875</v>
      </c>
      <c r="K861" s="3">
        <v>-0.13636363636363599</v>
      </c>
      <c r="L861" s="3">
        <v>0</v>
      </c>
    </row>
    <row r="862" spans="1:12" x14ac:dyDescent="0.25">
      <c r="A862" s="8" t="s">
        <v>290</v>
      </c>
      <c r="B862" s="2">
        <v>0</v>
      </c>
      <c r="C862" s="2">
        <v>0</v>
      </c>
      <c r="D862" s="2">
        <v>0</v>
      </c>
      <c r="E862" s="2">
        <v>0</v>
      </c>
      <c r="F862" s="2">
        <v>9</v>
      </c>
      <c r="G862" s="2">
        <v>-0.5</v>
      </c>
      <c r="H862" s="2">
        <v>-0.2</v>
      </c>
      <c r="I862" s="2">
        <v>1.75</v>
      </c>
      <c r="J862" s="2">
        <v>9.0909090909090898E-2</v>
      </c>
      <c r="K862" s="3">
        <v>0.2</v>
      </c>
      <c r="L862" s="3">
        <v>0</v>
      </c>
    </row>
    <row r="863" spans="1:12" x14ac:dyDescent="0.25">
      <c r="A863" s="8" t="s">
        <v>291</v>
      </c>
      <c r="B863" s="2">
        <v>0</v>
      </c>
      <c r="C863" s="2">
        <v>0</v>
      </c>
      <c r="D863" s="2">
        <v>0</v>
      </c>
      <c r="E863" s="2">
        <v>0</v>
      </c>
      <c r="F863" s="2">
        <v>2.5499999999999998</v>
      </c>
      <c r="G863" s="2">
        <v>0.83098591549295797</v>
      </c>
      <c r="H863" s="2">
        <v>-0.19230769230769201</v>
      </c>
      <c r="I863" s="2">
        <v>0.15238095238095201</v>
      </c>
      <c r="J863" s="2">
        <v>0.504132231404959</v>
      </c>
      <c r="K863" s="3">
        <v>1.5633802816901401</v>
      </c>
      <c r="L863" s="3">
        <v>0</v>
      </c>
    </row>
    <row r="864" spans="1:12" x14ac:dyDescent="0.25">
      <c r="A864" s="8" t="s">
        <v>292</v>
      </c>
      <c r="B864" s="2">
        <v>0</v>
      </c>
      <c r="C864" s="2">
        <v>0</v>
      </c>
      <c r="D864" s="2">
        <v>0</v>
      </c>
      <c r="E864" s="2">
        <v>0</v>
      </c>
      <c r="F864" s="2">
        <v>0</v>
      </c>
      <c r="G864" s="2">
        <v>0</v>
      </c>
      <c r="H864" s="2">
        <v>0</v>
      </c>
      <c r="I864" s="2">
        <v>0</v>
      </c>
      <c r="J864" s="2">
        <v>0</v>
      </c>
      <c r="K864" s="3">
        <v>0</v>
      </c>
      <c r="L864" s="3">
        <v>0</v>
      </c>
    </row>
    <row r="865" spans="1:12" x14ac:dyDescent="0.25">
      <c r="A865" s="8" t="s">
        <v>293</v>
      </c>
      <c r="B865" s="2">
        <v>0</v>
      </c>
      <c r="C865" s="2">
        <v>0</v>
      </c>
      <c r="D865" s="2">
        <v>0</v>
      </c>
      <c r="E865" s="2">
        <v>0</v>
      </c>
      <c r="F865" s="2">
        <v>0.8</v>
      </c>
      <c r="G865" s="2">
        <v>0.16666666666666699</v>
      </c>
      <c r="H865" s="2">
        <v>9.5238095238095205E-2</v>
      </c>
      <c r="I865" s="2">
        <v>-0.434782608695652</v>
      </c>
      <c r="J865" s="2">
        <v>0.230769230769231</v>
      </c>
      <c r="K865" s="3">
        <v>-0.11111111111111099</v>
      </c>
      <c r="L865" s="3">
        <v>0</v>
      </c>
    </row>
    <row r="866" spans="1:12" x14ac:dyDescent="0.25">
      <c r="A866" s="8" t="s">
        <v>294</v>
      </c>
      <c r="B866" s="2">
        <v>0</v>
      </c>
      <c r="C866" s="2">
        <v>0</v>
      </c>
      <c r="D866" s="2">
        <v>0</v>
      </c>
      <c r="E866" s="2">
        <v>0</v>
      </c>
      <c r="F866" s="2">
        <v>2</v>
      </c>
      <c r="G866" s="2">
        <v>1.3333333333333299</v>
      </c>
      <c r="H866" s="2">
        <v>-0.78571428571428603</v>
      </c>
      <c r="I866" s="2">
        <v>3</v>
      </c>
      <c r="J866" s="2">
        <v>-0.5</v>
      </c>
      <c r="K866" s="3">
        <v>0</v>
      </c>
      <c r="L866" s="3">
        <v>0</v>
      </c>
    </row>
    <row r="867" spans="1:12" x14ac:dyDescent="0.25">
      <c r="A867" s="8" t="s">
        <v>295</v>
      </c>
      <c r="B867" s="2">
        <v>0</v>
      </c>
      <c r="C867" s="2">
        <v>0</v>
      </c>
      <c r="D867" s="2">
        <v>0</v>
      </c>
      <c r="E867" s="2">
        <v>0</v>
      </c>
      <c r="F867" s="2">
        <v>3.21428571428571</v>
      </c>
      <c r="G867" s="2">
        <v>0.355932203389831</v>
      </c>
      <c r="H867" s="2">
        <v>-8.7499999999999994E-2</v>
      </c>
      <c r="I867" s="2">
        <v>-0.17808219178082199</v>
      </c>
      <c r="J867" s="2">
        <v>0.9</v>
      </c>
      <c r="K867" s="3">
        <v>0.93220338983050799</v>
      </c>
      <c r="L867" s="3">
        <v>0</v>
      </c>
    </row>
    <row r="868" spans="1:12" x14ac:dyDescent="0.25">
      <c r="A868" s="8" t="s">
        <v>296</v>
      </c>
      <c r="B868" s="2">
        <v>0</v>
      </c>
      <c r="C868" s="2">
        <v>0</v>
      </c>
      <c r="D868" s="2">
        <v>0</v>
      </c>
      <c r="E868" s="2">
        <v>0</v>
      </c>
      <c r="F868" s="2">
        <v>0</v>
      </c>
      <c r="G868" s="2">
        <v>0</v>
      </c>
      <c r="H868" s="2">
        <v>0</v>
      </c>
      <c r="I868" s="2">
        <v>0</v>
      </c>
      <c r="J868" s="2">
        <v>0</v>
      </c>
      <c r="K868" s="3">
        <v>0</v>
      </c>
      <c r="L868" s="3">
        <v>0</v>
      </c>
    </row>
    <row r="869" spans="1:12" x14ac:dyDescent="0.25">
      <c r="A869" s="8" t="s">
        <v>297</v>
      </c>
      <c r="B869" s="2">
        <v>0</v>
      </c>
      <c r="C869" s="2">
        <v>0</v>
      </c>
      <c r="D869" s="2">
        <v>0</v>
      </c>
      <c r="E869" s="2">
        <v>0</v>
      </c>
      <c r="F869" s="2">
        <v>4</v>
      </c>
      <c r="G869" s="2">
        <v>0.2</v>
      </c>
      <c r="H869" s="2">
        <v>0.16666666666666699</v>
      </c>
      <c r="I869" s="2">
        <v>-0.28571428571428598</v>
      </c>
      <c r="J869" s="2">
        <v>0.2</v>
      </c>
      <c r="K869" s="3">
        <v>0.2</v>
      </c>
      <c r="L869" s="3">
        <v>0</v>
      </c>
    </row>
    <row r="870" spans="1:12" x14ac:dyDescent="0.25">
      <c r="A870" s="8" t="s">
        <v>298</v>
      </c>
      <c r="B870" s="2">
        <v>0</v>
      </c>
      <c r="C870" s="2">
        <v>0</v>
      </c>
      <c r="D870" s="2">
        <v>0</v>
      </c>
      <c r="E870" s="2">
        <v>0</v>
      </c>
      <c r="F870" s="2">
        <v>0</v>
      </c>
      <c r="G870" s="2">
        <v>0</v>
      </c>
      <c r="H870" s="2">
        <v>-1</v>
      </c>
      <c r="I870" s="2">
        <v>0</v>
      </c>
      <c r="J870" s="2">
        <v>0</v>
      </c>
      <c r="K870" s="3">
        <v>-1</v>
      </c>
      <c r="L870" s="3">
        <v>0</v>
      </c>
    </row>
    <row r="871" spans="1:12" x14ac:dyDescent="0.25">
      <c r="A871" s="8" t="s">
        <v>299</v>
      </c>
      <c r="B871" s="2">
        <v>0</v>
      </c>
      <c r="C871" s="2">
        <v>0</v>
      </c>
      <c r="D871" s="2">
        <v>0</v>
      </c>
      <c r="E871" s="2">
        <v>0</v>
      </c>
      <c r="F871" s="2">
        <v>-0.16666666666666699</v>
      </c>
      <c r="G871" s="2">
        <v>0.9</v>
      </c>
      <c r="H871" s="2">
        <v>-0.52631578947368396</v>
      </c>
      <c r="I871" s="2">
        <v>0.66666666666666696</v>
      </c>
      <c r="J871" s="2">
        <v>-0.266666666666667</v>
      </c>
      <c r="K871" s="3">
        <v>0.1</v>
      </c>
      <c r="L871" s="3">
        <v>0</v>
      </c>
    </row>
    <row r="872" spans="1:12" x14ac:dyDescent="0.25">
      <c r="A872" s="8" t="s">
        <v>300</v>
      </c>
      <c r="B872" s="2">
        <v>0</v>
      </c>
      <c r="C872" s="2">
        <v>0</v>
      </c>
      <c r="D872" s="2">
        <v>0</v>
      </c>
      <c r="E872" s="2">
        <v>0</v>
      </c>
      <c r="F872" s="2">
        <v>0</v>
      </c>
      <c r="G872" s="2">
        <v>0</v>
      </c>
      <c r="H872" s="2">
        <v>0</v>
      </c>
      <c r="I872" s="2">
        <v>0</v>
      </c>
      <c r="J872" s="2">
        <v>0</v>
      </c>
      <c r="K872" s="3">
        <v>0</v>
      </c>
      <c r="L872" s="3">
        <v>0</v>
      </c>
    </row>
    <row r="873" spans="1:12" x14ac:dyDescent="0.25">
      <c r="A873" s="8" t="s">
        <v>301</v>
      </c>
      <c r="B873" s="2">
        <v>0</v>
      </c>
      <c r="C873" s="2">
        <v>0</v>
      </c>
      <c r="D873" s="2">
        <v>0</v>
      </c>
      <c r="E873" s="2">
        <v>0</v>
      </c>
      <c r="F873" s="2">
        <v>7</v>
      </c>
      <c r="G873" s="2">
        <v>0.125</v>
      </c>
      <c r="H873" s="2">
        <v>-0.22222222222222199</v>
      </c>
      <c r="I873" s="2">
        <v>-0.42857142857142899</v>
      </c>
      <c r="J873" s="2">
        <v>0.5</v>
      </c>
      <c r="K873" s="3">
        <v>-0.25</v>
      </c>
      <c r="L873" s="3">
        <v>0</v>
      </c>
    </row>
    <row r="874" spans="1:12" x14ac:dyDescent="0.25">
      <c r="A874" s="8" t="s">
        <v>302</v>
      </c>
      <c r="B874" s="2">
        <v>0</v>
      </c>
      <c r="C874" s="2">
        <v>0</v>
      </c>
      <c r="D874" s="2">
        <v>0</v>
      </c>
      <c r="E874" s="2">
        <v>0</v>
      </c>
      <c r="F874" s="2">
        <v>0</v>
      </c>
      <c r="G874" s="2">
        <v>-0.66666666666666696</v>
      </c>
      <c r="H874" s="2">
        <v>0</v>
      </c>
      <c r="I874" s="2">
        <v>0</v>
      </c>
      <c r="J874" s="2">
        <v>-1</v>
      </c>
      <c r="K874" s="3">
        <v>-1</v>
      </c>
      <c r="L874" s="3">
        <v>0</v>
      </c>
    </row>
    <row r="875" spans="1:12" x14ac:dyDescent="0.25">
      <c r="A875" s="8" t="s">
        <v>303</v>
      </c>
      <c r="B875" s="2">
        <v>0</v>
      </c>
      <c r="C875" s="2">
        <v>0</v>
      </c>
      <c r="D875" s="2">
        <v>0</v>
      </c>
      <c r="E875" s="2">
        <v>0</v>
      </c>
      <c r="F875" s="2">
        <v>1.80645161290323</v>
      </c>
      <c r="G875" s="2">
        <v>-0.36781609195402298</v>
      </c>
      <c r="H875" s="2">
        <v>-0.472727272727273</v>
      </c>
      <c r="I875" s="2">
        <v>0.79310344827586199</v>
      </c>
      <c r="J875" s="2">
        <v>-0.42307692307692302</v>
      </c>
      <c r="K875" s="3">
        <v>-0.65517241379310298</v>
      </c>
      <c r="L875" s="3">
        <v>0</v>
      </c>
    </row>
    <row r="876" spans="1:12" x14ac:dyDescent="0.25">
      <c r="A876" s="8" t="s">
        <v>304</v>
      </c>
      <c r="B876" s="2">
        <v>0</v>
      </c>
      <c r="C876" s="2">
        <v>0</v>
      </c>
      <c r="D876" s="2">
        <v>0</v>
      </c>
      <c r="E876" s="2">
        <v>0</v>
      </c>
      <c r="F876" s="2">
        <v>0</v>
      </c>
      <c r="G876" s="2">
        <v>0</v>
      </c>
      <c r="H876" s="2">
        <v>0</v>
      </c>
      <c r="I876" s="2">
        <v>0</v>
      </c>
      <c r="J876" s="2">
        <v>0</v>
      </c>
      <c r="K876" s="3">
        <v>0</v>
      </c>
      <c r="L876" s="3">
        <v>0</v>
      </c>
    </row>
    <row r="877" spans="1:12" x14ac:dyDescent="0.25">
      <c r="A877" s="8" t="s">
        <v>305</v>
      </c>
      <c r="B877" s="2">
        <v>0</v>
      </c>
      <c r="C877" s="2">
        <v>0</v>
      </c>
      <c r="D877" s="2">
        <v>0</v>
      </c>
      <c r="E877" s="2">
        <v>0</v>
      </c>
      <c r="F877" s="2">
        <v>0</v>
      </c>
      <c r="G877" s="2">
        <v>-0.88888888888888895</v>
      </c>
      <c r="H877" s="2">
        <v>8</v>
      </c>
      <c r="I877" s="2">
        <v>-0.44444444444444398</v>
      </c>
      <c r="J877" s="2">
        <v>-0.4</v>
      </c>
      <c r="K877" s="3">
        <v>-0.66666666666666696</v>
      </c>
      <c r="L877" s="3">
        <v>0</v>
      </c>
    </row>
    <row r="878" spans="1:12" x14ac:dyDescent="0.25">
      <c r="A878" s="8" t="s">
        <v>306</v>
      </c>
      <c r="B878" s="2">
        <v>0</v>
      </c>
      <c r="C878" s="2">
        <v>0</v>
      </c>
      <c r="D878" s="2">
        <v>0</v>
      </c>
      <c r="E878" s="2">
        <v>0</v>
      </c>
      <c r="F878" s="2">
        <v>5</v>
      </c>
      <c r="G878" s="2">
        <v>-0.66666666666666696</v>
      </c>
      <c r="H878" s="2">
        <v>0</v>
      </c>
      <c r="I878" s="2">
        <v>-0.5</v>
      </c>
      <c r="J878" s="2">
        <v>-1</v>
      </c>
      <c r="K878" s="3">
        <v>-1</v>
      </c>
      <c r="L878" s="3">
        <v>0</v>
      </c>
    </row>
    <row r="879" spans="1:12" x14ac:dyDescent="0.25">
      <c r="A879" s="8" t="s">
        <v>307</v>
      </c>
      <c r="B879" s="2">
        <v>0</v>
      </c>
      <c r="C879" s="2">
        <v>0</v>
      </c>
      <c r="D879" s="2">
        <v>0</v>
      </c>
      <c r="E879" s="2">
        <v>0</v>
      </c>
      <c r="F879" s="2">
        <v>1.8571428571428601</v>
      </c>
      <c r="G879" s="2">
        <v>-0.15</v>
      </c>
      <c r="H879" s="2">
        <v>-0.17647058823529399</v>
      </c>
      <c r="I879" s="2">
        <v>-7.1428571428571397E-2</v>
      </c>
      <c r="J879" s="2">
        <v>0.69230769230769196</v>
      </c>
      <c r="K879" s="3">
        <v>0.1</v>
      </c>
      <c r="L879" s="3">
        <v>0</v>
      </c>
    </row>
    <row r="880" spans="1:12" x14ac:dyDescent="0.25">
      <c r="A880" s="8" t="s">
        <v>308</v>
      </c>
      <c r="B880" s="2">
        <v>0</v>
      </c>
      <c r="C880" s="2">
        <v>0</v>
      </c>
      <c r="D880" s="2">
        <v>0</v>
      </c>
      <c r="E880" s="2">
        <v>0</v>
      </c>
      <c r="F880" s="2">
        <v>0</v>
      </c>
      <c r="G880" s="2">
        <v>0</v>
      </c>
      <c r="H880" s="2">
        <v>0</v>
      </c>
      <c r="I880" s="2">
        <v>0</v>
      </c>
      <c r="J880" s="2">
        <v>0</v>
      </c>
      <c r="K880" s="3">
        <v>0</v>
      </c>
      <c r="L880" s="3">
        <v>0</v>
      </c>
    </row>
    <row r="881" spans="1:12" x14ac:dyDescent="0.25">
      <c r="A881" s="8" t="s">
        <v>309</v>
      </c>
      <c r="B881" s="2">
        <v>0</v>
      </c>
      <c r="C881" s="2">
        <v>0</v>
      </c>
      <c r="D881" s="2">
        <v>0</v>
      </c>
      <c r="E881" s="2">
        <v>0</v>
      </c>
      <c r="F881" s="2">
        <v>2</v>
      </c>
      <c r="G881" s="2">
        <v>-0.66666666666666696</v>
      </c>
      <c r="H881" s="2">
        <v>2</v>
      </c>
      <c r="I881" s="2">
        <v>-0.66666666666666696</v>
      </c>
      <c r="J881" s="2">
        <v>1</v>
      </c>
      <c r="K881" s="3">
        <v>-0.33333333333333298</v>
      </c>
      <c r="L881" s="3">
        <v>0</v>
      </c>
    </row>
    <row r="882" spans="1:12" x14ac:dyDescent="0.25">
      <c r="A882" s="8" t="s">
        <v>310</v>
      </c>
      <c r="B882" s="2">
        <v>0</v>
      </c>
      <c r="C882" s="2">
        <v>0</v>
      </c>
      <c r="D882" s="2">
        <v>0</v>
      </c>
      <c r="E882" s="2">
        <v>0</v>
      </c>
      <c r="F882" s="2">
        <v>0</v>
      </c>
      <c r="G882" s="2">
        <v>0.5</v>
      </c>
      <c r="H882" s="2">
        <v>1.6666666666666701</v>
      </c>
      <c r="I882" s="2">
        <v>-1</v>
      </c>
      <c r="J882" s="2">
        <v>0</v>
      </c>
      <c r="K882" s="3">
        <v>-1</v>
      </c>
      <c r="L882" s="3">
        <v>0</v>
      </c>
    </row>
    <row r="883" spans="1:12" x14ac:dyDescent="0.25">
      <c r="A883" s="8" t="s">
        <v>311</v>
      </c>
      <c r="B883" s="2">
        <v>0</v>
      </c>
      <c r="C883" s="2">
        <v>0</v>
      </c>
      <c r="D883" s="2">
        <v>0</v>
      </c>
      <c r="E883" s="2">
        <v>0</v>
      </c>
      <c r="F883" s="2">
        <v>0</v>
      </c>
      <c r="G883" s="2">
        <v>0.44444444444444398</v>
      </c>
      <c r="H883" s="2">
        <v>-7.69230769230769E-2</v>
      </c>
      <c r="I883" s="2">
        <v>-0.25</v>
      </c>
      <c r="J883" s="2">
        <v>1.7777777777777799</v>
      </c>
      <c r="K883" s="3">
        <v>1.7777777777777799</v>
      </c>
      <c r="L883" s="3">
        <v>0</v>
      </c>
    </row>
    <row r="884" spans="1:12" x14ac:dyDescent="0.25">
      <c r="A884" s="8" t="s">
        <v>312</v>
      </c>
      <c r="B884" s="2">
        <v>0</v>
      </c>
      <c r="C884" s="2">
        <v>0</v>
      </c>
      <c r="D884" s="2">
        <v>0</v>
      </c>
      <c r="E884" s="2">
        <v>0</v>
      </c>
      <c r="F884" s="2">
        <v>0</v>
      </c>
      <c r="G884" s="2">
        <v>0</v>
      </c>
      <c r="H884" s="2">
        <v>0</v>
      </c>
      <c r="I884" s="2">
        <v>0</v>
      </c>
      <c r="J884" s="2">
        <v>0</v>
      </c>
      <c r="K884" s="3">
        <v>0</v>
      </c>
      <c r="L884" s="3">
        <v>0</v>
      </c>
    </row>
    <row r="885" spans="1:12" x14ac:dyDescent="0.25">
      <c r="A885" s="8" t="s">
        <v>313</v>
      </c>
      <c r="B885" s="2">
        <v>0</v>
      </c>
      <c r="C885" s="2">
        <v>0</v>
      </c>
      <c r="D885" s="2">
        <v>0</v>
      </c>
      <c r="E885" s="2">
        <v>0</v>
      </c>
      <c r="F885" s="2">
        <v>4.5</v>
      </c>
      <c r="G885" s="2">
        <v>0.36363636363636398</v>
      </c>
      <c r="H885" s="2">
        <v>-0.1</v>
      </c>
      <c r="I885" s="2">
        <v>-0.48148148148148101</v>
      </c>
      <c r="J885" s="2">
        <v>0</v>
      </c>
      <c r="K885" s="3">
        <v>-0.36363636363636398</v>
      </c>
      <c r="L885" s="3">
        <v>0</v>
      </c>
    </row>
    <row r="886" spans="1:12" x14ac:dyDescent="0.25">
      <c r="A886" s="8" t="s">
        <v>314</v>
      </c>
      <c r="B886" s="2">
        <v>0</v>
      </c>
      <c r="C886" s="2">
        <v>0</v>
      </c>
      <c r="D886" s="2">
        <v>0</v>
      </c>
      <c r="E886" s="2">
        <v>0</v>
      </c>
      <c r="F886" s="2">
        <v>7.5</v>
      </c>
      <c r="G886" s="2">
        <v>-0.17647058823529399</v>
      </c>
      <c r="H886" s="2">
        <v>-0.214285714285714</v>
      </c>
      <c r="I886" s="2">
        <v>-0.45454545454545497</v>
      </c>
      <c r="J886" s="2">
        <v>0</v>
      </c>
      <c r="K886" s="3">
        <v>-0.64705882352941202</v>
      </c>
      <c r="L886" s="3">
        <v>0</v>
      </c>
    </row>
    <row r="887" spans="1:12" x14ac:dyDescent="0.25">
      <c r="A887" s="8" t="s">
        <v>315</v>
      </c>
      <c r="B887" s="2">
        <v>0</v>
      </c>
      <c r="C887" s="2">
        <v>0</v>
      </c>
      <c r="D887" s="2">
        <v>0</v>
      </c>
      <c r="E887" s="2">
        <v>0</v>
      </c>
      <c r="F887" s="2">
        <v>1.44067796610169</v>
      </c>
      <c r="G887" s="2">
        <v>0.180555555555556</v>
      </c>
      <c r="H887" s="2">
        <v>-0.217647058823529</v>
      </c>
      <c r="I887" s="2">
        <v>-0.22556390977443599</v>
      </c>
      <c r="J887" s="2">
        <v>0.54368932038834905</v>
      </c>
      <c r="K887" s="3">
        <v>0.104166666666667</v>
      </c>
      <c r="L887" s="3">
        <v>0</v>
      </c>
    </row>
    <row r="888" spans="1:12" x14ac:dyDescent="0.25">
      <c r="A888" s="8" t="s">
        <v>316</v>
      </c>
      <c r="B888" s="2">
        <v>0</v>
      </c>
      <c r="C888" s="2">
        <v>0</v>
      </c>
      <c r="D888" s="2">
        <v>0</v>
      </c>
      <c r="E888" s="2">
        <v>0</v>
      </c>
      <c r="F888" s="2">
        <v>0</v>
      </c>
      <c r="G888" s="2">
        <v>0</v>
      </c>
      <c r="H888" s="2">
        <v>0</v>
      </c>
      <c r="I888" s="2">
        <v>0</v>
      </c>
      <c r="J888" s="2">
        <v>0</v>
      </c>
      <c r="K888" s="3">
        <v>0</v>
      </c>
      <c r="L888" s="3">
        <v>0</v>
      </c>
    </row>
    <row r="889" spans="1:12" x14ac:dyDescent="0.25">
      <c r="A889" s="8" t="s">
        <v>317</v>
      </c>
      <c r="B889" s="2">
        <v>0</v>
      </c>
      <c r="C889" s="2">
        <v>0</v>
      </c>
      <c r="D889" s="2">
        <v>0</v>
      </c>
      <c r="E889" s="2">
        <v>0</v>
      </c>
      <c r="F889" s="2">
        <v>7.5</v>
      </c>
      <c r="G889" s="2">
        <v>-0.17647058823529399</v>
      </c>
      <c r="H889" s="2">
        <v>0.14285714285714299</v>
      </c>
      <c r="I889" s="2">
        <v>-0.25</v>
      </c>
      <c r="J889" s="2">
        <v>0</v>
      </c>
      <c r="K889" s="3">
        <v>-0.29411764705882398</v>
      </c>
      <c r="L889" s="3">
        <v>0</v>
      </c>
    </row>
    <row r="890" spans="1:12" x14ac:dyDescent="0.25">
      <c r="A890" s="8" t="s">
        <v>318</v>
      </c>
      <c r="B890" s="2">
        <v>0</v>
      </c>
      <c r="C890" s="2">
        <v>0</v>
      </c>
      <c r="D890" s="2">
        <v>0</v>
      </c>
      <c r="E890" s="2">
        <v>0</v>
      </c>
      <c r="F890" s="2">
        <v>0</v>
      </c>
      <c r="G890" s="2">
        <v>-0.25</v>
      </c>
      <c r="H890" s="2">
        <v>-0.66666666666666696</v>
      </c>
      <c r="I890" s="2">
        <v>2</v>
      </c>
      <c r="J890" s="2">
        <v>-0.33333333333333298</v>
      </c>
      <c r="K890" s="3">
        <v>-0.5</v>
      </c>
      <c r="L890" s="3">
        <v>0</v>
      </c>
    </row>
    <row r="891" spans="1:12" x14ac:dyDescent="0.25">
      <c r="A891" s="8" t="s">
        <v>319</v>
      </c>
      <c r="B891" s="2">
        <v>0</v>
      </c>
      <c r="C891" s="2">
        <v>0</v>
      </c>
      <c r="D891" s="2">
        <v>0</v>
      </c>
      <c r="E891" s="2">
        <v>0</v>
      </c>
      <c r="F891" s="2">
        <v>1.4285714285714299</v>
      </c>
      <c r="G891" s="2">
        <v>0.47058823529411797</v>
      </c>
      <c r="H891" s="2">
        <v>0.12</v>
      </c>
      <c r="I891" s="2">
        <v>0</v>
      </c>
      <c r="J891" s="2">
        <v>0.32142857142857101</v>
      </c>
      <c r="K891" s="3">
        <v>1.1764705882352899</v>
      </c>
      <c r="L891" s="3">
        <v>0</v>
      </c>
    </row>
    <row r="892" spans="1:12" x14ac:dyDescent="0.25">
      <c r="A892" s="8" t="s">
        <v>320</v>
      </c>
      <c r="B892" s="2">
        <v>0</v>
      </c>
      <c r="C892" s="2">
        <v>0</v>
      </c>
      <c r="D892" s="2">
        <v>0</v>
      </c>
      <c r="E892" s="2">
        <v>0</v>
      </c>
      <c r="F892" s="2">
        <v>0</v>
      </c>
      <c r="G892" s="2">
        <v>0</v>
      </c>
      <c r="H892" s="2">
        <v>0</v>
      </c>
      <c r="I892" s="2">
        <v>0</v>
      </c>
      <c r="J892" s="2">
        <v>0</v>
      </c>
      <c r="K892" s="3">
        <v>0</v>
      </c>
      <c r="L892" s="3">
        <v>0</v>
      </c>
    </row>
    <row r="893" spans="1:12" x14ac:dyDescent="0.25">
      <c r="A893" s="8" t="s">
        <v>321</v>
      </c>
      <c r="B893" s="2">
        <v>0.22666666666666699</v>
      </c>
      <c r="C893" s="2">
        <v>-0.25</v>
      </c>
      <c r="D893" s="2">
        <v>0.101449275362319</v>
      </c>
      <c r="E893" s="2">
        <v>-0.464912280701754</v>
      </c>
      <c r="F893" s="2">
        <v>-1</v>
      </c>
      <c r="G893" s="2">
        <v>0</v>
      </c>
      <c r="H893" s="2">
        <v>0</v>
      </c>
      <c r="I893" s="2">
        <v>0</v>
      </c>
      <c r="J893" s="2">
        <v>0</v>
      </c>
      <c r="K893" s="3">
        <v>0</v>
      </c>
      <c r="L893" s="3">
        <v>-1</v>
      </c>
    </row>
    <row r="894" spans="1:12" x14ac:dyDescent="0.25">
      <c r="A894" s="8" t="s">
        <v>322</v>
      </c>
      <c r="B894" s="2">
        <v>-0.34</v>
      </c>
      <c r="C894" s="2">
        <v>-0.45454545454545497</v>
      </c>
      <c r="D894" s="2">
        <v>0.72222222222222199</v>
      </c>
      <c r="E894" s="2">
        <v>-0.29032258064516098</v>
      </c>
      <c r="F894" s="2">
        <v>-1</v>
      </c>
      <c r="G894" s="2">
        <v>0</v>
      </c>
      <c r="H894" s="2">
        <v>0</v>
      </c>
      <c r="I894" s="2">
        <v>-1</v>
      </c>
      <c r="J894" s="2">
        <v>0</v>
      </c>
      <c r="K894" s="3">
        <v>0</v>
      </c>
      <c r="L894" s="3">
        <v>-1</v>
      </c>
    </row>
    <row r="895" spans="1:12" x14ac:dyDescent="0.25">
      <c r="A895" s="8" t="s">
        <v>323</v>
      </c>
      <c r="B895" s="2">
        <v>0.40356083086053401</v>
      </c>
      <c r="C895" s="2">
        <v>7.3995771670190294E-2</v>
      </c>
      <c r="D895" s="2">
        <v>-0.11220472440944899</v>
      </c>
      <c r="E895" s="2">
        <v>0.12638580931263901</v>
      </c>
      <c r="F895" s="2">
        <v>-0.89566929133858297</v>
      </c>
      <c r="G895" s="2">
        <v>-5.6603773584905703E-2</v>
      </c>
      <c r="H895" s="2">
        <v>-0.18</v>
      </c>
      <c r="I895" s="2">
        <v>0.80487804878048796</v>
      </c>
      <c r="J895" s="2">
        <v>-0.20270270270270299</v>
      </c>
      <c r="K895" s="3">
        <v>0.113207547169811</v>
      </c>
      <c r="L895" s="3">
        <v>-0.82492581602373904</v>
      </c>
    </row>
    <row r="896" spans="1:12" x14ac:dyDescent="0.25">
      <c r="A896" s="8" t="s">
        <v>324</v>
      </c>
      <c r="B896" s="2">
        <v>0</v>
      </c>
      <c r="C896" s="2">
        <v>0</v>
      </c>
      <c r="D896" s="2">
        <v>0</v>
      </c>
      <c r="E896" s="2">
        <v>0</v>
      </c>
      <c r="F896" s="2">
        <v>0</v>
      </c>
      <c r="G896" s="2">
        <v>0</v>
      </c>
      <c r="H896" s="2">
        <v>0</v>
      </c>
      <c r="I896" s="2">
        <v>0</v>
      </c>
      <c r="J896" s="2">
        <v>0</v>
      </c>
      <c r="K896" s="3">
        <v>0</v>
      </c>
      <c r="L896" s="3">
        <v>0</v>
      </c>
    </row>
    <row r="897" spans="1:12" x14ac:dyDescent="0.25">
      <c r="A897" s="8" t="s">
        <v>325</v>
      </c>
      <c r="B897" s="2">
        <v>0</v>
      </c>
      <c r="C897" s="2">
        <v>0</v>
      </c>
      <c r="D897" s="2">
        <v>0</v>
      </c>
      <c r="E897" s="2">
        <v>0</v>
      </c>
      <c r="F897" s="2">
        <v>4</v>
      </c>
      <c r="G897" s="2">
        <v>1.8</v>
      </c>
      <c r="H897" s="2">
        <v>-0.214285714285714</v>
      </c>
      <c r="I897" s="2">
        <v>9.0909090909090898E-2</v>
      </c>
      <c r="J897" s="2">
        <v>-8.3333333333333301E-2</v>
      </c>
      <c r="K897" s="3">
        <v>1.2</v>
      </c>
      <c r="L897" s="3">
        <v>0</v>
      </c>
    </row>
    <row r="898" spans="1:12" x14ac:dyDescent="0.25">
      <c r="A898" s="8" t="s">
        <v>326</v>
      </c>
      <c r="B898" s="2">
        <v>0</v>
      </c>
      <c r="C898" s="2">
        <v>0</v>
      </c>
      <c r="D898" s="2">
        <v>0</v>
      </c>
      <c r="E898" s="2">
        <v>0</v>
      </c>
      <c r="F898" s="2">
        <v>0</v>
      </c>
      <c r="G898" s="2">
        <v>0</v>
      </c>
      <c r="H898" s="2">
        <v>0</v>
      </c>
      <c r="I898" s="2">
        <v>0</v>
      </c>
      <c r="J898" s="2">
        <v>0</v>
      </c>
      <c r="K898" s="3">
        <v>0</v>
      </c>
      <c r="L898" s="3">
        <v>0</v>
      </c>
    </row>
    <row r="899" spans="1:12" x14ac:dyDescent="0.25">
      <c r="A899" s="8" t="s">
        <v>327</v>
      </c>
      <c r="B899" s="2">
        <v>0</v>
      </c>
      <c r="C899" s="2">
        <v>0</v>
      </c>
      <c r="D899" s="2">
        <v>0</v>
      </c>
      <c r="E899" s="2">
        <v>0</v>
      </c>
      <c r="F899" s="2">
        <v>4</v>
      </c>
      <c r="G899" s="2">
        <v>-0.8</v>
      </c>
      <c r="H899" s="2">
        <v>0</v>
      </c>
      <c r="I899" s="2">
        <v>1</v>
      </c>
      <c r="J899" s="2">
        <v>0.5</v>
      </c>
      <c r="K899" s="3">
        <v>-0.4</v>
      </c>
      <c r="L899" s="3">
        <v>0</v>
      </c>
    </row>
    <row r="900" spans="1:12" x14ac:dyDescent="0.25">
      <c r="A900" s="8" t="s">
        <v>328</v>
      </c>
      <c r="B900" s="2">
        <v>0</v>
      </c>
      <c r="C900" s="2">
        <v>0</v>
      </c>
      <c r="D900" s="2">
        <v>0</v>
      </c>
      <c r="E900" s="2">
        <v>0</v>
      </c>
      <c r="F900" s="2">
        <v>0</v>
      </c>
      <c r="G900" s="2">
        <v>0</v>
      </c>
      <c r="H900" s="2">
        <v>0</v>
      </c>
      <c r="I900" s="2">
        <v>0</v>
      </c>
      <c r="J900" s="2">
        <v>0</v>
      </c>
      <c r="K900" s="3">
        <v>0</v>
      </c>
      <c r="L900" s="3">
        <v>0</v>
      </c>
    </row>
    <row r="901" spans="1:12" x14ac:dyDescent="0.25">
      <c r="A901" s="8" t="s">
        <v>329</v>
      </c>
      <c r="B901" s="2">
        <v>0</v>
      </c>
      <c r="C901" s="2">
        <v>0</v>
      </c>
      <c r="D901" s="2">
        <v>0</v>
      </c>
      <c r="E901" s="2">
        <v>0</v>
      </c>
      <c r="F901" s="2">
        <v>16</v>
      </c>
      <c r="G901" s="2">
        <v>0.17647058823529399</v>
      </c>
      <c r="H901" s="2">
        <v>0.35</v>
      </c>
      <c r="I901" s="2">
        <v>-0.37037037037037002</v>
      </c>
      <c r="J901" s="2">
        <v>0.67647058823529405</v>
      </c>
      <c r="K901" s="3">
        <v>0.67647058823529405</v>
      </c>
      <c r="L901" s="3">
        <v>0</v>
      </c>
    </row>
    <row r="902" spans="1:12" x14ac:dyDescent="0.25">
      <c r="A902" s="8" t="s">
        <v>330</v>
      </c>
      <c r="B902" s="2">
        <v>0</v>
      </c>
      <c r="C902" s="2">
        <v>0</v>
      </c>
      <c r="D902" s="2">
        <v>0</v>
      </c>
      <c r="E902" s="2">
        <v>0</v>
      </c>
      <c r="F902" s="2">
        <v>0</v>
      </c>
      <c r="G902" s="2">
        <v>0</v>
      </c>
      <c r="H902" s="2">
        <v>0</v>
      </c>
      <c r="I902" s="2">
        <v>0</v>
      </c>
      <c r="J902" s="2">
        <v>0</v>
      </c>
      <c r="K902" s="3">
        <v>0</v>
      </c>
      <c r="L902" s="3">
        <v>0</v>
      </c>
    </row>
    <row r="903" spans="1:12" x14ac:dyDescent="0.25">
      <c r="A903" s="8" t="s">
        <v>331</v>
      </c>
      <c r="B903" s="2">
        <v>0</v>
      </c>
      <c r="C903" s="2">
        <v>0</v>
      </c>
      <c r="D903" s="2">
        <v>0</v>
      </c>
      <c r="E903" s="2">
        <v>2.6666666666666701</v>
      </c>
      <c r="F903" s="2">
        <v>0.90909090909090895</v>
      </c>
      <c r="G903" s="2">
        <v>-0.38095238095238099</v>
      </c>
      <c r="H903" s="2">
        <v>0</v>
      </c>
      <c r="I903" s="2">
        <v>-0.46153846153846201</v>
      </c>
      <c r="J903" s="2">
        <v>0.71428571428571397</v>
      </c>
      <c r="K903" s="3">
        <v>-0.42857142857142899</v>
      </c>
      <c r="L903" s="3">
        <v>0</v>
      </c>
    </row>
    <row r="904" spans="1:12" x14ac:dyDescent="0.25">
      <c r="A904" s="8" t="s">
        <v>332</v>
      </c>
      <c r="B904" s="2">
        <v>0</v>
      </c>
      <c r="C904" s="2">
        <v>0</v>
      </c>
      <c r="D904" s="2">
        <v>0</v>
      </c>
      <c r="E904" s="2">
        <v>0</v>
      </c>
      <c r="F904" s="2">
        <v>0</v>
      </c>
      <c r="G904" s="2">
        <v>0</v>
      </c>
      <c r="H904" s="2">
        <v>0</v>
      </c>
      <c r="I904" s="2">
        <v>0</v>
      </c>
      <c r="J904" s="2">
        <v>0</v>
      </c>
      <c r="K904" s="3">
        <v>0</v>
      </c>
      <c r="L904" s="3">
        <v>0</v>
      </c>
    </row>
    <row r="905" spans="1:12" x14ac:dyDescent="0.25">
      <c r="A905" s="8" t="s">
        <v>333</v>
      </c>
      <c r="B905" s="2">
        <v>0</v>
      </c>
      <c r="C905" s="2">
        <v>0</v>
      </c>
      <c r="D905" s="2">
        <v>0</v>
      </c>
      <c r="E905" s="2">
        <v>0</v>
      </c>
      <c r="F905" s="2">
        <v>0</v>
      </c>
      <c r="G905" s="2">
        <v>-0.6</v>
      </c>
      <c r="H905" s="2">
        <v>0</v>
      </c>
      <c r="I905" s="2">
        <v>0</v>
      </c>
      <c r="J905" s="2">
        <v>-1</v>
      </c>
      <c r="K905" s="3">
        <v>-1</v>
      </c>
      <c r="L905" s="3">
        <v>0</v>
      </c>
    </row>
    <row r="906" spans="1:12" x14ac:dyDescent="0.25">
      <c r="A906" s="8" t="s">
        <v>334</v>
      </c>
      <c r="B906" s="2">
        <v>0</v>
      </c>
      <c r="C906" s="2">
        <v>0</v>
      </c>
      <c r="D906" s="2">
        <v>0</v>
      </c>
      <c r="E906" s="2">
        <v>0</v>
      </c>
      <c r="F906" s="2">
        <v>0</v>
      </c>
      <c r="G906" s="2">
        <v>0</v>
      </c>
      <c r="H906" s="2">
        <v>-1</v>
      </c>
      <c r="I906" s="2">
        <v>0</v>
      </c>
      <c r="J906" s="2">
        <v>0</v>
      </c>
      <c r="K906" s="3">
        <v>0</v>
      </c>
      <c r="L906" s="3">
        <v>0</v>
      </c>
    </row>
    <row r="907" spans="1:12" x14ac:dyDescent="0.25">
      <c r="A907" s="8" t="s">
        <v>335</v>
      </c>
      <c r="B907" s="2">
        <v>0</v>
      </c>
      <c r="C907" s="2">
        <v>0</v>
      </c>
      <c r="D907" s="2">
        <v>0</v>
      </c>
      <c r="E907" s="2">
        <v>0</v>
      </c>
      <c r="F907" s="2">
        <v>0</v>
      </c>
      <c r="G907" s="2">
        <v>0</v>
      </c>
      <c r="H907" s="2">
        <v>3</v>
      </c>
      <c r="I907" s="2">
        <v>-0.25</v>
      </c>
      <c r="J907" s="2">
        <v>0.33333333333333298</v>
      </c>
      <c r="K907" s="3">
        <v>3</v>
      </c>
      <c r="L907" s="3">
        <v>0</v>
      </c>
    </row>
    <row r="908" spans="1:12" x14ac:dyDescent="0.25">
      <c r="A908" s="8" t="s">
        <v>336</v>
      </c>
      <c r="B908" s="2">
        <v>0</v>
      </c>
      <c r="C908" s="2">
        <v>0</v>
      </c>
      <c r="D908" s="2">
        <v>0</v>
      </c>
      <c r="E908" s="2">
        <v>0</v>
      </c>
      <c r="F908" s="2">
        <v>0</v>
      </c>
      <c r="G908" s="2">
        <v>0</v>
      </c>
      <c r="H908" s="2">
        <v>0</v>
      </c>
      <c r="I908" s="2">
        <v>0</v>
      </c>
      <c r="J908" s="2">
        <v>0</v>
      </c>
      <c r="K908" s="3">
        <v>0</v>
      </c>
      <c r="L908" s="3">
        <v>0</v>
      </c>
    </row>
    <row r="909" spans="1:12" x14ac:dyDescent="0.25">
      <c r="A909" s="8" t="s">
        <v>337</v>
      </c>
      <c r="B909" s="2">
        <v>0</v>
      </c>
      <c r="C909" s="2">
        <v>0</v>
      </c>
      <c r="D909" s="2">
        <v>0</v>
      </c>
      <c r="E909" s="2">
        <v>0</v>
      </c>
      <c r="F909" s="2">
        <v>0</v>
      </c>
      <c r="G909" s="2">
        <v>0</v>
      </c>
      <c r="H909" s="2">
        <v>-1</v>
      </c>
      <c r="I909" s="2">
        <v>0</v>
      </c>
      <c r="J909" s="2">
        <v>2</v>
      </c>
      <c r="K909" s="3">
        <v>0</v>
      </c>
      <c r="L909" s="3">
        <v>0</v>
      </c>
    </row>
    <row r="910" spans="1:12" x14ac:dyDescent="0.25">
      <c r="A910" s="8" t="s">
        <v>338</v>
      </c>
      <c r="B910" s="2">
        <v>0</v>
      </c>
      <c r="C910" s="2">
        <v>0</v>
      </c>
      <c r="D910" s="2">
        <v>0</v>
      </c>
      <c r="E910" s="2">
        <v>0</v>
      </c>
      <c r="F910" s="2">
        <v>0</v>
      </c>
      <c r="G910" s="2">
        <v>0</v>
      </c>
      <c r="H910" s="2">
        <v>0</v>
      </c>
      <c r="I910" s="2">
        <v>0</v>
      </c>
      <c r="J910" s="2">
        <v>0</v>
      </c>
      <c r="K910" s="3">
        <v>0</v>
      </c>
      <c r="L910" s="3">
        <v>0</v>
      </c>
    </row>
    <row r="911" spans="1:12" x14ac:dyDescent="0.25">
      <c r="A911" s="8" t="s">
        <v>339</v>
      </c>
      <c r="B911" s="2">
        <v>0</v>
      </c>
      <c r="C911" s="2">
        <v>0</v>
      </c>
      <c r="D911" s="2">
        <v>0</v>
      </c>
      <c r="E911" s="2">
        <v>0</v>
      </c>
      <c r="F911" s="2">
        <v>0</v>
      </c>
      <c r="G911" s="2">
        <v>0</v>
      </c>
      <c r="H911" s="2">
        <v>-1</v>
      </c>
      <c r="I911" s="2">
        <v>0</v>
      </c>
      <c r="J911" s="2">
        <v>0</v>
      </c>
      <c r="K911" s="3">
        <v>0</v>
      </c>
      <c r="L911" s="3">
        <v>0</v>
      </c>
    </row>
    <row r="912" spans="1:12" x14ac:dyDescent="0.25">
      <c r="A912" s="8" t="s">
        <v>340</v>
      </c>
      <c r="B912" s="2">
        <v>0</v>
      </c>
      <c r="C912" s="2">
        <v>0</v>
      </c>
      <c r="D912" s="2">
        <v>0</v>
      </c>
      <c r="E912" s="2">
        <v>0</v>
      </c>
      <c r="F912" s="2">
        <v>0</v>
      </c>
      <c r="G912" s="2">
        <v>0</v>
      </c>
      <c r="H912" s="2">
        <v>0</v>
      </c>
      <c r="I912" s="2">
        <v>0</v>
      </c>
      <c r="J912" s="2">
        <v>0</v>
      </c>
      <c r="K912" s="3">
        <v>0</v>
      </c>
      <c r="L912" s="3">
        <v>0</v>
      </c>
    </row>
    <row r="913" spans="1:12" x14ac:dyDescent="0.25">
      <c r="A913" s="8" t="s">
        <v>341</v>
      </c>
      <c r="B913" s="2">
        <v>0</v>
      </c>
      <c r="C913" s="2">
        <v>0</v>
      </c>
      <c r="D913" s="2">
        <v>0</v>
      </c>
      <c r="E913" s="2">
        <v>0</v>
      </c>
      <c r="F913" s="2">
        <v>0</v>
      </c>
      <c r="G913" s="2">
        <v>-1</v>
      </c>
      <c r="H913" s="2">
        <v>0</v>
      </c>
      <c r="I913" s="2">
        <v>0</v>
      </c>
      <c r="J913" s="2">
        <v>0</v>
      </c>
      <c r="K913" s="3">
        <v>0</v>
      </c>
      <c r="L913" s="3">
        <v>0</v>
      </c>
    </row>
    <row r="914" spans="1:12" x14ac:dyDescent="0.25">
      <c r="A914" s="8" t="s">
        <v>342</v>
      </c>
      <c r="B914" s="2">
        <v>0</v>
      </c>
      <c r="C914" s="2">
        <v>0</v>
      </c>
      <c r="D914" s="2">
        <v>0</v>
      </c>
      <c r="E914" s="2">
        <v>0</v>
      </c>
      <c r="F914" s="2">
        <v>0</v>
      </c>
      <c r="G914" s="2">
        <v>0</v>
      </c>
      <c r="H914" s="2">
        <v>0</v>
      </c>
      <c r="I914" s="2">
        <v>0</v>
      </c>
      <c r="J914" s="2">
        <v>0</v>
      </c>
      <c r="K914" s="3">
        <v>0</v>
      </c>
      <c r="L914" s="3">
        <v>0</v>
      </c>
    </row>
    <row r="915" spans="1:12" x14ac:dyDescent="0.25">
      <c r="A915" s="8" t="s">
        <v>343</v>
      </c>
      <c r="B915" s="2">
        <v>0</v>
      </c>
      <c r="C915" s="2">
        <v>0</v>
      </c>
      <c r="D915" s="2">
        <v>0</v>
      </c>
      <c r="E915" s="2">
        <v>0</v>
      </c>
      <c r="F915" s="2">
        <v>-1</v>
      </c>
      <c r="G915" s="2">
        <v>0</v>
      </c>
      <c r="H915" s="2">
        <v>0</v>
      </c>
      <c r="I915" s="2">
        <v>-1</v>
      </c>
      <c r="J915" s="2">
        <v>0</v>
      </c>
      <c r="K915" s="3">
        <v>0</v>
      </c>
      <c r="L915" s="3">
        <v>0</v>
      </c>
    </row>
    <row r="916" spans="1:12" x14ac:dyDescent="0.25">
      <c r="A916" s="8" t="s">
        <v>344</v>
      </c>
      <c r="B916" s="2">
        <v>0</v>
      </c>
      <c r="C916" s="2">
        <v>0</v>
      </c>
      <c r="D916" s="2">
        <v>0</v>
      </c>
      <c r="E916" s="2">
        <v>0</v>
      </c>
      <c r="F916" s="2">
        <v>0</v>
      </c>
      <c r="G916" s="2">
        <v>0</v>
      </c>
      <c r="H916" s="2">
        <v>0</v>
      </c>
      <c r="I916" s="2">
        <v>0</v>
      </c>
      <c r="J916" s="2">
        <v>0</v>
      </c>
      <c r="K916" s="3">
        <v>0</v>
      </c>
      <c r="L916" s="3">
        <v>0</v>
      </c>
    </row>
    <row r="917" spans="1:12" x14ac:dyDescent="0.25">
      <c r="A917" s="8" t="s">
        <v>345</v>
      </c>
      <c r="B917" s="2">
        <v>0</v>
      </c>
      <c r="C917" s="2">
        <v>0</v>
      </c>
      <c r="D917" s="2">
        <v>0</v>
      </c>
      <c r="E917" s="2">
        <v>0</v>
      </c>
      <c r="F917" s="2">
        <v>0</v>
      </c>
      <c r="G917" s="2">
        <v>-0.66666666666666696</v>
      </c>
      <c r="H917" s="2">
        <v>1</v>
      </c>
      <c r="I917" s="2">
        <v>0</v>
      </c>
      <c r="J917" s="2">
        <v>-0.5</v>
      </c>
      <c r="K917" s="3">
        <v>-0.66666666666666696</v>
      </c>
      <c r="L917" s="3">
        <v>0</v>
      </c>
    </row>
    <row r="918" spans="1:12" x14ac:dyDescent="0.25">
      <c r="A918" s="8" t="s">
        <v>346</v>
      </c>
      <c r="B918" s="2">
        <v>0</v>
      </c>
      <c r="C918" s="2">
        <v>0</v>
      </c>
      <c r="D918" s="2">
        <v>0</v>
      </c>
      <c r="E918" s="2">
        <v>0</v>
      </c>
      <c r="F918" s="2">
        <v>0</v>
      </c>
      <c r="G918" s="2">
        <v>0</v>
      </c>
      <c r="H918" s="2">
        <v>0</v>
      </c>
      <c r="I918" s="2">
        <v>0</v>
      </c>
      <c r="J918" s="2">
        <v>0</v>
      </c>
      <c r="K918" s="3">
        <v>0</v>
      </c>
      <c r="L918" s="3">
        <v>0</v>
      </c>
    </row>
    <row r="919" spans="1:12" x14ac:dyDescent="0.25">
      <c r="A919" s="8" t="s">
        <v>347</v>
      </c>
      <c r="B919" s="2">
        <v>0</v>
      </c>
      <c r="C919" s="2">
        <v>0</v>
      </c>
      <c r="D919" s="2">
        <v>-1</v>
      </c>
      <c r="E919" s="2">
        <v>0</v>
      </c>
      <c r="F919" s="2">
        <v>-1</v>
      </c>
      <c r="G919" s="2">
        <v>0</v>
      </c>
      <c r="H919" s="2">
        <v>-0.5</v>
      </c>
      <c r="I919" s="2">
        <v>-1</v>
      </c>
      <c r="J919" s="2">
        <v>0</v>
      </c>
      <c r="K919" s="3">
        <v>0</v>
      </c>
      <c r="L919" s="3">
        <v>0</v>
      </c>
    </row>
    <row r="920" spans="1:12" x14ac:dyDescent="0.25">
      <c r="A920" s="8" t="s">
        <v>348</v>
      </c>
      <c r="B920" s="2">
        <v>0</v>
      </c>
      <c r="C920" s="2">
        <v>0</v>
      </c>
      <c r="D920" s="2">
        <v>0</v>
      </c>
      <c r="E920" s="2">
        <v>0</v>
      </c>
      <c r="F920" s="2">
        <v>0</v>
      </c>
      <c r="G920" s="2">
        <v>0</v>
      </c>
      <c r="H920" s="2">
        <v>0</v>
      </c>
      <c r="I920" s="2">
        <v>0</v>
      </c>
      <c r="J920" s="2">
        <v>0</v>
      </c>
      <c r="K920" s="3">
        <v>0</v>
      </c>
      <c r="L920" s="3">
        <v>0</v>
      </c>
    </row>
    <row r="921" spans="1:12" x14ac:dyDescent="0.25">
      <c r="A921" s="8" t="s">
        <v>349</v>
      </c>
      <c r="B921" s="2">
        <v>0</v>
      </c>
      <c r="C921" s="2">
        <v>0</v>
      </c>
      <c r="D921" s="2">
        <v>0</v>
      </c>
      <c r="E921" s="2">
        <v>0</v>
      </c>
      <c r="F921" s="2">
        <v>-1</v>
      </c>
      <c r="G921" s="2">
        <v>0</v>
      </c>
      <c r="H921" s="2">
        <v>0</v>
      </c>
      <c r="I921" s="2">
        <v>0</v>
      </c>
      <c r="J921" s="2">
        <v>-1</v>
      </c>
      <c r="K921" s="3">
        <v>0</v>
      </c>
      <c r="L921" s="3">
        <v>0</v>
      </c>
    </row>
    <row r="922" spans="1:12" x14ac:dyDescent="0.25">
      <c r="A922" s="8" t="s">
        <v>350</v>
      </c>
      <c r="B922" s="2">
        <v>0</v>
      </c>
      <c r="C922" s="2">
        <v>0</v>
      </c>
      <c r="D922" s="2">
        <v>0</v>
      </c>
      <c r="E922" s="2">
        <v>0</v>
      </c>
      <c r="F922" s="2">
        <v>0</v>
      </c>
      <c r="G922" s="2">
        <v>0</v>
      </c>
      <c r="H922" s="2">
        <v>0</v>
      </c>
      <c r="I922" s="2">
        <v>0</v>
      </c>
      <c r="J922" s="2">
        <v>0</v>
      </c>
      <c r="K922" s="3">
        <v>0</v>
      </c>
      <c r="L922" s="3">
        <v>0</v>
      </c>
    </row>
    <row r="923" spans="1:12" x14ac:dyDescent="0.25">
      <c r="A923" s="8" t="s">
        <v>351</v>
      </c>
      <c r="B923" s="2">
        <v>0</v>
      </c>
      <c r="C923" s="2">
        <v>0</v>
      </c>
      <c r="D923" s="2">
        <v>0</v>
      </c>
      <c r="E923" s="2">
        <v>0</v>
      </c>
      <c r="F923" s="2">
        <v>0</v>
      </c>
      <c r="G923" s="2">
        <v>0</v>
      </c>
      <c r="H923" s="2">
        <v>0</v>
      </c>
      <c r="I923" s="2">
        <v>-1</v>
      </c>
      <c r="J923" s="2">
        <v>0</v>
      </c>
      <c r="K923" s="3">
        <v>-1</v>
      </c>
      <c r="L923" s="3">
        <v>0</v>
      </c>
    </row>
    <row r="924" spans="1:12" x14ac:dyDescent="0.25">
      <c r="A924" s="8" t="s">
        <v>352</v>
      </c>
      <c r="B924" s="2">
        <v>0</v>
      </c>
      <c r="C924" s="2">
        <v>0</v>
      </c>
      <c r="D924" s="2">
        <v>0</v>
      </c>
      <c r="E924" s="2">
        <v>0</v>
      </c>
      <c r="F924" s="2">
        <v>0</v>
      </c>
      <c r="G924" s="2">
        <v>0</v>
      </c>
      <c r="H924" s="2">
        <v>0</v>
      </c>
      <c r="I924" s="2">
        <v>0</v>
      </c>
      <c r="J924" s="2">
        <v>0</v>
      </c>
      <c r="K924" s="3">
        <v>0</v>
      </c>
      <c r="L924" s="3">
        <v>0</v>
      </c>
    </row>
    <row r="925" spans="1:12" x14ac:dyDescent="0.25">
      <c r="A925" s="8" t="s">
        <v>353</v>
      </c>
      <c r="B925" s="2">
        <v>0</v>
      </c>
      <c r="C925" s="2">
        <v>0</v>
      </c>
      <c r="D925" s="2">
        <v>0</v>
      </c>
      <c r="E925" s="2">
        <v>0</v>
      </c>
      <c r="F925" s="2">
        <v>0</v>
      </c>
      <c r="G925" s="2">
        <v>1</v>
      </c>
      <c r="H925" s="2">
        <v>-1</v>
      </c>
      <c r="I925" s="2">
        <v>0</v>
      </c>
      <c r="J925" s="2">
        <v>-1</v>
      </c>
      <c r="K925" s="3">
        <v>-1</v>
      </c>
      <c r="L925" s="3">
        <v>0</v>
      </c>
    </row>
    <row r="926" spans="1:12" x14ac:dyDescent="0.25">
      <c r="A926" s="8" t="s">
        <v>354</v>
      </c>
      <c r="B926" s="2">
        <v>0</v>
      </c>
      <c r="C926" s="2">
        <v>0</v>
      </c>
      <c r="D926" s="2">
        <v>0</v>
      </c>
      <c r="E926" s="2">
        <v>0</v>
      </c>
      <c r="F926" s="2">
        <v>0</v>
      </c>
      <c r="G926" s="2">
        <v>-1</v>
      </c>
      <c r="H926" s="2">
        <v>0</v>
      </c>
      <c r="I926" s="2">
        <v>0</v>
      </c>
      <c r="J926" s="2">
        <v>0</v>
      </c>
      <c r="K926" s="3">
        <v>-1</v>
      </c>
      <c r="L926" s="3">
        <v>0</v>
      </c>
    </row>
    <row r="927" spans="1:12" x14ac:dyDescent="0.25">
      <c r="A927" s="8" t="s">
        <v>355</v>
      </c>
      <c r="B927" s="2">
        <v>0</v>
      </c>
      <c r="C927" s="2">
        <v>0</v>
      </c>
      <c r="D927" s="2">
        <v>0</v>
      </c>
      <c r="E927" s="2">
        <v>0</v>
      </c>
      <c r="F927" s="2">
        <v>0</v>
      </c>
      <c r="G927" s="2">
        <v>2</v>
      </c>
      <c r="H927" s="2">
        <v>-0.66666666666666696</v>
      </c>
      <c r="I927" s="2">
        <v>0</v>
      </c>
      <c r="J927" s="2">
        <v>1</v>
      </c>
      <c r="K927" s="3">
        <v>1</v>
      </c>
      <c r="L927" s="3">
        <v>0</v>
      </c>
    </row>
    <row r="928" spans="1:12" x14ac:dyDescent="0.25">
      <c r="A928" s="8" t="s">
        <v>356</v>
      </c>
      <c r="B928" s="2">
        <v>0</v>
      </c>
      <c r="C928" s="2">
        <v>0</v>
      </c>
      <c r="D928" s="2">
        <v>0</v>
      </c>
      <c r="E928" s="2">
        <v>0</v>
      </c>
      <c r="F928" s="2">
        <v>0</v>
      </c>
      <c r="G928" s="2">
        <v>0</v>
      </c>
      <c r="H928" s="2">
        <v>0</v>
      </c>
      <c r="I928" s="2">
        <v>0</v>
      </c>
      <c r="J928" s="2">
        <v>0</v>
      </c>
      <c r="K928" s="3">
        <v>0</v>
      </c>
      <c r="L928" s="3">
        <v>0</v>
      </c>
    </row>
    <row r="929" spans="1:12" x14ac:dyDescent="0.25">
      <c r="A929" s="8" t="s">
        <v>357</v>
      </c>
      <c r="B929" s="2">
        <v>0</v>
      </c>
      <c r="C929" s="2">
        <v>0</v>
      </c>
      <c r="D929" s="2">
        <v>0</v>
      </c>
      <c r="E929" s="2">
        <v>0</v>
      </c>
      <c r="F929" s="2">
        <v>0</v>
      </c>
      <c r="G929" s="2">
        <v>1</v>
      </c>
      <c r="H929" s="2">
        <v>0</v>
      </c>
      <c r="I929" s="2">
        <v>-0.5</v>
      </c>
      <c r="J929" s="2">
        <v>-1</v>
      </c>
      <c r="K929" s="3">
        <v>-1</v>
      </c>
      <c r="L929" s="3">
        <v>0</v>
      </c>
    </row>
    <row r="930" spans="1:12" x14ac:dyDescent="0.25">
      <c r="A930" s="8" t="s">
        <v>358</v>
      </c>
      <c r="B930" s="2">
        <v>0</v>
      </c>
      <c r="C930" s="2">
        <v>0</v>
      </c>
      <c r="D930" s="2">
        <v>0</v>
      </c>
      <c r="E930" s="2">
        <v>0</v>
      </c>
      <c r="F930" s="2">
        <v>0</v>
      </c>
      <c r="G930" s="2">
        <v>0</v>
      </c>
      <c r="H930" s="2">
        <v>0</v>
      </c>
      <c r="I930" s="2">
        <v>-1</v>
      </c>
      <c r="J930" s="2">
        <v>0</v>
      </c>
      <c r="K930" s="3">
        <v>0</v>
      </c>
      <c r="L930" s="3">
        <v>0</v>
      </c>
    </row>
    <row r="931" spans="1:12" x14ac:dyDescent="0.25">
      <c r="A931" s="8" t="s">
        <v>359</v>
      </c>
      <c r="B931" s="2">
        <v>0</v>
      </c>
      <c r="C931" s="2">
        <v>0</v>
      </c>
      <c r="D931" s="2">
        <v>-1</v>
      </c>
      <c r="E931" s="2">
        <v>0</v>
      </c>
      <c r="F931" s="2">
        <v>-1</v>
      </c>
      <c r="G931" s="2">
        <v>0</v>
      </c>
      <c r="H931" s="2">
        <v>-0.33333333333333298</v>
      </c>
      <c r="I931" s="2">
        <v>-1</v>
      </c>
      <c r="J931" s="2">
        <v>0</v>
      </c>
      <c r="K931" s="3">
        <v>0</v>
      </c>
      <c r="L931" s="3">
        <v>0</v>
      </c>
    </row>
    <row r="932" spans="1:12" x14ac:dyDescent="0.25">
      <c r="A932" s="8" t="s">
        <v>360</v>
      </c>
      <c r="B932" s="2">
        <v>0</v>
      </c>
      <c r="C932" s="2">
        <v>0</v>
      </c>
      <c r="D932" s="2">
        <v>0</v>
      </c>
      <c r="E932" s="2">
        <v>0</v>
      </c>
      <c r="F932" s="2">
        <v>0</v>
      </c>
      <c r="G932" s="2">
        <v>0</v>
      </c>
      <c r="H932" s="2">
        <v>0</v>
      </c>
      <c r="I932" s="2">
        <v>0</v>
      </c>
      <c r="J932" s="2">
        <v>0</v>
      </c>
      <c r="K932" s="3">
        <v>0</v>
      </c>
      <c r="L932" s="3">
        <v>0</v>
      </c>
    </row>
    <row r="933" spans="1:12" x14ac:dyDescent="0.25">
      <c r="A933" s="8" t="s">
        <v>361</v>
      </c>
      <c r="B933" s="2">
        <v>0</v>
      </c>
      <c r="C933" s="2">
        <v>0</v>
      </c>
      <c r="D933" s="2">
        <v>0</v>
      </c>
      <c r="E933" s="2">
        <v>0</v>
      </c>
      <c r="F933" s="2">
        <v>0</v>
      </c>
      <c r="G933" s="2">
        <v>1</v>
      </c>
      <c r="H933" s="2">
        <v>-0.5</v>
      </c>
      <c r="I933" s="2">
        <v>-1</v>
      </c>
      <c r="J933" s="2">
        <v>0</v>
      </c>
      <c r="K933" s="3">
        <v>1</v>
      </c>
      <c r="L933" s="3">
        <v>0</v>
      </c>
    </row>
    <row r="934" spans="1:12" x14ac:dyDescent="0.25">
      <c r="A934" s="8" t="s">
        <v>362</v>
      </c>
      <c r="B934" s="2">
        <v>0</v>
      </c>
      <c r="C934" s="2">
        <v>0</v>
      </c>
      <c r="D934" s="2">
        <v>0</v>
      </c>
      <c r="E934" s="2">
        <v>0</v>
      </c>
      <c r="F934" s="2">
        <v>0</v>
      </c>
      <c r="G934" s="2">
        <v>0</v>
      </c>
      <c r="H934" s="2">
        <v>0</v>
      </c>
      <c r="I934" s="2">
        <v>0</v>
      </c>
      <c r="J934" s="2">
        <v>0</v>
      </c>
      <c r="K934" s="3">
        <v>0</v>
      </c>
      <c r="L934" s="3">
        <v>0</v>
      </c>
    </row>
    <row r="935" spans="1:12" x14ac:dyDescent="0.25">
      <c r="A935" s="8" t="s">
        <v>363</v>
      </c>
      <c r="B935" s="2">
        <v>0</v>
      </c>
      <c r="C935" s="2">
        <v>0</v>
      </c>
      <c r="D935" s="2">
        <v>0</v>
      </c>
      <c r="E935" s="2">
        <v>0</v>
      </c>
      <c r="F935" s="2">
        <v>0</v>
      </c>
      <c r="G935" s="2">
        <v>0</v>
      </c>
      <c r="H935" s="2">
        <v>0</v>
      </c>
      <c r="I935" s="2">
        <v>0</v>
      </c>
      <c r="J935" s="2">
        <v>0</v>
      </c>
      <c r="K935" s="3">
        <v>0</v>
      </c>
      <c r="L935" s="3">
        <v>0</v>
      </c>
    </row>
    <row r="936" spans="1:12" x14ac:dyDescent="0.25">
      <c r="A936" s="8" t="s">
        <v>364</v>
      </c>
      <c r="B936" s="2">
        <v>0</v>
      </c>
      <c r="C936" s="2">
        <v>0</v>
      </c>
      <c r="D936" s="2">
        <v>0</v>
      </c>
      <c r="E936" s="2">
        <v>0</v>
      </c>
      <c r="F936" s="2">
        <v>0</v>
      </c>
      <c r="G936" s="2">
        <v>0</v>
      </c>
      <c r="H936" s="2">
        <v>0</v>
      </c>
      <c r="I936" s="2">
        <v>0</v>
      </c>
      <c r="J936" s="2">
        <v>0</v>
      </c>
      <c r="K936" s="3">
        <v>0</v>
      </c>
      <c r="L936" s="3">
        <v>0</v>
      </c>
    </row>
    <row r="937" spans="1:12" x14ac:dyDescent="0.25">
      <c r="A937" s="8" t="s">
        <v>365</v>
      </c>
      <c r="B937" s="2">
        <v>-0.114035087719298</v>
      </c>
      <c r="C937" s="2">
        <v>-9.9009900990099001E-2</v>
      </c>
      <c r="D937" s="2">
        <v>-0.31868131868131899</v>
      </c>
      <c r="E937" s="2">
        <v>-0.225806451612903</v>
      </c>
      <c r="F937" s="2">
        <v>-1</v>
      </c>
      <c r="G937" s="2">
        <v>0</v>
      </c>
      <c r="H937" s="2">
        <v>0</v>
      </c>
      <c r="I937" s="2">
        <v>0</v>
      </c>
      <c r="J937" s="2">
        <v>0</v>
      </c>
      <c r="K937" s="3">
        <v>0</v>
      </c>
      <c r="L937" s="3">
        <v>-1</v>
      </c>
    </row>
    <row r="938" spans="1:12" x14ac:dyDescent="0.25">
      <c r="A938" s="8" t="s">
        <v>366</v>
      </c>
      <c r="B938" s="2">
        <v>-1</v>
      </c>
      <c r="C938" s="2">
        <v>0</v>
      </c>
      <c r="D938" s="2">
        <v>-1</v>
      </c>
      <c r="E938" s="2">
        <v>0</v>
      </c>
      <c r="F938" s="2">
        <v>-1</v>
      </c>
      <c r="G938" s="2">
        <v>0</v>
      </c>
      <c r="H938" s="2">
        <v>-1</v>
      </c>
      <c r="I938" s="2">
        <v>0</v>
      </c>
      <c r="J938" s="2">
        <v>0</v>
      </c>
      <c r="K938" s="3">
        <v>0</v>
      </c>
      <c r="L938" s="3">
        <v>-1</v>
      </c>
    </row>
    <row r="939" spans="1:12" x14ac:dyDescent="0.25">
      <c r="A939" s="8" t="s">
        <v>367</v>
      </c>
      <c r="B939" s="2">
        <v>0.26530612244898</v>
      </c>
      <c r="C939" s="2">
        <v>-0.241935483870968</v>
      </c>
      <c r="D939" s="2">
        <v>0.14893617021276601</v>
      </c>
      <c r="E939" s="2">
        <v>-0.66666666666666696</v>
      </c>
      <c r="F939" s="2">
        <v>-0.72222222222222199</v>
      </c>
      <c r="G939" s="2">
        <v>1.2</v>
      </c>
      <c r="H939" s="2">
        <v>-0.54545454545454497</v>
      </c>
      <c r="I939" s="2">
        <v>-0.6</v>
      </c>
      <c r="J939" s="2">
        <v>-0.5</v>
      </c>
      <c r="K939" s="3">
        <v>-0.8</v>
      </c>
      <c r="L939" s="3">
        <v>-0.97959183673469397</v>
      </c>
    </row>
    <row r="940" spans="1:12" x14ac:dyDescent="0.25">
      <c r="A940" s="8" t="s">
        <v>368</v>
      </c>
      <c r="B940" s="2">
        <v>0</v>
      </c>
      <c r="C940" s="2">
        <v>0</v>
      </c>
      <c r="D940" s="2">
        <v>0</v>
      </c>
      <c r="E940" s="2">
        <v>0</v>
      </c>
      <c r="F940" s="2">
        <v>0</v>
      </c>
      <c r="G940" s="2">
        <v>0</v>
      </c>
      <c r="H940" s="2">
        <v>0</v>
      </c>
      <c r="I940" s="2">
        <v>0</v>
      </c>
      <c r="J940" s="2">
        <v>0</v>
      </c>
      <c r="K940" s="3">
        <v>0</v>
      </c>
      <c r="L940" s="3">
        <v>0</v>
      </c>
    </row>
    <row r="941" spans="1:12" x14ac:dyDescent="0.25">
      <c r="A941" s="8" t="s">
        <v>369</v>
      </c>
      <c r="B941" s="2">
        <v>0</v>
      </c>
      <c r="C941" s="2">
        <v>0</v>
      </c>
      <c r="D941" s="2">
        <v>0</v>
      </c>
      <c r="E941" s="2">
        <v>0</v>
      </c>
      <c r="F941" s="2">
        <v>0</v>
      </c>
      <c r="G941" s="2">
        <v>0</v>
      </c>
      <c r="H941" s="2">
        <v>-1</v>
      </c>
      <c r="I941" s="2">
        <v>0</v>
      </c>
      <c r="J941" s="2">
        <v>0</v>
      </c>
      <c r="K941" s="3">
        <v>0</v>
      </c>
      <c r="L941" s="3">
        <v>0</v>
      </c>
    </row>
    <row r="942" spans="1:12" x14ac:dyDescent="0.25">
      <c r="A942" s="8" t="s">
        <v>370</v>
      </c>
      <c r="B942" s="2">
        <v>0</v>
      </c>
      <c r="C942" s="2">
        <v>0</v>
      </c>
      <c r="D942" s="2">
        <v>0</v>
      </c>
      <c r="E942" s="2">
        <v>0</v>
      </c>
      <c r="F942" s="2">
        <v>0</v>
      </c>
      <c r="G942" s="2">
        <v>0</v>
      </c>
      <c r="H942" s="2">
        <v>0</v>
      </c>
      <c r="I942" s="2">
        <v>0</v>
      </c>
      <c r="J942" s="2">
        <v>0</v>
      </c>
      <c r="K942" s="3">
        <v>0</v>
      </c>
      <c r="L942" s="3">
        <v>0</v>
      </c>
    </row>
    <row r="943" spans="1:12" x14ac:dyDescent="0.25">
      <c r="A943" s="8" t="s">
        <v>371</v>
      </c>
      <c r="B943" s="2">
        <v>0</v>
      </c>
      <c r="C943" s="2">
        <v>0</v>
      </c>
      <c r="D943" s="2">
        <v>0</v>
      </c>
      <c r="E943" s="2">
        <v>0</v>
      </c>
      <c r="F943" s="2">
        <v>0</v>
      </c>
      <c r="G943" s="2">
        <v>-1</v>
      </c>
      <c r="H943" s="2">
        <v>0</v>
      </c>
      <c r="I943" s="2">
        <v>0</v>
      </c>
      <c r="J943" s="2">
        <v>0</v>
      </c>
      <c r="K943" s="3">
        <v>0</v>
      </c>
      <c r="L943" s="3">
        <v>0</v>
      </c>
    </row>
    <row r="944" spans="1:12" x14ac:dyDescent="0.25">
      <c r="A944" s="8" t="s">
        <v>372</v>
      </c>
      <c r="B944" s="2">
        <v>0</v>
      </c>
      <c r="C944" s="2">
        <v>0</v>
      </c>
      <c r="D944" s="2">
        <v>0</v>
      </c>
      <c r="E944" s="2">
        <v>0</v>
      </c>
      <c r="F944" s="2">
        <v>0</v>
      </c>
      <c r="G944" s="2">
        <v>0</v>
      </c>
      <c r="H944" s="2">
        <v>0</v>
      </c>
      <c r="I944" s="2">
        <v>0</v>
      </c>
      <c r="J944" s="2">
        <v>0</v>
      </c>
      <c r="K944" s="3">
        <v>0</v>
      </c>
      <c r="L944" s="3">
        <v>0</v>
      </c>
    </row>
    <row r="945" spans="1:12" x14ac:dyDescent="0.25">
      <c r="A945" s="8" t="s">
        <v>373</v>
      </c>
      <c r="B945" s="2">
        <v>0</v>
      </c>
      <c r="C945" s="2">
        <v>0</v>
      </c>
      <c r="D945" s="2">
        <v>0</v>
      </c>
      <c r="E945" s="2">
        <v>0</v>
      </c>
      <c r="F945" s="2">
        <v>0</v>
      </c>
      <c r="G945" s="2">
        <v>2</v>
      </c>
      <c r="H945" s="2">
        <v>-0.33333333333333298</v>
      </c>
      <c r="I945" s="2">
        <v>-0.5</v>
      </c>
      <c r="J945" s="2">
        <v>-1</v>
      </c>
      <c r="K945" s="3">
        <v>-1</v>
      </c>
      <c r="L945" s="3">
        <v>0</v>
      </c>
    </row>
    <row r="946" spans="1:12" x14ac:dyDescent="0.25">
      <c r="A946" s="8" t="s">
        <v>374</v>
      </c>
      <c r="B946" s="2">
        <v>0</v>
      </c>
      <c r="C946" s="2">
        <v>0</v>
      </c>
      <c r="D946" s="2">
        <v>0</v>
      </c>
      <c r="E946" s="2">
        <v>0</v>
      </c>
      <c r="F946" s="2">
        <v>0</v>
      </c>
      <c r="G946" s="2">
        <v>0</v>
      </c>
      <c r="H946" s="2">
        <v>0</v>
      </c>
      <c r="I946" s="2">
        <v>0</v>
      </c>
      <c r="J946" s="2">
        <v>0</v>
      </c>
      <c r="K946" s="3">
        <v>0</v>
      </c>
      <c r="L946" s="3">
        <v>0</v>
      </c>
    </row>
    <row r="947" spans="1:12" x14ac:dyDescent="0.25">
      <c r="A947" s="8" t="s">
        <v>375</v>
      </c>
      <c r="B947" s="2">
        <v>0</v>
      </c>
      <c r="C947" s="2">
        <v>0</v>
      </c>
      <c r="D947" s="2">
        <v>0</v>
      </c>
      <c r="E947" s="2">
        <v>0</v>
      </c>
      <c r="F947" s="2">
        <v>0</v>
      </c>
      <c r="G947" s="2">
        <v>0</v>
      </c>
      <c r="H947" s="2">
        <v>-1</v>
      </c>
      <c r="I947" s="2">
        <v>0</v>
      </c>
      <c r="J947" s="2">
        <v>0</v>
      </c>
      <c r="K947" s="3">
        <v>-1</v>
      </c>
      <c r="L947" s="3">
        <v>0</v>
      </c>
    </row>
    <row r="948" spans="1:12" x14ac:dyDescent="0.25">
      <c r="A948" s="8" t="s">
        <v>376</v>
      </c>
      <c r="B948" s="2">
        <v>0</v>
      </c>
      <c r="C948" s="2">
        <v>0</v>
      </c>
      <c r="D948" s="2">
        <v>0</v>
      </c>
      <c r="E948" s="2">
        <v>0</v>
      </c>
      <c r="F948" s="2">
        <v>0</v>
      </c>
      <c r="G948" s="2">
        <v>0</v>
      </c>
      <c r="H948" s="2">
        <v>0</v>
      </c>
      <c r="I948" s="2">
        <v>0</v>
      </c>
      <c r="J948" s="2">
        <v>0</v>
      </c>
      <c r="K948" s="3">
        <v>0</v>
      </c>
      <c r="L948" s="3">
        <v>0</v>
      </c>
    </row>
    <row r="949" spans="1:12" x14ac:dyDescent="0.25">
      <c r="A949" s="8" t="s">
        <v>377</v>
      </c>
      <c r="B949" s="2">
        <v>0</v>
      </c>
      <c r="C949" s="2">
        <v>0</v>
      </c>
      <c r="D949" s="2">
        <v>0</v>
      </c>
      <c r="E949" s="2">
        <v>0</v>
      </c>
      <c r="F949" s="2">
        <v>0</v>
      </c>
      <c r="G949" s="2">
        <v>1.5</v>
      </c>
      <c r="H949" s="2">
        <v>-1</v>
      </c>
      <c r="I949" s="2">
        <v>0</v>
      </c>
      <c r="J949" s="2">
        <v>0</v>
      </c>
      <c r="K949" s="3">
        <v>-1</v>
      </c>
      <c r="L949" s="3">
        <v>0</v>
      </c>
    </row>
    <row r="950" spans="1:12" x14ac:dyDescent="0.25">
      <c r="A950" s="8" t="s">
        <v>378</v>
      </c>
      <c r="B950" s="2">
        <v>0</v>
      </c>
      <c r="C950" s="2">
        <v>0</v>
      </c>
      <c r="D950" s="2">
        <v>0</v>
      </c>
      <c r="E950" s="2">
        <v>0</v>
      </c>
      <c r="F950" s="2">
        <v>0</v>
      </c>
      <c r="G950" s="2">
        <v>0</v>
      </c>
      <c r="H950" s="2">
        <v>-1</v>
      </c>
      <c r="I950" s="2">
        <v>0</v>
      </c>
      <c r="J950" s="2">
        <v>0</v>
      </c>
      <c r="K950" s="3">
        <v>0</v>
      </c>
      <c r="L950" s="3">
        <v>0</v>
      </c>
    </row>
    <row r="951" spans="1:12" x14ac:dyDescent="0.25">
      <c r="A951" s="8" t="s">
        <v>379</v>
      </c>
      <c r="B951" s="2">
        <v>0</v>
      </c>
      <c r="C951" s="2">
        <v>0</v>
      </c>
      <c r="D951" s="2">
        <v>0</v>
      </c>
      <c r="E951" s="2">
        <v>0</v>
      </c>
      <c r="F951" s="2">
        <v>4</v>
      </c>
      <c r="G951" s="2">
        <v>1</v>
      </c>
      <c r="H951" s="2">
        <v>-0.7</v>
      </c>
      <c r="I951" s="2">
        <v>0.33333333333333298</v>
      </c>
      <c r="J951" s="2">
        <v>-0.75</v>
      </c>
      <c r="K951" s="3">
        <v>-0.8</v>
      </c>
      <c r="L951" s="3">
        <v>0</v>
      </c>
    </row>
    <row r="952" spans="1:12" x14ac:dyDescent="0.25">
      <c r="A952" s="8" t="s">
        <v>380</v>
      </c>
      <c r="B952" s="2">
        <v>0</v>
      </c>
      <c r="C952" s="2">
        <v>0</v>
      </c>
      <c r="D952" s="2">
        <v>0</v>
      </c>
      <c r="E952" s="2">
        <v>0</v>
      </c>
      <c r="F952" s="2">
        <v>0</v>
      </c>
      <c r="G952" s="2">
        <v>0</v>
      </c>
      <c r="H952" s="2">
        <v>0</v>
      </c>
      <c r="I952" s="2">
        <v>0</v>
      </c>
      <c r="J952" s="2">
        <v>0</v>
      </c>
      <c r="K952" s="3">
        <v>0</v>
      </c>
      <c r="L952" s="3">
        <v>0</v>
      </c>
    </row>
    <row r="953" spans="1:12" x14ac:dyDescent="0.25">
      <c r="A953" s="8" t="s">
        <v>381</v>
      </c>
      <c r="B953" s="2">
        <v>0</v>
      </c>
      <c r="C953" s="2">
        <v>0</v>
      </c>
      <c r="D953" s="2">
        <v>0</v>
      </c>
      <c r="E953" s="2">
        <v>0</v>
      </c>
      <c r="F953" s="2">
        <v>0</v>
      </c>
      <c r="G953" s="2">
        <v>0</v>
      </c>
      <c r="H953" s="2">
        <v>-1</v>
      </c>
      <c r="I953" s="2">
        <v>0</v>
      </c>
      <c r="J953" s="2">
        <v>0</v>
      </c>
      <c r="K953" s="3">
        <v>0</v>
      </c>
      <c r="L953" s="3">
        <v>0</v>
      </c>
    </row>
    <row r="954" spans="1:12" x14ac:dyDescent="0.25">
      <c r="A954" s="8" t="s">
        <v>382</v>
      </c>
      <c r="B954" s="2">
        <v>0</v>
      </c>
      <c r="C954" s="2">
        <v>0</v>
      </c>
      <c r="D954" s="2">
        <v>0</v>
      </c>
      <c r="E954" s="2">
        <v>0</v>
      </c>
      <c r="F954" s="2">
        <v>0</v>
      </c>
      <c r="G954" s="2">
        <v>0</v>
      </c>
      <c r="H954" s="2">
        <v>0</v>
      </c>
      <c r="I954" s="2">
        <v>0</v>
      </c>
      <c r="J954" s="2">
        <v>0</v>
      </c>
      <c r="K954" s="3">
        <v>0</v>
      </c>
      <c r="L954" s="3">
        <v>0</v>
      </c>
    </row>
    <row r="955" spans="1:12" x14ac:dyDescent="0.25">
      <c r="A955" s="8" t="s">
        <v>383</v>
      </c>
      <c r="B955" s="2">
        <v>0</v>
      </c>
      <c r="C955" s="2">
        <v>0</v>
      </c>
      <c r="D955" s="2">
        <v>0</v>
      </c>
      <c r="E955" s="2">
        <v>0</v>
      </c>
      <c r="F955" s="2">
        <v>0</v>
      </c>
      <c r="G955" s="2">
        <v>0</v>
      </c>
      <c r="H955" s="2">
        <v>0</v>
      </c>
      <c r="I955" s="2">
        <v>0</v>
      </c>
      <c r="J955" s="2">
        <v>0</v>
      </c>
      <c r="K955" s="3">
        <v>0</v>
      </c>
      <c r="L955" s="3">
        <v>0</v>
      </c>
    </row>
    <row r="956" spans="1:12" x14ac:dyDescent="0.25">
      <c r="A956" s="8" t="s">
        <v>384</v>
      </c>
      <c r="B956" s="2">
        <v>0</v>
      </c>
      <c r="C956" s="2">
        <v>0</v>
      </c>
      <c r="D956" s="2">
        <v>0</v>
      </c>
      <c r="E956" s="2">
        <v>0</v>
      </c>
      <c r="F956" s="2">
        <v>0</v>
      </c>
      <c r="G956" s="2">
        <v>0</v>
      </c>
      <c r="H956" s="2">
        <v>0</v>
      </c>
      <c r="I956" s="2">
        <v>0</v>
      </c>
      <c r="J956" s="2">
        <v>0</v>
      </c>
      <c r="K956" s="3">
        <v>0</v>
      </c>
      <c r="L956" s="3">
        <v>0</v>
      </c>
    </row>
    <row r="957" spans="1:12" x14ac:dyDescent="0.25">
      <c r="A957" s="8" t="s">
        <v>385</v>
      </c>
      <c r="B957" s="2">
        <v>0</v>
      </c>
      <c r="C957" s="2">
        <v>0</v>
      </c>
      <c r="D957" s="2">
        <v>0</v>
      </c>
      <c r="E957" s="2">
        <v>0</v>
      </c>
      <c r="F957" s="2">
        <v>0</v>
      </c>
      <c r="G957" s="2">
        <v>0</v>
      </c>
      <c r="H957" s="2">
        <v>1</v>
      </c>
      <c r="I957" s="2">
        <v>-1</v>
      </c>
      <c r="J957" s="2">
        <v>0</v>
      </c>
      <c r="K957" s="3">
        <v>0</v>
      </c>
      <c r="L957" s="3">
        <v>0</v>
      </c>
    </row>
    <row r="958" spans="1:12" x14ac:dyDescent="0.25">
      <c r="A958" s="8" t="s">
        <v>386</v>
      </c>
      <c r="B958" s="2">
        <v>0</v>
      </c>
      <c r="C958" s="2">
        <v>0</v>
      </c>
      <c r="D958" s="2">
        <v>0</v>
      </c>
      <c r="E958" s="2">
        <v>0</v>
      </c>
      <c r="F958" s="2">
        <v>0</v>
      </c>
      <c r="G958" s="2">
        <v>0</v>
      </c>
      <c r="H958" s="2">
        <v>0</v>
      </c>
      <c r="I958" s="2">
        <v>0</v>
      </c>
      <c r="J958" s="2">
        <v>0</v>
      </c>
      <c r="K958" s="3">
        <v>0</v>
      </c>
      <c r="L958" s="3">
        <v>0</v>
      </c>
    </row>
    <row r="959" spans="1:12" x14ac:dyDescent="0.25">
      <c r="A959" s="8" t="s">
        <v>387</v>
      </c>
      <c r="B959" s="2">
        <v>0</v>
      </c>
      <c r="C959" s="2">
        <v>0</v>
      </c>
      <c r="D959" s="2">
        <v>0</v>
      </c>
      <c r="E959" s="2">
        <v>0</v>
      </c>
      <c r="F959" s="2">
        <v>1.5</v>
      </c>
      <c r="G959" s="2">
        <v>-0.4</v>
      </c>
      <c r="H959" s="2">
        <v>-1</v>
      </c>
      <c r="I959" s="2">
        <v>0</v>
      </c>
      <c r="J959" s="2">
        <v>0</v>
      </c>
      <c r="K959" s="3">
        <v>-1</v>
      </c>
      <c r="L959" s="3">
        <v>0</v>
      </c>
    </row>
    <row r="960" spans="1:12" x14ac:dyDescent="0.25">
      <c r="A960" s="8" t="s">
        <v>388</v>
      </c>
      <c r="B960" s="2">
        <v>0</v>
      </c>
      <c r="C960" s="2">
        <v>0</v>
      </c>
      <c r="D960" s="2">
        <v>0</v>
      </c>
      <c r="E960" s="2">
        <v>0</v>
      </c>
      <c r="F960" s="2">
        <v>0</v>
      </c>
      <c r="G960" s="2">
        <v>0</v>
      </c>
      <c r="H960" s="2">
        <v>0</v>
      </c>
      <c r="I960" s="2">
        <v>0</v>
      </c>
      <c r="J960" s="2">
        <v>0</v>
      </c>
      <c r="K960" s="3">
        <v>0</v>
      </c>
      <c r="L960" s="3">
        <v>0</v>
      </c>
    </row>
    <row r="961" spans="1:12" x14ac:dyDescent="0.25">
      <c r="A961" s="8" t="s">
        <v>389</v>
      </c>
      <c r="B961" s="2">
        <v>0</v>
      </c>
      <c r="C961" s="2">
        <v>0</v>
      </c>
      <c r="D961" s="2">
        <v>0</v>
      </c>
      <c r="E961" s="2">
        <v>0</v>
      </c>
      <c r="F961" s="2">
        <v>0</v>
      </c>
      <c r="G961" s="2">
        <v>2</v>
      </c>
      <c r="H961" s="2">
        <v>-0.66666666666666696</v>
      </c>
      <c r="I961" s="2">
        <v>-1</v>
      </c>
      <c r="J961" s="2">
        <v>0</v>
      </c>
      <c r="K961" s="3">
        <v>-0.33333333333333298</v>
      </c>
      <c r="L961" s="3">
        <v>0</v>
      </c>
    </row>
    <row r="962" spans="1:12" x14ac:dyDescent="0.25">
      <c r="A962" s="8" t="s">
        <v>390</v>
      </c>
      <c r="B962" s="2">
        <v>0</v>
      </c>
      <c r="C962" s="2">
        <v>0</v>
      </c>
      <c r="D962" s="2">
        <v>0</v>
      </c>
      <c r="E962" s="2">
        <v>0</v>
      </c>
      <c r="F962" s="2">
        <v>0</v>
      </c>
      <c r="G962" s="2">
        <v>0</v>
      </c>
      <c r="H962" s="2">
        <v>0</v>
      </c>
      <c r="I962" s="2">
        <v>0</v>
      </c>
      <c r="J962" s="2">
        <v>0</v>
      </c>
      <c r="K962" s="3">
        <v>0</v>
      </c>
      <c r="L962" s="3">
        <v>0</v>
      </c>
    </row>
    <row r="963" spans="1:12" x14ac:dyDescent="0.25">
      <c r="A963" s="8" t="s">
        <v>391</v>
      </c>
      <c r="B963" s="2">
        <v>0</v>
      </c>
      <c r="C963" s="2">
        <v>0</v>
      </c>
      <c r="D963" s="2">
        <v>0</v>
      </c>
      <c r="E963" s="2">
        <v>0</v>
      </c>
      <c r="F963" s="2">
        <v>9.6923076923076898</v>
      </c>
      <c r="G963" s="2">
        <v>-0.33812949640287798</v>
      </c>
      <c r="H963" s="2">
        <v>-0.27173913043478298</v>
      </c>
      <c r="I963" s="2">
        <v>-0.98507462686567204</v>
      </c>
      <c r="J963" s="2">
        <v>-1</v>
      </c>
      <c r="K963" s="3">
        <v>-1</v>
      </c>
      <c r="L963" s="3">
        <v>0</v>
      </c>
    </row>
    <row r="964" spans="1:12" x14ac:dyDescent="0.25">
      <c r="A964" s="8" t="s">
        <v>392</v>
      </c>
      <c r="B964" s="2">
        <v>0</v>
      </c>
      <c r="C964" s="2">
        <v>0</v>
      </c>
      <c r="D964" s="2">
        <v>0</v>
      </c>
      <c r="E964" s="2">
        <v>0</v>
      </c>
      <c r="F964" s="2">
        <v>0</v>
      </c>
      <c r="G964" s="2">
        <v>0</v>
      </c>
      <c r="H964" s="2">
        <v>0</v>
      </c>
      <c r="I964" s="2">
        <v>0</v>
      </c>
      <c r="J964" s="2">
        <v>0</v>
      </c>
      <c r="K964" s="3">
        <v>0</v>
      </c>
      <c r="L964" s="3">
        <v>0</v>
      </c>
    </row>
    <row r="965" spans="1:12" x14ac:dyDescent="0.25">
      <c r="A965" s="8" t="s">
        <v>393</v>
      </c>
      <c r="B965" s="2">
        <v>0</v>
      </c>
      <c r="C965" s="2">
        <v>0</v>
      </c>
      <c r="D965" s="2">
        <v>0</v>
      </c>
      <c r="E965" s="2">
        <v>0</v>
      </c>
      <c r="F965" s="2">
        <v>0</v>
      </c>
      <c r="G965" s="2">
        <v>3</v>
      </c>
      <c r="H965" s="2">
        <v>-0.75</v>
      </c>
      <c r="I965" s="2">
        <v>-1</v>
      </c>
      <c r="J965" s="2">
        <v>0</v>
      </c>
      <c r="K965" s="3">
        <v>-1</v>
      </c>
      <c r="L965" s="3">
        <v>0</v>
      </c>
    </row>
    <row r="966" spans="1:12" x14ac:dyDescent="0.25">
      <c r="A966" s="8" t="s">
        <v>394</v>
      </c>
      <c r="B966" s="2">
        <v>0</v>
      </c>
      <c r="C966" s="2">
        <v>0</v>
      </c>
      <c r="D966" s="2">
        <v>0</v>
      </c>
      <c r="E966" s="2">
        <v>0</v>
      </c>
      <c r="F966" s="2">
        <v>0</v>
      </c>
      <c r="G966" s="2">
        <v>0</v>
      </c>
      <c r="H966" s="2">
        <v>0</v>
      </c>
      <c r="I966" s="2">
        <v>0</v>
      </c>
      <c r="J966" s="2">
        <v>0</v>
      </c>
      <c r="K966" s="3">
        <v>0</v>
      </c>
      <c r="L966" s="3">
        <v>0</v>
      </c>
    </row>
    <row r="967" spans="1:12" x14ac:dyDescent="0.25">
      <c r="A967" s="8" t="s">
        <v>395</v>
      </c>
      <c r="B967" s="2">
        <v>0</v>
      </c>
      <c r="C967" s="2">
        <v>0</v>
      </c>
      <c r="D967" s="2">
        <v>0</v>
      </c>
      <c r="E967" s="2">
        <v>0</v>
      </c>
      <c r="F967" s="2">
        <v>0.66666666666666696</v>
      </c>
      <c r="G967" s="2">
        <v>1.2</v>
      </c>
      <c r="H967" s="2">
        <v>0</v>
      </c>
      <c r="I967" s="2">
        <v>-1</v>
      </c>
      <c r="J967" s="2">
        <v>0</v>
      </c>
      <c r="K967" s="3">
        <v>-1</v>
      </c>
      <c r="L967" s="3">
        <v>0</v>
      </c>
    </row>
    <row r="968" spans="1:12" x14ac:dyDescent="0.25">
      <c r="A968" s="8" t="s">
        <v>396</v>
      </c>
      <c r="B968" s="2">
        <v>0</v>
      </c>
      <c r="C968" s="2">
        <v>0</v>
      </c>
      <c r="D968" s="2">
        <v>0</v>
      </c>
      <c r="E968" s="2">
        <v>0</v>
      </c>
      <c r="F968" s="2">
        <v>0</v>
      </c>
      <c r="G968" s="2">
        <v>0</v>
      </c>
      <c r="H968" s="2">
        <v>0</v>
      </c>
      <c r="I968" s="2">
        <v>0</v>
      </c>
      <c r="J968" s="2">
        <v>0</v>
      </c>
      <c r="K968" s="3">
        <v>0</v>
      </c>
      <c r="L968" s="3">
        <v>0</v>
      </c>
    </row>
    <row r="969" spans="1:12" x14ac:dyDescent="0.25">
      <c r="A969" s="8" t="s">
        <v>397</v>
      </c>
      <c r="B969" s="2">
        <v>0</v>
      </c>
      <c r="C969" s="2">
        <v>0</v>
      </c>
      <c r="D969" s="2">
        <v>0</v>
      </c>
      <c r="E969" s="2">
        <v>0</v>
      </c>
      <c r="F969" s="2">
        <v>0</v>
      </c>
      <c r="G969" s="2">
        <v>0</v>
      </c>
      <c r="H969" s="2">
        <v>0</v>
      </c>
      <c r="I969" s="2">
        <v>0</v>
      </c>
      <c r="J969" s="2">
        <v>0</v>
      </c>
      <c r="K969" s="3">
        <v>0</v>
      </c>
      <c r="L969" s="3">
        <v>0</v>
      </c>
    </row>
    <row r="970" spans="1:12" x14ac:dyDescent="0.25">
      <c r="A970" s="8" t="s">
        <v>398</v>
      </c>
      <c r="B970" s="2">
        <v>0</v>
      </c>
      <c r="C970" s="2">
        <v>0</v>
      </c>
      <c r="D970" s="2">
        <v>0</v>
      </c>
      <c r="E970" s="2">
        <v>0</v>
      </c>
      <c r="F970" s="2">
        <v>0</v>
      </c>
      <c r="G970" s="2">
        <v>0</v>
      </c>
      <c r="H970" s="2">
        <v>0</v>
      </c>
      <c r="I970" s="2">
        <v>0</v>
      </c>
      <c r="J970" s="2">
        <v>0</v>
      </c>
      <c r="K970" s="3">
        <v>0</v>
      </c>
      <c r="L970" s="3">
        <v>0</v>
      </c>
    </row>
    <row r="971" spans="1:12" x14ac:dyDescent="0.25">
      <c r="A971" s="8" t="s">
        <v>399</v>
      </c>
      <c r="B971" s="2">
        <v>0</v>
      </c>
      <c r="C971" s="2">
        <v>0</v>
      </c>
      <c r="D971" s="2">
        <v>0</v>
      </c>
      <c r="E971" s="2">
        <v>0</v>
      </c>
      <c r="F971" s="2">
        <v>0.75</v>
      </c>
      <c r="G971" s="2">
        <v>-0.14285714285714299</v>
      </c>
      <c r="H971" s="2">
        <v>-0.83333333333333304</v>
      </c>
      <c r="I971" s="2">
        <v>-1</v>
      </c>
      <c r="J971" s="2">
        <v>0</v>
      </c>
      <c r="K971" s="3">
        <v>-1</v>
      </c>
      <c r="L971" s="3">
        <v>0</v>
      </c>
    </row>
    <row r="972" spans="1:12" x14ac:dyDescent="0.25">
      <c r="A972" s="8" t="s">
        <v>400</v>
      </c>
      <c r="B972" s="2">
        <v>0</v>
      </c>
      <c r="C972" s="2">
        <v>0</v>
      </c>
      <c r="D972" s="2">
        <v>0</v>
      </c>
      <c r="E972" s="2">
        <v>0</v>
      </c>
      <c r="F972" s="2">
        <v>0</v>
      </c>
      <c r="G972" s="2">
        <v>0</v>
      </c>
      <c r="H972" s="2">
        <v>0</v>
      </c>
      <c r="I972" s="2">
        <v>0</v>
      </c>
      <c r="J972" s="2">
        <v>0</v>
      </c>
      <c r="K972" s="3">
        <v>0</v>
      </c>
      <c r="L972" s="3">
        <v>0</v>
      </c>
    </row>
    <row r="973" spans="1:12" x14ac:dyDescent="0.25">
      <c r="A973" s="8" t="s">
        <v>401</v>
      </c>
      <c r="B973" s="2">
        <v>0</v>
      </c>
      <c r="C973" s="2">
        <v>0</v>
      </c>
      <c r="D973" s="2">
        <v>-1</v>
      </c>
      <c r="E973" s="2">
        <v>0</v>
      </c>
      <c r="F973" s="2">
        <v>0.25</v>
      </c>
      <c r="G973" s="2">
        <v>0.2</v>
      </c>
      <c r="H973" s="2">
        <v>-0.83333333333333304</v>
      </c>
      <c r="I973" s="2">
        <v>-1</v>
      </c>
      <c r="J973" s="2">
        <v>0</v>
      </c>
      <c r="K973" s="3">
        <v>-1</v>
      </c>
      <c r="L973" s="3">
        <v>0</v>
      </c>
    </row>
    <row r="974" spans="1:12" x14ac:dyDescent="0.25">
      <c r="A974" s="8" t="s">
        <v>402</v>
      </c>
      <c r="B974" s="2">
        <v>0</v>
      </c>
      <c r="C974" s="2">
        <v>0</v>
      </c>
      <c r="D974" s="2">
        <v>0</v>
      </c>
      <c r="E974" s="2">
        <v>0</v>
      </c>
      <c r="F974" s="2">
        <v>0</v>
      </c>
      <c r="G974" s="2">
        <v>-1</v>
      </c>
      <c r="H974" s="2">
        <v>0</v>
      </c>
      <c r="I974" s="2">
        <v>0</v>
      </c>
      <c r="J974" s="2">
        <v>0</v>
      </c>
      <c r="K974" s="3">
        <v>-1</v>
      </c>
      <c r="L974" s="3">
        <v>0</v>
      </c>
    </row>
    <row r="975" spans="1:12" x14ac:dyDescent="0.25">
      <c r="A975" s="8" t="s">
        <v>403</v>
      </c>
      <c r="B975" s="2">
        <v>0</v>
      </c>
      <c r="C975" s="2">
        <v>0</v>
      </c>
      <c r="D975" s="2">
        <v>0</v>
      </c>
      <c r="E975" s="2">
        <v>0</v>
      </c>
      <c r="F975" s="2">
        <v>10.5</v>
      </c>
      <c r="G975" s="2">
        <v>0.82608695652173902</v>
      </c>
      <c r="H975" s="2">
        <v>-0.90476190476190499</v>
      </c>
      <c r="I975" s="2">
        <v>0.75</v>
      </c>
      <c r="J975" s="2">
        <v>-1</v>
      </c>
      <c r="K975" s="3">
        <v>-1</v>
      </c>
      <c r="L975" s="3">
        <v>0</v>
      </c>
    </row>
    <row r="976" spans="1:12" x14ac:dyDescent="0.25">
      <c r="A976" s="8" t="s">
        <v>404</v>
      </c>
      <c r="B976" s="2">
        <v>0</v>
      </c>
      <c r="C976" s="2">
        <v>0</v>
      </c>
      <c r="D976" s="2">
        <v>0</v>
      </c>
      <c r="E976" s="2">
        <v>0</v>
      </c>
      <c r="F976" s="2">
        <v>0</v>
      </c>
      <c r="G976" s="2">
        <v>0</v>
      </c>
      <c r="H976" s="2">
        <v>0</v>
      </c>
      <c r="I976" s="2">
        <v>0</v>
      </c>
      <c r="J976" s="2">
        <v>0</v>
      </c>
      <c r="K976" s="3">
        <v>0</v>
      </c>
      <c r="L976" s="3">
        <v>0</v>
      </c>
    </row>
    <row r="977" spans="1:12" x14ac:dyDescent="0.25">
      <c r="A977" s="8" t="s">
        <v>405</v>
      </c>
      <c r="B977" s="2">
        <v>0</v>
      </c>
      <c r="C977" s="2">
        <v>0</v>
      </c>
      <c r="D977" s="2">
        <v>0</v>
      </c>
      <c r="E977" s="2">
        <v>0</v>
      </c>
      <c r="F977" s="2">
        <v>0</v>
      </c>
      <c r="G977" s="2">
        <v>0</v>
      </c>
      <c r="H977" s="2">
        <v>1</v>
      </c>
      <c r="I977" s="2">
        <v>-0.5</v>
      </c>
      <c r="J977" s="2">
        <v>-1</v>
      </c>
      <c r="K977" s="3">
        <v>-1</v>
      </c>
      <c r="L977" s="3">
        <v>0</v>
      </c>
    </row>
    <row r="978" spans="1:12" x14ac:dyDescent="0.25">
      <c r="A978" s="8" t="s">
        <v>406</v>
      </c>
      <c r="B978" s="2">
        <v>0</v>
      </c>
      <c r="C978" s="2">
        <v>0</v>
      </c>
      <c r="D978" s="2">
        <v>0</v>
      </c>
      <c r="E978" s="2">
        <v>0</v>
      </c>
      <c r="F978" s="2">
        <v>0</v>
      </c>
      <c r="G978" s="2">
        <v>0</v>
      </c>
      <c r="H978" s="2">
        <v>0</v>
      </c>
      <c r="I978" s="2">
        <v>0</v>
      </c>
      <c r="J978" s="2">
        <v>0</v>
      </c>
      <c r="K978" s="3">
        <v>0</v>
      </c>
      <c r="L978" s="3">
        <v>0</v>
      </c>
    </row>
    <row r="979" spans="1:12" x14ac:dyDescent="0.25">
      <c r="A979" s="8" t="s">
        <v>407</v>
      </c>
      <c r="B979" s="2">
        <v>0</v>
      </c>
      <c r="C979" s="2">
        <v>0</v>
      </c>
      <c r="D979" s="2">
        <v>0</v>
      </c>
      <c r="E979" s="2">
        <v>0</v>
      </c>
      <c r="F979" s="2">
        <v>0</v>
      </c>
      <c r="G979" s="2">
        <v>0</v>
      </c>
      <c r="H979" s="2">
        <v>-1</v>
      </c>
      <c r="I979" s="2">
        <v>0</v>
      </c>
      <c r="J979" s="2">
        <v>0</v>
      </c>
      <c r="K979" s="3">
        <v>0</v>
      </c>
      <c r="L979" s="3">
        <v>0</v>
      </c>
    </row>
    <row r="980" spans="1:12" x14ac:dyDescent="0.25">
      <c r="A980" s="8" t="s">
        <v>408</v>
      </c>
      <c r="B980" s="2">
        <v>0</v>
      </c>
      <c r="C980" s="2">
        <v>0</v>
      </c>
      <c r="D980" s="2">
        <v>0</v>
      </c>
      <c r="E980" s="2">
        <v>0</v>
      </c>
      <c r="F980" s="2">
        <v>0</v>
      </c>
      <c r="G980" s="2">
        <v>0</v>
      </c>
      <c r="H980" s="2">
        <v>0</v>
      </c>
      <c r="I980" s="2">
        <v>0</v>
      </c>
      <c r="J980" s="2">
        <v>0</v>
      </c>
      <c r="K980" s="3">
        <v>0</v>
      </c>
      <c r="L980" s="3">
        <v>0</v>
      </c>
    </row>
    <row r="981" spans="1:12" x14ac:dyDescent="0.25">
      <c r="A981" s="8" t="s">
        <v>409</v>
      </c>
      <c r="B981" s="2">
        <v>-0.48</v>
      </c>
      <c r="C981" s="2">
        <v>-0.46153846153846201</v>
      </c>
      <c r="D981" s="2">
        <v>-0.14285714285714299</v>
      </c>
      <c r="E981" s="2">
        <v>0.33333333333333298</v>
      </c>
      <c r="F981" s="2">
        <v>-1</v>
      </c>
      <c r="G981" s="2">
        <v>0</v>
      </c>
      <c r="H981" s="2">
        <v>0</v>
      </c>
      <c r="I981" s="2">
        <v>0</v>
      </c>
      <c r="J981" s="2">
        <v>0</v>
      </c>
      <c r="K981" s="3">
        <v>0</v>
      </c>
      <c r="L981" s="3">
        <v>-1</v>
      </c>
    </row>
    <row r="982" spans="1:12" x14ac:dyDescent="0.25">
      <c r="A982" s="8" t="s">
        <v>410</v>
      </c>
      <c r="B982" s="2">
        <v>-1</v>
      </c>
      <c r="C982" s="2">
        <v>0</v>
      </c>
      <c r="D982" s="2">
        <v>0</v>
      </c>
      <c r="E982" s="2">
        <v>0</v>
      </c>
      <c r="F982" s="2">
        <v>0</v>
      </c>
      <c r="G982" s="2">
        <v>0</v>
      </c>
      <c r="H982" s="2">
        <v>0</v>
      </c>
      <c r="I982" s="2">
        <v>0</v>
      </c>
      <c r="J982" s="2">
        <v>0</v>
      </c>
      <c r="K982" s="3">
        <v>0</v>
      </c>
      <c r="L982" s="3">
        <v>-1</v>
      </c>
    </row>
    <row r="983" spans="1:12" x14ac:dyDescent="0.25">
      <c r="A983" s="8" t="s">
        <v>411</v>
      </c>
      <c r="B983" s="2">
        <v>-0.45777777777777801</v>
      </c>
      <c r="C983" s="2">
        <v>-0.54918032786885296</v>
      </c>
      <c r="D983" s="2">
        <v>-0.67272727272727295</v>
      </c>
      <c r="E983" s="2">
        <v>3</v>
      </c>
      <c r="F983" s="2">
        <v>-0.86111111111111105</v>
      </c>
      <c r="G983" s="2">
        <v>0.55000000000000004</v>
      </c>
      <c r="H983" s="2">
        <v>-0.61290322580645196</v>
      </c>
      <c r="I983" s="2">
        <v>-1</v>
      </c>
      <c r="J983" s="2">
        <v>0</v>
      </c>
      <c r="K983" s="3">
        <v>-1</v>
      </c>
      <c r="L983" s="3">
        <v>-1</v>
      </c>
    </row>
    <row r="984" spans="1:12" x14ac:dyDescent="0.25">
      <c r="A984" s="8" t="s">
        <v>412</v>
      </c>
      <c r="B984" s="2">
        <v>0</v>
      </c>
      <c r="C984" s="2">
        <v>0</v>
      </c>
      <c r="D984" s="2">
        <v>0</v>
      </c>
      <c r="E984" s="2">
        <v>0</v>
      </c>
      <c r="F984" s="2">
        <v>0</v>
      </c>
      <c r="G984" s="2">
        <v>0</v>
      </c>
      <c r="H984" s="2">
        <v>-1</v>
      </c>
      <c r="I984" s="2">
        <v>0</v>
      </c>
      <c r="J984" s="2">
        <v>0</v>
      </c>
      <c r="K984" s="3">
        <v>0</v>
      </c>
      <c r="L984" s="3">
        <v>0</v>
      </c>
    </row>
    <row r="985" spans="1:12" x14ac:dyDescent="0.25">
      <c r="A985" s="8" t="s">
        <v>413</v>
      </c>
      <c r="B985" s="2">
        <v>0</v>
      </c>
      <c r="C985" s="2">
        <v>0</v>
      </c>
      <c r="D985" s="2">
        <v>0</v>
      </c>
      <c r="E985" s="2">
        <v>0</v>
      </c>
      <c r="F985" s="2">
        <v>0</v>
      </c>
      <c r="G985" s="2">
        <v>3</v>
      </c>
      <c r="H985" s="2">
        <v>-0.375</v>
      </c>
      <c r="I985" s="2">
        <v>0.4</v>
      </c>
      <c r="J985" s="2">
        <v>-0.42857142857142899</v>
      </c>
      <c r="K985" s="3">
        <v>1</v>
      </c>
      <c r="L985" s="3">
        <v>0</v>
      </c>
    </row>
    <row r="986" spans="1:12" x14ac:dyDescent="0.25">
      <c r="A986" s="8" t="s">
        <v>414</v>
      </c>
      <c r="B986" s="2">
        <v>0</v>
      </c>
      <c r="C986" s="2">
        <v>0</v>
      </c>
      <c r="D986" s="2">
        <v>0</v>
      </c>
      <c r="E986" s="2">
        <v>0</v>
      </c>
      <c r="F986" s="2">
        <v>0</v>
      </c>
      <c r="G986" s="2">
        <v>-1</v>
      </c>
      <c r="H986" s="2">
        <v>0</v>
      </c>
      <c r="I986" s="2">
        <v>0</v>
      </c>
      <c r="J986" s="2">
        <v>0</v>
      </c>
      <c r="K986" s="3">
        <v>-1</v>
      </c>
      <c r="L986" s="3">
        <v>0</v>
      </c>
    </row>
    <row r="987" spans="1:12" x14ac:dyDescent="0.25">
      <c r="A987" s="8" t="s">
        <v>415</v>
      </c>
      <c r="B987" s="2">
        <v>0</v>
      </c>
      <c r="C987" s="2">
        <v>0</v>
      </c>
      <c r="D987" s="2">
        <v>0</v>
      </c>
      <c r="E987" s="2">
        <v>0</v>
      </c>
      <c r="F987" s="2">
        <v>0</v>
      </c>
      <c r="G987" s="2">
        <v>-0.1</v>
      </c>
      <c r="H987" s="2">
        <v>-0.77777777777777801</v>
      </c>
      <c r="I987" s="2">
        <v>2</v>
      </c>
      <c r="J987" s="2">
        <v>-0.16666666666666699</v>
      </c>
      <c r="K987" s="3">
        <v>-0.5</v>
      </c>
      <c r="L987" s="3">
        <v>0</v>
      </c>
    </row>
    <row r="988" spans="1:12" x14ac:dyDescent="0.25">
      <c r="A988" s="8" t="s">
        <v>416</v>
      </c>
      <c r="B988" s="2">
        <v>0</v>
      </c>
      <c r="C988" s="2">
        <v>0</v>
      </c>
      <c r="D988" s="2">
        <v>0</v>
      </c>
      <c r="E988" s="2">
        <v>0</v>
      </c>
      <c r="F988" s="2">
        <v>0</v>
      </c>
      <c r="G988" s="2">
        <v>0</v>
      </c>
      <c r="H988" s="2">
        <v>0</v>
      </c>
      <c r="I988" s="2">
        <v>0</v>
      </c>
      <c r="J988" s="2">
        <v>0</v>
      </c>
      <c r="K988" s="3">
        <v>0</v>
      </c>
      <c r="L988" s="3">
        <v>0</v>
      </c>
    </row>
    <row r="989" spans="1:12" x14ac:dyDescent="0.25">
      <c r="A989" s="8" t="s">
        <v>417</v>
      </c>
      <c r="B989" s="2">
        <v>0</v>
      </c>
      <c r="C989" s="2">
        <v>0</v>
      </c>
      <c r="D989" s="2">
        <v>0</v>
      </c>
      <c r="E989" s="2">
        <v>0</v>
      </c>
      <c r="F989" s="2">
        <v>5</v>
      </c>
      <c r="G989" s="2">
        <v>1.5</v>
      </c>
      <c r="H989" s="2">
        <v>-0.266666666666667</v>
      </c>
      <c r="I989" s="2">
        <v>-0.27272727272727298</v>
      </c>
      <c r="J989" s="2">
        <v>0.25</v>
      </c>
      <c r="K989" s="3">
        <v>0.66666666666666696</v>
      </c>
      <c r="L989" s="3">
        <v>0</v>
      </c>
    </row>
    <row r="990" spans="1:12" x14ac:dyDescent="0.25">
      <c r="A990" s="8" t="s">
        <v>418</v>
      </c>
      <c r="B990" s="2">
        <v>0</v>
      </c>
      <c r="C990" s="2">
        <v>0</v>
      </c>
      <c r="D990" s="2">
        <v>0</v>
      </c>
      <c r="E990" s="2">
        <v>0</v>
      </c>
      <c r="F990" s="2">
        <v>0</v>
      </c>
      <c r="G990" s="2">
        <v>0</v>
      </c>
      <c r="H990" s="2">
        <v>0</v>
      </c>
      <c r="I990" s="2">
        <v>0</v>
      </c>
      <c r="J990" s="2">
        <v>0</v>
      </c>
      <c r="K990" s="3">
        <v>0</v>
      </c>
      <c r="L990" s="3">
        <v>0</v>
      </c>
    </row>
    <row r="991" spans="1:12" x14ac:dyDescent="0.25">
      <c r="A991" s="8" t="s">
        <v>419</v>
      </c>
      <c r="B991" s="2">
        <v>0</v>
      </c>
      <c r="C991" s="2">
        <v>0</v>
      </c>
      <c r="D991" s="2">
        <v>0</v>
      </c>
      <c r="E991" s="2">
        <v>62</v>
      </c>
      <c r="F991" s="2">
        <v>-0.98412698412698396</v>
      </c>
      <c r="G991" s="2">
        <v>2</v>
      </c>
      <c r="H991" s="2">
        <v>0.33333333333333298</v>
      </c>
      <c r="I991" s="2">
        <v>0.25</v>
      </c>
      <c r="J991" s="2">
        <v>-0.6</v>
      </c>
      <c r="K991" s="3">
        <v>1</v>
      </c>
      <c r="L991" s="3">
        <v>0</v>
      </c>
    </row>
    <row r="992" spans="1:12" x14ac:dyDescent="0.25">
      <c r="A992" s="8" t="s">
        <v>420</v>
      </c>
      <c r="B992" s="2">
        <v>0</v>
      </c>
      <c r="C992" s="2">
        <v>0</v>
      </c>
      <c r="D992" s="2">
        <v>0</v>
      </c>
      <c r="E992" s="2">
        <v>0</v>
      </c>
      <c r="F992" s="2">
        <v>0</v>
      </c>
      <c r="G992" s="2">
        <v>0</v>
      </c>
      <c r="H992" s="2">
        <v>0</v>
      </c>
      <c r="I992" s="2">
        <v>0</v>
      </c>
      <c r="J992" s="2">
        <v>0</v>
      </c>
      <c r="K992" s="3">
        <v>0</v>
      </c>
      <c r="L992" s="3">
        <v>0</v>
      </c>
    </row>
    <row r="993" spans="1:12" x14ac:dyDescent="0.25">
      <c r="A993" s="8" t="s">
        <v>421</v>
      </c>
      <c r="B993" s="2">
        <v>0</v>
      </c>
      <c r="C993" s="2">
        <v>0</v>
      </c>
      <c r="D993" s="2">
        <v>0</v>
      </c>
      <c r="E993" s="2">
        <v>-1</v>
      </c>
      <c r="F993" s="2">
        <v>0</v>
      </c>
      <c r="G993" s="2">
        <v>-0.47058823529411797</v>
      </c>
      <c r="H993" s="2">
        <v>0.66666666666666696</v>
      </c>
      <c r="I993" s="2">
        <v>-0.266666666666667</v>
      </c>
      <c r="J993" s="2">
        <v>9.0909090909090898E-2</v>
      </c>
      <c r="K993" s="3">
        <v>-0.29411764705882398</v>
      </c>
      <c r="L993" s="3">
        <v>0</v>
      </c>
    </row>
    <row r="994" spans="1:12" x14ac:dyDescent="0.25">
      <c r="A994" s="8" t="s">
        <v>422</v>
      </c>
      <c r="B994" s="2">
        <v>0</v>
      </c>
      <c r="C994" s="2">
        <v>0</v>
      </c>
      <c r="D994" s="2">
        <v>0</v>
      </c>
      <c r="E994" s="2">
        <v>0</v>
      </c>
      <c r="F994" s="2">
        <v>0</v>
      </c>
      <c r="G994" s="2">
        <v>0</v>
      </c>
      <c r="H994" s="2">
        <v>0</v>
      </c>
      <c r="I994" s="2">
        <v>-1</v>
      </c>
      <c r="J994" s="2">
        <v>0</v>
      </c>
      <c r="K994" s="3">
        <v>0</v>
      </c>
      <c r="L994" s="3">
        <v>0</v>
      </c>
    </row>
    <row r="995" spans="1:12" x14ac:dyDescent="0.25">
      <c r="A995" s="8" t="s">
        <v>423</v>
      </c>
      <c r="B995" s="2">
        <v>0</v>
      </c>
      <c r="C995" s="2">
        <v>0</v>
      </c>
      <c r="D995" s="2">
        <v>0</v>
      </c>
      <c r="E995" s="2">
        <v>0</v>
      </c>
      <c r="F995" s="2">
        <v>4.5</v>
      </c>
      <c r="G995" s="2">
        <v>9.0909090909090898E-2</v>
      </c>
      <c r="H995" s="2">
        <v>0</v>
      </c>
      <c r="I995" s="2">
        <v>0.25</v>
      </c>
      <c r="J995" s="2">
        <v>-0.46666666666666701</v>
      </c>
      <c r="K995" s="3">
        <v>-0.27272727272727298</v>
      </c>
      <c r="L995" s="3">
        <v>0</v>
      </c>
    </row>
    <row r="996" spans="1:12" x14ac:dyDescent="0.25">
      <c r="A996" s="8" t="s">
        <v>424</v>
      </c>
      <c r="B996" s="2">
        <v>0</v>
      </c>
      <c r="C996" s="2">
        <v>0</v>
      </c>
      <c r="D996" s="2">
        <v>0</v>
      </c>
      <c r="E996" s="2">
        <v>0</v>
      </c>
      <c r="F996" s="2">
        <v>0</v>
      </c>
      <c r="G996" s="2">
        <v>0</v>
      </c>
      <c r="H996" s="2">
        <v>0</v>
      </c>
      <c r="I996" s="2">
        <v>0</v>
      </c>
      <c r="J996" s="2">
        <v>0</v>
      </c>
      <c r="K996" s="3">
        <v>0</v>
      </c>
      <c r="L996" s="3">
        <v>0</v>
      </c>
    </row>
    <row r="997" spans="1:12" x14ac:dyDescent="0.25">
      <c r="A997" s="8" t="s">
        <v>425</v>
      </c>
      <c r="B997" s="2">
        <v>0</v>
      </c>
      <c r="C997" s="2">
        <v>0</v>
      </c>
      <c r="D997" s="2">
        <v>0</v>
      </c>
      <c r="E997" s="2">
        <v>0</v>
      </c>
      <c r="F997" s="2">
        <v>0</v>
      </c>
      <c r="G997" s="2">
        <v>5</v>
      </c>
      <c r="H997" s="2">
        <v>0.83333333333333304</v>
      </c>
      <c r="I997" s="2">
        <v>-0.63636363636363602</v>
      </c>
      <c r="J997" s="2">
        <v>1.25</v>
      </c>
      <c r="K997" s="3">
        <v>8</v>
      </c>
      <c r="L997" s="3">
        <v>0</v>
      </c>
    </row>
    <row r="998" spans="1:12" x14ac:dyDescent="0.25">
      <c r="A998" s="8" t="s">
        <v>426</v>
      </c>
      <c r="B998" s="2">
        <v>0</v>
      </c>
      <c r="C998" s="2">
        <v>0</v>
      </c>
      <c r="D998" s="2">
        <v>0</v>
      </c>
      <c r="E998" s="2">
        <v>0</v>
      </c>
      <c r="F998" s="2">
        <v>0</v>
      </c>
      <c r="G998" s="2">
        <v>0</v>
      </c>
      <c r="H998" s="2">
        <v>-1</v>
      </c>
      <c r="I998" s="2">
        <v>0</v>
      </c>
      <c r="J998" s="2">
        <v>0</v>
      </c>
      <c r="K998" s="3">
        <v>0</v>
      </c>
      <c r="L998" s="3">
        <v>0</v>
      </c>
    </row>
    <row r="999" spans="1:12" x14ac:dyDescent="0.25">
      <c r="A999" s="8" t="s">
        <v>427</v>
      </c>
      <c r="B999" s="2">
        <v>0</v>
      </c>
      <c r="C999" s="2">
        <v>0</v>
      </c>
      <c r="D999" s="2">
        <v>0</v>
      </c>
      <c r="E999" s="2">
        <v>0</v>
      </c>
      <c r="F999" s="2">
        <v>0</v>
      </c>
      <c r="G999" s="2">
        <v>3</v>
      </c>
      <c r="H999" s="2">
        <v>-0.91666666666666696</v>
      </c>
      <c r="I999" s="2">
        <v>3</v>
      </c>
      <c r="J999" s="2">
        <v>0</v>
      </c>
      <c r="K999" s="3">
        <v>0.33333333333333298</v>
      </c>
      <c r="L999" s="3">
        <v>0</v>
      </c>
    </row>
    <row r="1000" spans="1:12" x14ac:dyDescent="0.25">
      <c r="A1000" s="8" t="s">
        <v>428</v>
      </c>
      <c r="B1000" s="2">
        <v>0</v>
      </c>
      <c r="C1000" s="2">
        <v>0</v>
      </c>
      <c r="D1000" s="2">
        <v>0</v>
      </c>
      <c r="E1000" s="2">
        <v>0</v>
      </c>
      <c r="F1000" s="2">
        <v>0</v>
      </c>
      <c r="G1000" s="2">
        <v>0</v>
      </c>
      <c r="H1000" s="2">
        <v>0</v>
      </c>
      <c r="I1000" s="2">
        <v>0</v>
      </c>
      <c r="J1000" s="2">
        <v>0</v>
      </c>
      <c r="K1000" s="3">
        <v>0</v>
      </c>
      <c r="L1000" s="3">
        <v>0</v>
      </c>
    </row>
    <row r="1001" spans="1:12" x14ac:dyDescent="0.25">
      <c r="A1001" s="8" t="s">
        <v>429</v>
      </c>
      <c r="B1001" s="2">
        <v>0</v>
      </c>
      <c r="C1001" s="2">
        <v>0</v>
      </c>
      <c r="D1001" s="2">
        <v>0</v>
      </c>
      <c r="E1001" s="2">
        <v>0</v>
      </c>
      <c r="F1001" s="2">
        <v>0</v>
      </c>
      <c r="G1001" s="2">
        <v>0</v>
      </c>
      <c r="H1001" s="2">
        <v>-0.33333333333333298</v>
      </c>
      <c r="I1001" s="2">
        <v>-0.5</v>
      </c>
      <c r="J1001" s="2">
        <v>-1</v>
      </c>
      <c r="K1001" s="3">
        <v>0</v>
      </c>
      <c r="L1001" s="3">
        <v>0</v>
      </c>
    </row>
    <row r="1002" spans="1:12" x14ac:dyDescent="0.25">
      <c r="A1002" s="8" t="s">
        <v>430</v>
      </c>
      <c r="B1002" s="2">
        <v>0</v>
      </c>
      <c r="C1002" s="2">
        <v>0</v>
      </c>
      <c r="D1002" s="2">
        <v>0</v>
      </c>
      <c r="E1002" s="2">
        <v>0</v>
      </c>
      <c r="F1002" s="2">
        <v>0</v>
      </c>
      <c r="G1002" s="2">
        <v>-1</v>
      </c>
      <c r="H1002" s="2">
        <v>0</v>
      </c>
      <c r="I1002" s="2">
        <v>0</v>
      </c>
      <c r="J1002" s="2">
        <v>0</v>
      </c>
      <c r="K1002" s="3">
        <v>-1</v>
      </c>
      <c r="L1002" s="3">
        <v>0</v>
      </c>
    </row>
    <row r="1003" spans="1:12" x14ac:dyDescent="0.25">
      <c r="A1003" s="8" t="s">
        <v>431</v>
      </c>
      <c r="B1003" s="2">
        <v>0</v>
      </c>
      <c r="C1003" s="2">
        <v>0</v>
      </c>
      <c r="D1003" s="2">
        <v>0</v>
      </c>
      <c r="E1003" s="2">
        <v>0</v>
      </c>
      <c r="F1003" s="2">
        <v>0</v>
      </c>
      <c r="G1003" s="2">
        <v>0</v>
      </c>
      <c r="H1003" s="2">
        <v>-1</v>
      </c>
      <c r="I1003" s="2">
        <v>0</v>
      </c>
      <c r="J1003" s="2">
        <v>0</v>
      </c>
      <c r="K1003" s="3">
        <v>-0.5</v>
      </c>
      <c r="L1003" s="3">
        <v>0</v>
      </c>
    </row>
    <row r="1004" spans="1:12" x14ac:dyDescent="0.25">
      <c r="A1004" s="8" t="s">
        <v>432</v>
      </c>
      <c r="B1004" s="2">
        <v>0</v>
      </c>
      <c r="C1004" s="2">
        <v>0</v>
      </c>
      <c r="D1004" s="2">
        <v>0</v>
      </c>
      <c r="E1004" s="2">
        <v>0</v>
      </c>
      <c r="F1004" s="2">
        <v>0</v>
      </c>
      <c r="G1004" s="2">
        <v>0</v>
      </c>
      <c r="H1004" s="2">
        <v>0</v>
      </c>
      <c r="I1004" s="2">
        <v>0</v>
      </c>
      <c r="J1004" s="2">
        <v>0</v>
      </c>
      <c r="K1004" s="3">
        <v>0</v>
      </c>
      <c r="L1004" s="3">
        <v>0</v>
      </c>
    </row>
    <row r="1005" spans="1:12" x14ac:dyDescent="0.25">
      <c r="A1005" s="8" t="s">
        <v>433</v>
      </c>
      <c r="B1005" s="2">
        <v>0</v>
      </c>
      <c r="C1005" s="2">
        <v>0</v>
      </c>
      <c r="D1005" s="2">
        <v>0</v>
      </c>
      <c r="E1005" s="2">
        <v>0</v>
      </c>
      <c r="F1005" s="2">
        <v>0.2</v>
      </c>
      <c r="G1005" s="2">
        <v>-0.16666666666666699</v>
      </c>
      <c r="H1005" s="2">
        <v>1</v>
      </c>
      <c r="I1005" s="2">
        <v>-0.8</v>
      </c>
      <c r="J1005" s="2">
        <v>0.5</v>
      </c>
      <c r="K1005" s="3">
        <v>-0.5</v>
      </c>
      <c r="L1005" s="3">
        <v>0</v>
      </c>
    </row>
    <row r="1006" spans="1:12" x14ac:dyDescent="0.25">
      <c r="A1006" s="8" t="s">
        <v>434</v>
      </c>
      <c r="B1006" s="2">
        <v>0</v>
      </c>
      <c r="C1006" s="2">
        <v>0</v>
      </c>
      <c r="D1006" s="2">
        <v>0</v>
      </c>
      <c r="E1006" s="2">
        <v>0</v>
      </c>
      <c r="F1006" s="2">
        <v>0</v>
      </c>
      <c r="G1006" s="2">
        <v>-0.5</v>
      </c>
      <c r="H1006" s="2">
        <v>0</v>
      </c>
      <c r="I1006" s="2">
        <v>0</v>
      </c>
      <c r="J1006" s="2">
        <v>-1</v>
      </c>
      <c r="K1006" s="3">
        <v>-1</v>
      </c>
      <c r="L1006" s="3">
        <v>0</v>
      </c>
    </row>
    <row r="1007" spans="1:12" x14ac:dyDescent="0.25">
      <c r="A1007" s="8" t="s">
        <v>435</v>
      </c>
      <c r="B1007" s="2">
        <v>0</v>
      </c>
      <c r="C1007" s="2">
        <v>0</v>
      </c>
      <c r="D1007" s="2">
        <v>0</v>
      </c>
      <c r="E1007" s="2">
        <v>0</v>
      </c>
      <c r="F1007" s="2">
        <v>1.3333333333333299</v>
      </c>
      <c r="G1007" s="2">
        <v>2</v>
      </c>
      <c r="H1007" s="2">
        <v>0.80952380952380998</v>
      </c>
      <c r="I1007" s="2">
        <v>-0.65789473684210498</v>
      </c>
      <c r="J1007" s="2">
        <v>0.61538461538461497</v>
      </c>
      <c r="K1007" s="3">
        <v>2</v>
      </c>
      <c r="L1007" s="3">
        <v>0</v>
      </c>
    </row>
    <row r="1008" spans="1:12" x14ac:dyDescent="0.25">
      <c r="A1008" s="8" t="s">
        <v>436</v>
      </c>
      <c r="B1008" s="2">
        <v>0</v>
      </c>
      <c r="C1008" s="2">
        <v>0</v>
      </c>
      <c r="D1008" s="2">
        <v>0</v>
      </c>
      <c r="E1008" s="2">
        <v>0</v>
      </c>
      <c r="F1008" s="2">
        <v>0</v>
      </c>
      <c r="G1008" s="2">
        <v>0</v>
      </c>
      <c r="H1008" s="2">
        <v>0</v>
      </c>
      <c r="I1008" s="2">
        <v>0</v>
      </c>
      <c r="J1008" s="2">
        <v>0</v>
      </c>
      <c r="K1008" s="3">
        <v>0</v>
      </c>
      <c r="L1008" s="3">
        <v>0</v>
      </c>
    </row>
    <row r="1009" spans="1:12" x14ac:dyDescent="0.25">
      <c r="A1009" s="8" t="s">
        <v>437</v>
      </c>
      <c r="B1009" s="2">
        <v>0</v>
      </c>
      <c r="C1009" s="2">
        <v>0</v>
      </c>
      <c r="D1009" s="2">
        <v>0</v>
      </c>
      <c r="E1009" s="2">
        <v>0</v>
      </c>
      <c r="F1009" s="2">
        <v>0</v>
      </c>
      <c r="G1009" s="2">
        <v>8</v>
      </c>
      <c r="H1009" s="2">
        <v>-0.66666666666666696</v>
      </c>
      <c r="I1009" s="2">
        <v>-0.66666666666666696</v>
      </c>
      <c r="J1009" s="2">
        <v>-1</v>
      </c>
      <c r="K1009" s="3">
        <v>-1</v>
      </c>
      <c r="L1009" s="3">
        <v>0</v>
      </c>
    </row>
    <row r="1010" spans="1:12" x14ac:dyDescent="0.25">
      <c r="A1010" s="8" t="s">
        <v>438</v>
      </c>
      <c r="B1010" s="2">
        <v>0</v>
      </c>
      <c r="C1010" s="2">
        <v>0</v>
      </c>
      <c r="D1010" s="2">
        <v>0</v>
      </c>
      <c r="E1010" s="2">
        <v>0</v>
      </c>
      <c r="F1010" s="2">
        <v>0</v>
      </c>
      <c r="G1010" s="2">
        <v>0</v>
      </c>
      <c r="H1010" s="2">
        <v>0</v>
      </c>
      <c r="I1010" s="2">
        <v>-1</v>
      </c>
      <c r="J1010" s="2">
        <v>0</v>
      </c>
      <c r="K1010" s="3">
        <v>0</v>
      </c>
      <c r="L1010" s="3">
        <v>0</v>
      </c>
    </row>
    <row r="1011" spans="1:12" x14ac:dyDescent="0.25">
      <c r="A1011" s="8" t="s">
        <v>439</v>
      </c>
      <c r="B1011" s="2">
        <v>0</v>
      </c>
      <c r="C1011" s="2">
        <v>0</v>
      </c>
      <c r="D1011" s="2">
        <v>0</v>
      </c>
      <c r="E1011" s="2">
        <v>0</v>
      </c>
      <c r="F1011" s="2">
        <v>0</v>
      </c>
      <c r="G1011" s="2">
        <v>3</v>
      </c>
      <c r="H1011" s="2">
        <v>0</v>
      </c>
      <c r="I1011" s="2">
        <v>0.75</v>
      </c>
      <c r="J1011" s="2">
        <v>-0.28571428571428598</v>
      </c>
      <c r="K1011" s="3">
        <v>4</v>
      </c>
      <c r="L1011" s="3">
        <v>0</v>
      </c>
    </row>
    <row r="1012" spans="1:12" x14ac:dyDescent="0.25">
      <c r="A1012" s="8" t="s">
        <v>440</v>
      </c>
      <c r="B1012" s="2">
        <v>0</v>
      </c>
      <c r="C1012" s="2">
        <v>0</v>
      </c>
      <c r="D1012" s="2">
        <v>0</v>
      </c>
      <c r="E1012" s="2">
        <v>0</v>
      </c>
      <c r="F1012" s="2">
        <v>0</v>
      </c>
      <c r="G1012" s="2">
        <v>0</v>
      </c>
      <c r="H1012" s="2">
        <v>0</v>
      </c>
      <c r="I1012" s="2">
        <v>0</v>
      </c>
      <c r="J1012" s="2">
        <v>0</v>
      </c>
      <c r="K1012" s="3">
        <v>0</v>
      </c>
      <c r="L1012" s="3">
        <v>0</v>
      </c>
    </row>
    <row r="1013" spans="1:12" x14ac:dyDescent="0.25">
      <c r="A1013" s="8" t="s">
        <v>441</v>
      </c>
      <c r="B1013" s="2">
        <v>0</v>
      </c>
      <c r="C1013" s="2">
        <v>0</v>
      </c>
      <c r="D1013" s="2">
        <v>0</v>
      </c>
      <c r="E1013" s="2">
        <v>0</v>
      </c>
      <c r="F1013" s="2">
        <v>0</v>
      </c>
      <c r="G1013" s="2">
        <v>0</v>
      </c>
      <c r="H1013" s="2">
        <v>-0.33333333333333298</v>
      </c>
      <c r="I1013" s="2">
        <v>-1</v>
      </c>
      <c r="J1013" s="2">
        <v>0</v>
      </c>
      <c r="K1013" s="3">
        <v>0</v>
      </c>
      <c r="L1013" s="3">
        <v>0</v>
      </c>
    </row>
    <row r="1014" spans="1:12" x14ac:dyDescent="0.25">
      <c r="A1014" s="8" t="s">
        <v>442</v>
      </c>
      <c r="B1014" s="2">
        <v>0</v>
      </c>
      <c r="C1014" s="2">
        <v>0</v>
      </c>
      <c r="D1014" s="2">
        <v>0</v>
      </c>
      <c r="E1014" s="2">
        <v>0</v>
      </c>
      <c r="F1014" s="2">
        <v>0</v>
      </c>
      <c r="G1014" s="2">
        <v>0</v>
      </c>
      <c r="H1014" s="2">
        <v>0</v>
      </c>
      <c r="I1014" s="2">
        <v>-1</v>
      </c>
      <c r="J1014" s="2">
        <v>0</v>
      </c>
      <c r="K1014" s="3">
        <v>0</v>
      </c>
      <c r="L1014" s="3">
        <v>0</v>
      </c>
    </row>
    <row r="1015" spans="1:12" x14ac:dyDescent="0.25">
      <c r="A1015" s="8" t="s">
        <v>443</v>
      </c>
      <c r="B1015" s="2">
        <v>0</v>
      </c>
      <c r="C1015" s="2">
        <v>0</v>
      </c>
      <c r="D1015" s="2">
        <v>0</v>
      </c>
      <c r="E1015" s="2">
        <v>0</v>
      </c>
      <c r="F1015" s="2">
        <v>0</v>
      </c>
      <c r="G1015" s="2">
        <v>0.5</v>
      </c>
      <c r="H1015" s="2">
        <v>0.33333333333333298</v>
      </c>
      <c r="I1015" s="2">
        <v>-0.5</v>
      </c>
      <c r="J1015" s="2">
        <v>1.5</v>
      </c>
      <c r="K1015" s="3">
        <v>1.5</v>
      </c>
      <c r="L1015" s="3">
        <v>0</v>
      </c>
    </row>
    <row r="1016" spans="1:12" x14ac:dyDescent="0.25">
      <c r="A1016" s="8" t="s">
        <v>444</v>
      </c>
      <c r="B1016" s="2">
        <v>0</v>
      </c>
      <c r="C1016" s="2">
        <v>0</v>
      </c>
      <c r="D1016" s="2">
        <v>0</v>
      </c>
      <c r="E1016" s="2">
        <v>0</v>
      </c>
      <c r="F1016" s="2">
        <v>0</v>
      </c>
      <c r="G1016" s="2">
        <v>0</v>
      </c>
      <c r="H1016" s="2">
        <v>0</v>
      </c>
      <c r="I1016" s="2">
        <v>0</v>
      </c>
      <c r="J1016" s="2">
        <v>0</v>
      </c>
      <c r="K1016" s="3">
        <v>0</v>
      </c>
      <c r="L1016" s="3">
        <v>0</v>
      </c>
    </row>
    <row r="1017" spans="1:12" x14ac:dyDescent="0.25">
      <c r="A1017" s="8" t="s">
        <v>445</v>
      </c>
      <c r="B1017" s="2">
        <v>0</v>
      </c>
      <c r="C1017" s="2">
        <v>0</v>
      </c>
      <c r="D1017" s="2">
        <v>0</v>
      </c>
      <c r="E1017" s="2">
        <v>0</v>
      </c>
      <c r="F1017" s="2">
        <v>1</v>
      </c>
      <c r="G1017" s="2">
        <v>1.75</v>
      </c>
      <c r="H1017" s="2">
        <v>0.63636363636363602</v>
      </c>
      <c r="I1017" s="2">
        <v>-0.55555555555555602</v>
      </c>
      <c r="J1017" s="2">
        <v>-0.625</v>
      </c>
      <c r="K1017" s="3">
        <v>-0.25</v>
      </c>
      <c r="L1017" s="3">
        <v>0</v>
      </c>
    </row>
    <row r="1018" spans="1:12" x14ac:dyDescent="0.25">
      <c r="A1018" s="8" t="s">
        <v>446</v>
      </c>
      <c r="B1018" s="2">
        <v>0</v>
      </c>
      <c r="C1018" s="2">
        <v>0</v>
      </c>
      <c r="D1018" s="2">
        <v>0</v>
      </c>
      <c r="E1018" s="2">
        <v>0</v>
      </c>
      <c r="F1018" s="2">
        <v>0</v>
      </c>
      <c r="G1018" s="2">
        <v>1</v>
      </c>
      <c r="H1018" s="2">
        <v>1</v>
      </c>
      <c r="I1018" s="2">
        <v>-0.25</v>
      </c>
      <c r="J1018" s="2">
        <v>-0.66666666666666696</v>
      </c>
      <c r="K1018" s="3">
        <v>0</v>
      </c>
      <c r="L1018" s="3">
        <v>0</v>
      </c>
    </row>
    <row r="1019" spans="1:12" x14ac:dyDescent="0.25">
      <c r="A1019" s="8" t="s">
        <v>447</v>
      </c>
      <c r="B1019" s="2">
        <v>0</v>
      </c>
      <c r="C1019" s="2">
        <v>0</v>
      </c>
      <c r="D1019" s="2">
        <v>0</v>
      </c>
      <c r="E1019" s="2">
        <v>0</v>
      </c>
      <c r="F1019" s="2">
        <v>5</v>
      </c>
      <c r="G1019" s="2">
        <v>5.3333333333333304</v>
      </c>
      <c r="H1019" s="2">
        <v>-0.28947368421052599</v>
      </c>
      <c r="I1019" s="2">
        <v>-0.22222222222222199</v>
      </c>
      <c r="J1019" s="2">
        <v>-0.28571428571428598</v>
      </c>
      <c r="K1019" s="3">
        <v>1.5</v>
      </c>
      <c r="L1019" s="3">
        <v>0</v>
      </c>
    </row>
    <row r="1020" spans="1:12" x14ac:dyDescent="0.25">
      <c r="A1020" s="8" t="s">
        <v>448</v>
      </c>
      <c r="B1020" s="2">
        <v>0</v>
      </c>
      <c r="C1020" s="2">
        <v>0</v>
      </c>
      <c r="D1020" s="2">
        <v>0</v>
      </c>
      <c r="E1020" s="2">
        <v>0</v>
      </c>
      <c r="F1020" s="2">
        <v>0</v>
      </c>
      <c r="G1020" s="2">
        <v>0</v>
      </c>
      <c r="H1020" s="2">
        <v>0</v>
      </c>
      <c r="I1020" s="2">
        <v>0</v>
      </c>
      <c r="J1020" s="2">
        <v>0</v>
      </c>
      <c r="K1020" s="3">
        <v>0</v>
      </c>
      <c r="L1020" s="3">
        <v>0</v>
      </c>
    </row>
    <row r="1021" spans="1:12" x14ac:dyDescent="0.25">
      <c r="A1021" s="8" t="s">
        <v>449</v>
      </c>
      <c r="B1021" s="2">
        <v>0</v>
      </c>
      <c r="C1021" s="2">
        <v>0</v>
      </c>
      <c r="D1021" s="2">
        <v>0</v>
      </c>
      <c r="E1021" s="2">
        <v>0</v>
      </c>
      <c r="F1021" s="2">
        <v>0</v>
      </c>
      <c r="G1021" s="2">
        <v>0</v>
      </c>
      <c r="H1021" s="2">
        <v>3</v>
      </c>
      <c r="I1021" s="2">
        <v>0.5</v>
      </c>
      <c r="J1021" s="2">
        <v>-0.33333333333333298</v>
      </c>
      <c r="K1021" s="3">
        <v>3</v>
      </c>
      <c r="L1021" s="3">
        <v>0</v>
      </c>
    </row>
    <row r="1022" spans="1:12" x14ac:dyDescent="0.25">
      <c r="A1022" s="8" t="s">
        <v>450</v>
      </c>
      <c r="B1022" s="2">
        <v>0</v>
      </c>
      <c r="C1022" s="2">
        <v>0</v>
      </c>
      <c r="D1022" s="2">
        <v>0</v>
      </c>
      <c r="E1022" s="2">
        <v>0</v>
      </c>
      <c r="F1022" s="2">
        <v>0</v>
      </c>
      <c r="G1022" s="2">
        <v>0</v>
      </c>
      <c r="H1022" s="2">
        <v>0</v>
      </c>
      <c r="I1022" s="2">
        <v>0</v>
      </c>
      <c r="J1022" s="2">
        <v>-1</v>
      </c>
      <c r="K1022" s="3">
        <v>0</v>
      </c>
      <c r="L1022" s="3">
        <v>0</v>
      </c>
    </row>
    <row r="1023" spans="1:12" x14ac:dyDescent="0.25">
      <c r="A1023" s="8" t="s">
        <v>451</v>
      </c>
      <c r="B1023" s="2">
        <v>0</v>
      </c>
      <c r="C1023" s="2">
        <v>0</v>
      </c>
      <c r="D1023" s="2">
        <v>0</v>
      </c>
      <c r="E1023" s="2">
        <v>0</v>
      </c>
      <c r="F1023" s="2">
        <v>0</v>
      </c>
      <c r="G1023" s="2">
        <v>3</v>
      </c>
      <c r="H1023" s="2">
        <v>-0.25</v>
      </c>
      <c r="I1023" s="2">
        <v>-0.66666666666666696</v>
      </c>
      <c r="J1023" s="2">
        <v>-1</v>
      </c>
      <c r="K1023" s="3">
        <v>-1</v>
      </c>
      <c r="L1023" s="3">
        <v>0</v>
      </c>
    </row>
    <row r="1024" spans="1:12" x14ac:dyDescent="0.25">
      <c r="A1024" s="8" t="s">
        <v>452</v>
      </c>
      <c r="B1024" s="2">
        <v>0</v>
      </c>
      <c r="C1024" s="2">
        <v>0</v>
      </c>
      <c r="D1024" s="2">
        <v>0</v>
      </c>
      <c r="E1024" s="2">
        <v>0</v>
      </c>
      <c r="F1024" s="2">
        <v>0</v>
      </c>
      <c r="G1024" s="2">
        <v>0</v>
      </c>
      <c r="H1024" s="2">
        <v>0</v>
      </c>
      <c r="I1024" s="2">
        <v>0</v>
      </c>
      <c r="J1024" s="2">
        <v>0</v>
      </c>
      <c r="K1024" s="3">
        <v>0</v>
      </c>
      <c r="L1024" s="3">
        <v>0</v>
      </c>
    </row>
    <row r="1025" spans="1:12" x14ac:dyDescent="0.25">
      <c r="A1025" s="8" t="s">
        <v>453</v>
      </c>
      <c r="B1025" s="2">
        <v>-0.37560975609756098</v>
      </c>
      <c r="C1025" s="2">
        <v>-0.1953125</v>
      </c>
      <c r="D1025" s="2">
        <v>-0.27184466019417503</v>
      </c>
      <c r="E1025" s="2">
        <v>-0.46666666666666701</v>
      </c>
      <c r="F1025" s="2">
        <v>-0.97499999999999998</v>
      </c>
      <c r="G1025" s="2">
        <v>0</v>
      </c>
      <c r="H1025" s="2">
        <v>-1</v>
      </c>
      <c r="I1025" s="2">
        <v>0</v>
      </c>
      <c r="J1025" s="2">
        <v>0</v>
      </c>
      <c r="K1025" s="3">
        <v>0</v>
      </c>
      <c r="L1025" s="3">
        <v>-0.99512195121951197</v>
      </c>
    </row>
    <row r="1026" spans="1:12" x14ac:dyDescent="0.25">
      <c r="A1026" s="8" t="s">
        <v>454</v>
      </c>
      <c r="B1026" s="2">
        <v>-0.82608695652173902</v>
      </c>
      <c r="C1026" s="2">
        <v>-0.75</v>
      </c>
      <c r="D1026" s="2">
        <v>1</v>
      </c>
      <c r="E1026" s="2">
        <v>3.5</v>
      </c>
      <c r="F1026" s="2">
        <v>-1</v>
      </c>
      <c r="G1026" s="2">
        <v>0</v>
      </c>
      <c r="H1026" s="2">
        <v>0</v>
      </c>
      <c r="I1026" s="2">
        <v>0</v>
      </c>
      <c r="J1026" s="2">
        <v>0</v>
      </c>
      <c r="K1026" s="3">
        <v>0</v>
      </c>
      <c r="L1026" s="3">
        <v>-1</v>
      </c>
    </row>
    <row r="1027" spans="1:12" x14ac:dyDescent="0.25">
      <c r="A1027" s="8" t="s">
        <v>455</v>
      </c>
      <c r="B1027" s="2">
        <v>-0.33830845771144302</v>
      </c>
      <c r="C1027" s="2">
        <v>-0.16541353383458601</v>
      </c>
      <c r="D1027" s="2">
        <v>-8.1081081081081099E-2</v>
      </c>
      <c r="E1027" s="2">
        <v>-0.25490196078431399</v>
      </c>
      <c r="F1027" s="2">
        <v>-0.93421052631578905</v>
      </c>
      <c r="G1027" s="2">
        <v>-0.4</v>
      </c>
      <c r="H1027" s="2">
        <v>4.3333333333333304</v>
      </c>
      <c r="I1027" s="2">
        <v>-0.5</v>
      </c>
      <c r="J1027" s="2">
        <v>0.375</v>
      </c>
      <c r="K1027" s="3">
        <v>1.2</v>
      </c>
      <c r="L1027" s="3">
        <v>-0.94527363184079605</v>
      </c>
    </row>
    <row r="1028" spans="1:12" x14ac:dyDescent="0.25">
      <c r="A1028" s="8" t="s">
        <v>456</v>
      </c>
      <c r="B1028" s="2">
        <v>0</v>
      </c>
      <c r="C1028" s="2">
        <v>0</v>
      </c>
      <c r="D1028" s="2">
        <v>0</v>
      </c>
      <c r="E1028" s="2">
        <v>0</v>
      </c>
      <c r="F1028" s="2">
        <v>0</v>
      </c>
      <c r="G1028" s="2">
        <v>0</v>
      </c>
      <c r="H1028" s="2">
        <v>0</v>
      </c>
      <c r="I1028" s="2">
        <v>0</v>
      </c>
      <c r="J1028" s="2">
        <v>0</v>
      </c>
      <c r="K1028" s="3">
        <v>0</v>
      </c>
      <c r="L1028" s="3">
        <v>0</v>
      </c>
    </row>
    <row r="1029" spans="1:12" x14ac:dyDescent="0.25">
      <c r="A1029" s="8" t="s">
        <v>457</v>
      </c>
      <c r="B1029" s="2">
        <v>0</v>
      </c>
      <c r="C1029" s="2">
        <v>0</v>
      </c>
      <c r="D1029" s="2">
        <v>0</v>
      </c>
      <c r="E1029" s="2">
        <v>0</v>
      </c>
      <c r="F1029" s="2">
        <v>17</v>
      </c>
      <c r="G1029" s="2">
        <v>0.38888888888888901</v>
      </c>
      <c r="H1029" s="2">
        <v>-0.16</v>
      </c>
      <c r="I1029" s="2">
        <v>-9.5238095238095205E-2</v>
      </c>
      <c r="J1029" s="2">
        <v>0.26315789473684198</v>
      </c>
      <c r="K1029" s="3">
        <v>0.33333333333333298</v>
      </c>
      <c r="L1029" s="3">
        <v>0</v>
      </c>
    </row>
    <row r="1030" spans="1:12" x14ac:dyDescent="0.25">
      <c r="A1030" s="8" t="s">
        <v>458</v>
      </c>
      <c r="B1030" s="2">
        <v>0</v>
      </c>
      <c r="C1030" s="2">
        <v>0</v>
      </c>
      <c r="D1030" s="2">
        <v>0</v>
      </c>
      <c r="E1030" s="2">
        <v>0</v>
      </c>
      <c r="F1030" s="2">
        <v>0</v>
      </c>
      <c r="G1030" s="2">
        <v>0</v>
      </c>
      <c r="H1030" s="2">
        <v>0</v>
      </c>
      <c r="I1030" s="2">
        <v>0</v>
      </c>
      <c r="J1030" s="2">
        <v>0</v>
      </c>
      <c r="K1030" s="3">
        <v>0</v>
      </c>
      <c r="L1030" s="3">
        <v>0</v>
      </c>
    </row>
    <row r="1031" spans="1:12" x14ac:dyDescent="0.25">
      <c r="A1031" s="8" t="s">
        <v>459</v>
      </c>
      <c r="B1031" s="2">
        <v>0</v>
      </c>
      <c r="C1031" s="2">
        <v>0</v>
      </c>
      <c r="D1031" s="2">
        <v>0</v>
      </c>
      <c r="E1031" s="2">
        <v>2</v>
      </c>
      <c r="F1031" s="2">
        <v>1</v>
      </c>
      <c r="G1031" s="2">
        <v>0.16666666666666699</v>
      </c>
      <c r="H1031" s="2">
        <v>0.14285714285714299</v>
      </c>
      <c r="I1031" s="2">
        <v>-0.5</v>
      </c>
      <c r="J1031" s="2">
        <v>1.25</v>
      </c>
      <c r="K1031" s="3">
        <v>0.5</v>
      </c>
      <c r="L1031" s="3">
        <v>0</v>
      </c>
    </row>
    <row r="1032" spans="1:12" x14ac:dyDescent="0.25">
      <c r="A1032" s="8" t="s">
        <v>460</v>
      </c>
      <c r="B1032" s="2">
        <v>0</v>
      </c>
      <c r="C1032" s="2">
        <v>0</v>
      </c>
      <c r="D1032" s="2">
        <v>0</v>
      </c>
      <c r="E1032" s="2">
        <v>0</v>
      </c>
      <c r="F1032" s="2">
        <v>0</v>
      </c>
      <c r="G1032" s="2">
        <v>0</v>
      </c>
      <c r="H1032" s="2">
        <v>0</v>
      </c>
      <c r="I1032" s="2">
        <v>0</v>
      </c>
      <c r="J1032" s="2">
        <v>0</v>
      </c>
      <c r="K1032" s="3">
        <v>0</v>
      </c>
      <c r="L1032" s="3">
        <v>0</v>
      </c>
    </row>
    <row r="1033" spans="1:12" x14ac:dyDescent="0.25">
      <c r="A1033" s="8" t="s">
        <v>461</v>
      </c>
      <c r="B1033" s="2">
        <v>0</v>
      </c>
      <c r="C1033" s="2">
        <v>0</v>
      </c>
      <c r="D1033" s="2">
        <v>0</v>
      </c>
      <c r="E1033" s="2">
        <v>18</v>
      </c>
      <c r="F1033" s="2">
        <v>0.42105263157894701</v>
      </c>
      <c r="G1033" s="2">
        <v>-0.37037037037037002</v>
      </c>
      <c r="H1033" s="2">
        <v>5.8823529411764698E-2</v>
      </c>
      <c r="I1033" s="2">
        <v>0.11111111111111099</v>
      </c>
      <c r="J1033" s="2">
        <v>0.1</v>
      </c>
      <c r="K1033" s="3">
        <v>-0.18518518518518501</v>
      </c>
      <c r="L1033" s="3">
        <v>0</v>
      </c>
    </row>
    <row r="1034" spans="1:12" x14ac:dyDescent="0.25">
      <c r="A1034" s="8" t="s">
        <v>462</v>
      </c>
      <c r="B1034" s="2">
        <v>0</v>
      </c>
      <c r="C1034" s="2">
        <v>0</v>
      </c>
      <c r="D1034" s="2">
        <v>0</v>
      </c>
      <c r="E1034" s="2">
        <v>0</v>
      </c>
      <c r="F1034" s="2">
        <v>0</v>
      </c>
      <c r="G1034" s="2">
        <v>0</v>
      </c>
      <c r="H1034" s="2">
        <v>0</v>
      </c>
      <c r="I1034" s="2">
        <v>0</v>
      </c>
      <c r="J1034" s="2">
        <v>0</v>
      </c>
      <c r="K1034" s="3">
        <v>0</v>
      </c>
      <c r="L1034" s="3">
        <v>0</v>
      </c>
    </row>
    <row r="1035" spans="1:12" x14ac:dyDescent="0.25">
      <c r="A1035" s="8" t="s">
        <v>463</v>
      </c>
      <c r="B1035" s="2">
        <v>0</v>
      </c>
      <c r="C1035" s="2">
        <v>0</v>
      </c>
      <c r="D1035" s="2">
        <v>-1</v>
      </c>
      <c r="E1035" s="2">
        <v>0</v>
      </c>
      <c r="F1035" s="2">
        <v>1.28571428571429</v>
      </c>
      <c r="G1035" s="2">
        <v>-0.625</v>
      </c>
      <c r="H1035" s="2">
        <v>0.5</v>
      </c>
      <c r="I1035" s="2">
        <v>-0.11111111111111099</v>
      </c>
      <c r="J1035" s="2">
        <v>0.25</v>
      </c>
      <c r="K1035" s="3">
        <v>-0.375</v>
      </c>
      <c r="L1035" s="3">
        <v>0</v>
      </c>
    </row>
    <row r="1036" spans="1:12" x14ac:dyDescent="0.25">
      <c r="A1036" s="8" t="s">
        <v>464</v>
      </c>
      <c r="B1036" s="2">
        <v>0</v>
      </c>
      <c r="C1036" s="2">
        <v>0</v>
      </c>
      <c r="D1036" s="2">
        <v>0</v>
      </c>
      <c r="E1036" s="2">
        <v>0</v>
      </c>
      <c r="F1036" s="2">
        <v>0</v>
      </c>
      <c r="G1036" s="2">
        <v>0</v>
      </c>
      <c r="H1036" s="2">
        <v>0</v>
      </c>
      <c r="I1036" s="2">
        <v>0</v>
      </c>
      <c r="J1036" s="2">
        <v>0</v>
      </c>
      <c r="K1036" s="3">
        <v>0</v>
      </c>
      <c r="L1036" s="3">
        <v>0</v>
      </c>
    </row>
    <row r="1037" spans="1:12" x14ac:dyDescent="0.25">
      <c r="A1037" s="8" t="s">
        <v>465</v>
      </c>
      <c r="B1037" s="2">
        <v>0</v>
      </c>
      <c r="C1037" s="2">
        <v>0</v>
      </c>
      <c r="D1037" s="2">
        <v>0</v>
      </c>
      <c r="E1037" s="2">
        <v>0</v>
      </c>
      <c r="F1037" s="2">
        <v>7.6</v>
      </c>
      <c r="G1037" s="2">
        <v>0</v>
      </c>
      <c r="H1037" s="2">
        <v>0.116279069767442</v>
      </c>
      <c r="I1037" s="2">
        <v>-0.75</v>
      </c>
      <c r="J1037" s="2">
        <v>1.1666666666666701</v>
      </c>
      <c r="K1037" s="3">
        <v>-0.39534883720930197</v>
      </c>
      <c r="L1037" s="3">
        <v>0</v>
      </c>
    </row>
    <row r="1038" spans="1:12" x14ac:dyDescent="0.25">
      <c r="A1038" s="8" t="s">
        <v>466</v>
      </c>
      <c r="B1038" s="2">
        <v>0</v>
      </c>
      <c r="C1038" s="2">
        <v>0</v>
      </c>
      <c r="D1038" s="2">
        <v>0</v>
      </c>
      <c r="E1038" s="2">
        <v>0</v>
      </c>
      <c r="F1038" s="2">
        <v>0</v>
      </c>
      <c r="G1038" s="2">
        <v>-0.25</v>
      </c>
      <c r="H1038" s="2">
        <v>0.33333333333333298</v>
      </c>
      <c r="I1038" s="2">
        <v>-0.25</v>
      </c>
      <c r="J1038" s="2">
        <v>0.66666666666666696</v>
      </c>
      <c r="K1038" s="3">
        <v>0.25</v>
      </c>
      <c r="L1038" s="3">
        <v>0</v>
      </c>
    </row>
    <row r="1039" spans="1:12" x14ac:dyDescent="0.25">
      <c r="A1039" s="8" t="s">
        <v>467</v>
      </c>
      <c r="B1039" s="2">
        <v>0</v>
      </c>
      <c r="C1039" s="2">
        <v>-1</v>
      </c>
      <c r="D1039" s="2">
        <v>0</v>
      </c>
      <c r="E1039" s="2">
        <v>0</v>
      </c>
      <c r="F1039" s="2">
        <v>2.8888888888888902</v>
      </c>
      <c r="G1039" s="2">
        <v>8.5714285714285701E-2</v>
      </c>
      <c r="H1039" s="2">
        <v>-0.18421052631578899</v>
      </c>
      <c r="I1039" s="2">
        <v>-0.19354838709677399</v>
      </c>
      <c r="J1039" s="2">
        <v>0.52</v>
      </c>
      <c r="K1039" s="3">
        <v>8.5714285714285701E-2</v>
      </c>
      <c r="L1039" s="3">
        <v>0</v>
      </c>
    </row>
    <row r="1040" spans="1:12" x14ac:dyDescent="0.25">
      <c r="A1040" s="8" t="s">
        <v>468</v>
      </c>
      <c r="B1040" s="2">
        <v>0</v>
      </c>
      <c r="C1040" s="2">
        <v>0</v>
      </c>
      <c r="D1040" s="2">
        <v>0</v>
      </c>
      <c r="E1040" s="2">
        <v>0</v>
      </c>
      <c r="F1040" s="2">
        <v>0</v>
      </c>
      <c r="G1040" s="2">
        <v>0</v>
      </c>
      <c r="H1040" s="2">
        <v>0</v>
      </c>
      <c r="I1040" s="2">
        <v>-1</v>
      </c>
      <c r="J1040" s="2">
        <v>0</v>
      </c>
      <c r="K1040" s="3">
        <v>0</v>
      </c>
      <c r="L1040" s="3">
        <v>0</v>
      </c>
    </row>
    <row r="1041" spans="1:12" x14ac:dyDescent="0.25">
      <c r="A1041" s="8" t="s">
        <v>469</v>
      </c>
      <c r="B1041" s="2">
        <v>0</v>
      </c>
      <c r="C1041" s="2">
        <v>0</v>
      </c>
      <c r="D1041" s="2">
        <v>0</v>
      </c>
      <c r="E1041" s="2">
        <v>0</v>
      </c>
      <c r="F1041" s="2">
        <v>0</v>
      </c>
      <c r="G1041" s="2">
        <v>1.0588235294117601</v>
      </c>
      <c r="H1041" s="2">
        <v>0.114285714285714</v>
      </c>
      <c r="I1041" s="2">
        <v>-0.56410256410256399</v>
      </c>
      <c r="J1041" s="2">
        <v>0</v>
      </c>
      <c r="K1041" s="3">
        <v>0</v>
      </c>
      <c r="L1041" s="3">
        <v>0</v>
      </c>
    </row>
    <row r="1042" spans="1:12" x14ac:dyDescent="0.25">
      <c r="A1042" s="8" t="s">
        <v>470</v>
      </c>
      <c r="B1042" s="2">
        <v>0</v>
      </c>
      <c r="C1042" s="2">
        <v>0</v>
      </c>
      <c r="D1042" s="2">
        <v>0</v>
      </c>
      <c r="E1042" s="2">
        <v>0</v>
      </c>
      <c r="F1042" s="2">
        <v>0</v>
      </c>
      <c r="G1042" s="2">
        <v>0</v>
      </c>
      <c r="H1042" s="2">
        <v>3</v>
      </c>
      <c r="I1042" s="2">
        <v>-1</v>
      </c>
      <c r="J1042" s="2">
        <v>0</v>
      </c>
      <c r="K1042" s="3">
        <v>0</v>
      </c>
      <c r="L1042" s="3">
        <v>0</v>
      </c>
    </row>
    <row r="1043" spans="1:12" x14ac:dyDescent="0.25">
      <c r="A1043" s="8" t="s">
        <v>471</v>
      </c>
      <c r="B1043" s="2">
        <v>0</v>
      </c>
      <c r="C1043" s="2">
        <v>0</v>
      </c>
      <c r="D1043" s="2">
        <v>0</v>
      </c>
      <c r="E1043" s="2">
        <v>0</v>
      </c>
      <c r="F1043" s="2">
        <v>2</v>
      </c>
      <c r="G1043" s="2">
        <v>0.16666666666666699</v>
      </c>
      <c r="H1043" s="2">
        <v>-0.28571428571428598</v>
      </c>
      <c r="I1043" s="2">
        <v>-0.2</v>
      </c>
      <c r="J1043" s="2">
        <v>1</v>
      </c>
      <c r="K1043" s="3">
        <v>0.33333333333333298</v>
      </c>
      <c r="L1043" s="3">
        <v>0</v>
      </c>
    </row>
    <row r="1044" spans="1:12" x14ac:dyDescent="0.25">
      <c r="A1044" s="8" t="s">
        <v>472</v>
      </c>
      <c r="B1044" s="2">
        <v>0</v>
      </c>
      <c r="C1044" s="2">
        <v>0</v>
      </c>
      <c r="D1044" s="2">
        <v>0</v>
      </c>
      <c r="E1044" s="2">
        <v>0</v>
      </c>
      <c r="F1044" s="2">
        <v>0</v>
      </c>
      <c r="G1044" s="2">
        <v>0</v>
      </c>
      <c r="H1044" s="2">
        <v>0</v>
      </c>
      <c r="I1044" s="2">
        <v>0</v>
      </c>
      <c r="J1044" s="2">
        <v>0</v>
      </c>
      <c r="K1044" s="3">
        <v>0</v>
      </c>
      <c r="L1044" s="3">
        <v>0</v>
      </c>
    </row>
    <row r="1045" spans="1:12" x14ac:dyDescent="0.25">
      <c r="A1045" s="8" t="s">
        <v>473</v>
      </c>
      <c r="B1045" s="2">
        <v>0</v>
      </c>
      <c r="C1045" s="2">
        <v>0</v>
      </c>
      <c r="D1045" s="2">
        <v>0</v>
      </c>
      <c r="E1045" s="2">
        <v>0</v>
      </c>
      <c r="F1045" s="2">
        <v>5.5</v>
      </c>
      <c r="G1045" s="2">
        <v>-0.38461538461538503</v>
      </c>
      <c r="H1045" s="2">
        <v>0.875</v>
      </c>
      <c r="I1045" s="2">
        <v>-0.8</v>
      </c>
      <c r="J1045" s="2">
        <v>0.66666666666666696</v>
      </c>
      <c r="K1045" s="3">
        <v>-0.61538461538461497</v>
      </c>
      <c r="L1045" s="3">
        <v>0</v>
      </c>
    </row>
    <row r="1046" spans="1:12" x14ac:dyDescent="0.25">
      <c r="A1046" s="8" t="s">
        <v>474</v>
      </c>
      <c r="B1046" s="2">
        <v>0</v>
      </c>
      <c r="C1046" s="2">
        <v>0</v>
      </c>
      <c r="D1046" s="2">
        <v>0</v>
      </c>
      <c r="E1046" s="2">
        <v>0</v>
      </c>
      <c r="F1046" s="2">
        <v>0</v>
      </c>
      <c r="G1046" s="2">
        <v>0</v>
      </c>
      <c r="H1046" s="2">
        <v>0</v>
      </c>
      <c r="I1046" s="2">
        <v>0</v>
      </c>
      <c r="J1046" s="2">
        <v>-0.5</v>
      </c>
      <c r="K1046" s="3">
        <v>0</v>
      </c>
      <c r="L1046" s="3">
        <v>0</v>
      </c>
    </row>
    <row r="1047" spans="1:12" x14ac:dyDescent="0.25">
      <c r="A1047" s="8" t="s">
        <v>475</v>
      </c>
      <c r="B1047" s="2">
        <v>0</v>
      </c>
      <c r="C1047" s="2">
        <v>-1</v>
      </c>
      <c r="D1047" s="2">
        <v>0</v>
      </c>
      <c r="E1047" s="2">
        <v>0</v>
      </c>
      <c r="F1047" s="2">
        <v>1</v>
      </c>
      <c r="G1047" s="2">
        <v>1</v>
      </c>
      <c r="H1047" s="2">
        <v>0.5</v>
      </c>
      <c r="I1047" s="2">
        <v>-0.16666666666666699</v>
      </c>
      <c r="J1047" s="2">
        <v>0.6</v>
      </c>
      <c r="K1047" s="3">
        <v>3</v>
      </c>
      <c r="L1047" s="3">
        <v>0</v>
      </c>
    </row>
    <row r="1048" spans="1:12" x14ac:dyDescent="0.25">
      <c r="A1048" s="8" t="s">
        <v>476</v>
      </c>
      <c r="B1048" s="2">
        <v>0</v>
      </c>
      <c r="C1048" s="2">
        <v>0</v>
      </c>
      <c r="D1048" s="2">
        <v>0</v>
      </c>
      <c r="E1048" s="2">
        <v>0</v>
      </c>
      <c r="F1048" s="2">
        <v>0</v>
      </c>
      <c r="G1048" s="2">
        <v>0</v>
      </c>
      <c r="H1048" s="2">
        <v>0</v>
      </c>
      <c r="I1048" s="2">
        <v>0</v>
      </c>
      <c r="J1048" s="2">
        <v>0</v>
      </c>
      <c r="K1048" s="3">
        <v>0</v>
      </c>
      <c r="L1048" s="3">
        <v>0</v>
      </c>
    </row>
    <row r="1049" spans="1:12" x14ac:dyDescent="0.25">
      <c r="A1049" s="8" t="s">
        <v>477</v>
      </c>
      <c r="B1049" s="2">
        <v>0</v>
      </c>
      <c r="C1049" s="2">
        <v>0</v>
      </c>
      <c r="D1049" s="2">
        <v>0</v>
      </c>
      <c r="E1049" s="2">
        <v>0</v>
      </c>
      <c r="F1049" s="2">
        <v>2.75</v>
      </c>
      <c r="G1049" s="2">
        <v>0</v>
      </c>
      <c r="H1049" s="2">
        <v>-0.133333333333333</v>
      </c>
      <c r="I1049" s="2">
        <v>-0.230769230769231</v>
      </c>
      <c r="J1049" s="2">
        <v>-0.6</v>
      </c>
      <c r="K1049" s="3">
        <v>-0.73333333333333295</v>
      </c>
      <c r="L1049" s="3">
        <v>0</v>
      </c>
    </row>
    <row r="1050" spans="1:12" x14ac:dyDescent="0.25">
      <c r="A1050" s="8" t="s">
        <v>478</v>
      </c>
      <c r="B1050" s="2">
        <v>0</v>
      </c>
      <c r="C1050" s="2">
        <v>0</v>
      </c>
      <c r="D1050" s="2">
        <v>0</v>
      </c>
      <c r="E1050" s="2">
        <v>0</v>
      </c>
      <c r="F1050" s="2">
        <v>6</v>
      </c>
      <c r="G1050" s="2">
        <v>-0.57142857142857095</v>
      </c>
      <c r="H1050" s="2">
        <v>-0.66666666666666696</v>
      </c>
      <c r="I1050" s="2">
        <v>0</v>
      </c>
      <c r="J1050" s="2">
        <v>2</v>
      </c>
      <c r="K1050" s="3">
        <v>-0.57142857142857095</v>
      </c>
      <c r="L1050" s="3">
        <v>0</v>
      </c>
    </row>
    <row r="1051" spans="1:12" x14ac:dyDescent="0.25">
      <c r="A1051" s="8" t="s">
        <v>479</v>
      </c>
      <c r="B1051" s="2">
        <v>0</v>
      </c>
      <c r="C1051" s="2">
        <v>-1</v>
      </c>
      <c r="D1051" s="2">
        <v>0</v>
      </c>
      <c r="E1051" s="2">
        <v>0</v>
      </c>
      <c r="F1051" s="2">
        <v>7</v>
      </c>
      <c r="G1051" s="2">
        <v>-1.7857142857142901E-2</v>
      </c>
      <c r="H1051" s="2">
        <v>0.145454545454545</v>
      </c>
      <c r="I1051" s="2">
        <v>-0.84126984126984095</v>
      </c>
      <c r="J1051" s="2">
        <v>1.7</v>
      </c>
      <c r="K1051" s="3">
        <v>-0.51785714285714302</v>
      </c>
      <c r="L1051" s="3">
        <v>0</v>
      </c>
    </row>
    <row r="1052" spans="1:12" x14ac:dyDescent="0.25">
      <c r="A1052" s="8" t="s">
        <v>480</v>
      </c>
      <c r="B1052" s="2">
        <v>0</v>
      </c>
      <c r="C1052" s="2">
        <v>0</v>
      </c>
      <c r="D1052" s="2">
        <v>0</v>
      </c>
      <c r="E1052" s="2">
        <v>0</v>
      </c>
      <c r="F1052" s="2">
        <v>0</v>
      </c>
      <c r="G1052" s="2">
        <v>0</v>
      </c>
      <c r="H1052" s="2">
        <v>0</v>
      </c>
      <c r="I1052" s="2">
        <v>0</v>
      </c>
      <c r="J1052" s="2">
        <v>0</v>
      </c>
      <c r="K1052" s="3">
        <v>0</v>
      </c>
      <c r="L1052" s="3">
        <v>0</v>
      </c>
    </row>
    <row r="1053" spans="1:12" x14ac:dyDescent="0.25">
      <c r="A1053" s="8" t="s">
        <v>481</v>
      </c>
      <c r="B1053" s="2">
        <v>0</v>
      </c>
      <c r="C1053" s="2">
        <v>0</v>
      </c>
      <c r="D1053" s="2">
        <v>0</v>
      </c>
      <c r="E1053" s="2">
        <v>0</v>
      </c>
      <c r="F1053" s="2">
        <v>0</v>
      </c>
      <c r="G1053" s="2">
        <v>0.16666666666666699</v>
      </c>
      <c r="H1053" s="2">
        <v>-0.42857142857142899</v>
      </c>
      <c r="I1053" s="2">
        <v>0</v>
      </c>
      <c r="J1053" s="2">
        <v>-0.75</v>
      </c>
      <c r="K1053" s="3">
        <v>-0.83333333333333304</v>
      </c>
      <c r="L1053" s="3">
        <v>0</v>
      </c>
    </row>
    <row r="1054" spans="1:12" x14ac:dyDescent="0.25">
      <c r="A1054" s="8" t="s">
        <v>482</v>
      </c>
      <c r="B1054" s="2">
        <v>0</v>
      </c>
      <c r="C1054" s="2">
        <v>0</v>
      </c>
      <c r="D1054" s="2">
        <v>0</v>
      </c>
      <c r="E1054" s="2">
        <v>0</v>
      </c>
      <c r="F1054" s="2">
        <v>0</v>
      </c>
      <c r="G1054" s="2">
        <v>-0.5</v>
      </c>
      <c r="H1054" s="2">
        <v>0</v>
      </c>
      <c r="I1054" s="2">
        <v>0</v>
      </c>
      <c r="J1054" s="2">
        <v>-1</v>
      </c>
      <c r="K1054" s="3">
        <v>-1</v>
      </c>
      <c r="L1054" s="3">
        <v>0</v>
      </c>
    </row>
    <row r="1055" spans="1:12" x14ac:dyDescent="0.25">
      <c r="A1055" s="8" t="s">
        <v>483</v>
      </c>
      <c r="B1055" s="2">
        <v>0</v>
      </c>
      <c r="C1055" s="2">
        <v>0</v>
      </c>
      <c r="D1055" s="2">
        <v>0</v>
      </c>
      <c r="E1055" s="2">
        <v>0</v>
      </c>
      <c r="F1055" s="2">
        <v>0.6</v>
      </c>
      <c r="G1055" s="2">
        <v>0</v>
      </c>
      <c r="H1055" s="2">
        <v>0.75</v>
      </c>
      <c r="I1055" s="2">
        <v>-0.64285714285714302</v>
      </c>
      <c r="J1055" s="2">
        <v>0.8</v>
      </c>
      <c r="K1055" s="3">
        <v>0.125</v>
      </c>
      <c r="L1055" s="3">
        <v>0</v>
      </c>
    </row>
    <row r="1056" spans="1:12" x14ac:dyDescent="0.25">
      <c r="A1056" s="8" t="s">
        <v>484</v>
      </c>
      <c r="B1056" s="2">
        <v>0</v>
      </c>
      <c r="C1056" s="2">
        <v>0</v>
      </c>
      <c r="D1056" s="2">
        <v>0</v>
      </c>
      <c r="E1056" s="2">
        <v>0</v>
      </c>
      <c r="F1056" s="2">
        <v>0</v>
      </c>
      <c r="G1056" s="2">
        <v>0</v>
      </c>
      <c r="H1056" s="2">
        <v>0</v>
      </c>
      <c r="I1056" s="2">
        <v>0</v>
      </c>
      <c r="J1056" s="2">
        <v>0</v>
      </c>
      <c r="K1056" s="3">
        <v>0</v>
      </c>
      <c r="L1056" s="3">
        <v>0</v>
      </c>
    </row>
    <row r="1057" spans="1:12" x14ac:dyDescent="0.25">
      <c r="A1057" s="8" t="s">
        <v>485</v>
      </c>
      <c r="B1057" s="2">
        <v>0</v>
      </c>
      <c r="C1057" s="2">
        <v>0</v>
      </c>
      <c r="D1057" s="2">
        <v>0</v>
      </c>
      <c r="E1057" s="2">
        <v>0</v>
      </c>
      <c r="F1057" s="2">
        <v>0</v>
      </c>
      <c r="G1057" s="2">
        <v>1.5</v>
      </c>
      <c r="H1057" s="2">
        <v>0</v>
      </c>
      <c r="I1057" s="2">
        <v>-0.8</v>
      </c>
      <c r="J1057" s="2">
        <v>-1</v>
      </c>
      <c r="K1057" s="3">
        <v>-1</v>
      </c>
      <c r="L1057" s="3">
        <v>0</v>
      </c>
    </row>
    <row r="1058" spans="1:12" x14ac:dyDescent="0.25">
      <c r="A1058" s="8" t="s">
        <v>486</v>
      </c>
      <c r="B1058" s="2">
        <v>0</v>
      </c>
      <c r="C1058" s="2">
        <v>0</v>
      </c>
      <c r="D1058" s="2">
        <v>0</v>
      </c>
      <c r="E1058" s="2">
        <v>0</v>
      </c>
      <c r="F1058" s="2">
        <v>0</v>
      </c>
      <c r="G1058" s="2">
        <v>1</v>
      </c>
      <c r="H1058" s="2">
        <v>-0.5</v>
      </c>
      <c r="I1058" s="2">
        <v>0</v>
      </c>
      <c r="J1058" s="2">
        <v>-1</v>
      </c>
      <c r="K1058" s="3">
        <v>-1</v>
      </c>
      <c r="L1058" s="3">
        <v>0</v>
      </c>
    </row>
    <row r="1059" spans="1:12" x14ac:dyDescent="0.25">
      <c r="A1059" s="8" t="s">
        <v>487</v>
      </c>
      <c r="B1059" s="2">
        <v>0</v>
      </c>
      <c r="C1059" s="2">
        <v>0</v>
      </c>
      <c r="D1059" s="2">
        <v>0</v>
      </c>
      <c r="E1059" s="2">
        <v>0</v>
      </c>
      <c r="F1059" s="2">
        <v>5</v>
      </c>
      <c r="G1059" s="2">
        <v>0.83333333333333304</v>
      </c>
      <c r="H1059" s="2">
        <v>0.54545454545454497</v>
      </c>
      <c r="I1059" s="2">
        <v>-0.70588235294117696</v>
      </c>
      <c r="J1059" s="2">
        <v>0.4</v>
      </c>
      <c r="K1059" s="3">
        <v>0.16666666666666699</v>
      </c>
      <c r="L1059" s="3">
        <v>0</v>
      </c>
    </row>
    <row r="1060" spans="1:12" x14ac:dyDescent="0.25">
      <c r="A1060" s="8" t="s">
        <v>488</v>
      </c>
      <c r="B1060" s="2">
        <v>0</v>
      </c>
      <c r="C1060" s="2">
        <v>0</v>
      </c>
      <c r="D1060" s="2">
        <v>0</v>
      </c>
      <c r="E1060" s="2">
        <v>0</v>
      </c>
      <c r="F1060" s="2">
        <v>0</v>
      </c>
      <c r="G1060" s="2">
        <v>0</v>
      </c>
      <c r="H1060" s="2">
        <v>0</v>
      </c>
      <c r="I1060" s="2">
        <v>0</v>
      </c>
      <c r="J1060" s="2">
        <v>0</v>
      </c>
      <c r="K1060" s="3">
        <v>0</v>
      </c>
      <c r="L1060" s="3">
        <v>0</v>
      </c>
    </row>
    <row r="1061" spans="1:12" x14ac:dyDescent="0.25">
      <c r="A1061" s="8" t="s">
        <v>489</v>
      </c>
      <c r="B1061" s="2">
        <v>0</v>
      </c>
      <c r="C1061" s="2">
        <v>0</v>
      </c>
      <c r="D1061" s="2">
        <v>0</v>
      </c>
      <c r="E1061" s="2">
        <v>0</v>
      </c>
      <c r="F1061" s="2">
        <v>20.3333333333333</v>
      </c>
      <c r="G1061" s="2">
        <v>-0.328125</v>
      </c>
      <c r="H1061" s="2">
        <v>-0.162790697674419</v>
      </c>
      <c r="I1061" s="2">
        <v>-0.194444444444444</v>
      </c>
      <c r="J1061" s="2">
        <v>-0.34482758620689702</v>
      </c>
      <c r="K1061" s="3">
        <v>-0.703125</v>
      </c>
      <c r="L1061" s="3">
        <v>0</v>
      </c>
    </row>
    <row r="1062" spans="1:12" x14ac:dyDescent="0.25">
      <c r="A1062" s="8" t="s">
        <v>490</v>
      </c>
      <c r="B1062" s="2">
        <v>0</v>
      </c>
      <c r="C1062" s="2">
        <v>0</v>
      </c>
      <c r="D1062" s="2">
        <v>0</v>
      </c>
      <c r="E1062" s="2">
        <v>0</v>
      </c>
      <c r="F1062" s="2">
        <v>9</v>
      </c>
      <c r="G1062" s="2">
        <v>-0.3</v>
      </c>
      <c r="H1062" s="2">
        <v>-0.42857142857142899</v>
      </c>
      <c r="I1062" s="2">
        <v>1</v>
      </c>
      <c r="J1062" s="2">
        <v>-1</v>
      </c>
      <c r="K1062" s="3">
        <v>-1</v>
      </c>
      <c r="L1062" s="3">
        <v>0</v>
      </c>
    </row>
    <row r="1063" spans="1:12" x14ac:dyDescent="0.25">
      <c r="A1063" s="8" t="s">
        <v>491</v>
      </c>
      <c r="B1063" s="2">
        <v>0</v>
      </c>
      <c r="C1063" s="2">
        <v>0</v>
      </c>
      <c r="D1063" s="2">
        <v>0</v>
      </c>
      <c r="E1063" s="2">
        <v>0</v>
      </c>
      <c r="F1063" s="2">
        <v>4.6666666666666696</v>
      </c>
      <c r="G1063" s="2">
        <v>-0.15686274509803899</v>
      </c>
      <c r="H1063" s="2">
        <v>-0.13953488372093001</v>
      </c>
      <c r="I1063" s="2">
        <v>-0.45945945945945899</v>
      </c>
      <c r="J1063" s="2">
        <v>0.95</v>
      </c>
      <c r="K1063" s="3">
        <v>-0.23529411764705899</v>
      </c>
      <c r="L1063" s="3">
        <v>0</v>
      </c>
    </row>
    <row r="1064" spans="1:12" x14ac:dyDescent="0.25">
      <c r="A1064" s="8" t="s">
        <v>492</v>
      </c>
      <c r="B1064" s="2">
        <v>0</v>
      </c>
      <c r="C1064" s="2">
        <v>0</v>
      </c>
      <c r="D1064" s="2">
        <v>0</v>
      </c>
      <c r="E1064" s="2">
        <v>0</v>
      </c>
      <c r="F1064" s="2">
        <v>0</v>
      </c>
      <c r="G1064" s="2">
        <v>0</v>
      </c>
      <c r="H1064" s="2">
        <v>0</v>
      </c>
      <c r="I1064" s="2">
        <v>0</v>
      </c>
      <c r="J1064" s="2">
        <v>0</v>
      </c>
      <c r="K1064" s="3">
        <v>0</v>
      </c>
      <c r="L1064" s="3">
        <v>0</v>
      </c>
    </row>
    <row r="1065" spans="1:12" x14ac:dyDescent="0.25">
      <c r="A1065" s="8" t="s">
        <v>493</v>
      </c>
      <c r="B1065" s="2">
        <v>0</v>
      </c>
      <c r="C1065" s="2">
        <v>0</v>
      </c>
      <c r="D1065" s="2">
        <v>0</v>
      </c>
      <c r="E1065" s="2">
        <v>0</v>
      </c>
      <c r="F1065" s="2">
        <v>2.8333333333333299</v>
      </c>
      <c r="G1065" s="2">
        <v>-8.6956521739130405E-2</v>
      </c>
      <c r="H1065" s="2">
        <v>0.33333333333333298</v>
      </c>
      <c r="I1065" s="2">
        <v>-0.107142857142857</v>
      </c>
      <c r="J1065" s="2">
        <v>-0.48</v>
      </c>
      <c r="K1065" s="3">
        <v>-0.434782608695652</v>
      </c>
      <c r="L1065" s="3">
        <v>0</v>
      </c>
    </row>
    <row r="1066" spans="1:12" x14ac:dyDescent="0.25">
      <c r="A1066" s="8" t="s">
        <v>494</v>
      </c>
      <c r="B1066" s="2">
        <v>0</v>
      </c>
      <c r="C1066" s="2">
        <v>0</v>
      </c>
      <c r="D1066" s="2">
        <v>0</v>
      </c>
      <c r="E1066" s="2">
        <v>0</v>
      </c>
      <c r="F1066" s="2">
        <v>0</v>
      </c>
      <c r="G1066" s="2">
        <v>0</v>
      </c>
      <c r="H1066" s="2">
        <v>-0.5</v>
      </c>
      <c r="I1066" s="2">
        <v>0</v>
      </c>
      <c r="J1066" s="2">
        <v>-1</v>
      </c>
      <c r="K1066" s="3">
        <v>0</v>
      </c>
      <c r="L1066" s="3">
        <v>0</v>
      </c>
    </row>
    <row r="1067" spans="1:12" x14ac:dyDescent="0.25">
      <c r="A1067" s="8" t="s">
        <v>495</v>
      </c>
      <c r="B1067" s="2">
        <v>0</v>
      </c>
      <c r="C1067" s="2">
        <v>0</v>
      </c>
      <c r="D1067" s="2">
        <v>0</v>
      </c>
      <c r="E1067" s="2">
        <v>0</v>
      </c>
      <c r="F1067" s="2">
        <v>2</v>
      </c>
      <c r="G1067" s="2">
        <v>2.3333333333333299</v>
      </c>
      <c r="H1067" s="2">
        <v>-0.2</v>
      </c>
      <c r="I1067" s="2">
        <v>0</v>
      </c>
      <c r="J1067" s="2">
        <v>0.875</v>
      </c>
      <c r="K1067" s="3">
        <v>4</v>
      </c>
      <c r="L1067" s="3">
        <v>0</v>
      </c>
    </row>
    <row r="1068" spans="1:12" x14ac:dyDescent="0.25">
      <c r="A1068" s="8" t="s">
        <v>496</v>
      </c>
      <c r="B1068" s="2">
        <v>0</v>
      </c>
      <c r="C1068" s="2">
        <v>0</v>
      </c>
      <c r="D1068" s="2">
        <v>0</v>
      </c>
      <c r="E1068" s="2">
        <v>0</v>
      </c>
      <c r="F1068" s="2">
        <v>0</v>
      </c>
      <c r="G1068" s="2">
        <v>0</v>
      </c>
      <c r="H1068" s="2">
        <v>0</v>
      </c>
      <c r="I1068" s="2">
        <v>0</v>
      </c>
      <c r="J1068" s="2">
        <v>0</v>
      </c>
      <c r="K1068" s="3">
        <v>0</v>
      </c>
      <c r="L1068" s="3">
        <v>0</v>
      </c>
    </row>
    <row r="1069" spans="1:12" x14ac:dyDescent="0.25">
      <c r="A1069" s="8" t="s">
        <v>497</v>
      </c>
      <c r="B1069" s="2">
        <v>0.19892473118279599</v>
      </c>
      <c r="C1069" s="2">
        <v>-0.14125560538116599</v>
      </c>
      <c r="D1069" s="2">
        <v>-0.14882506527415101</v>
      </c>
      <c r="E1069" s="2">
        <v>-0.35582822085889598</v>
      </c>
      <c r="F1069" s="2">
        <v>-1</v>
      </c>
      <c r="G1069" s="2">
        <v>0</v>
      </c>
      <c r="H1069" s="2">
        <v>0</v>
      </c>
      <c r="I1069" s="2">
        <v>0</v>
      </c>
      <c r="J1069" s="2">
        <v>0</v>
      </c>
      <c r="K1069" s="3">
        <v>0</v>
      </c>
      <c r="L1069" s="3">
        <v>-1</v>
      </c>
    </row>
    <row r="1070" spans="1:12" x14ac:dyDescent="0.25">
      <c r="A1070" s="8" t="s">
        <v>498</v>
      </c>
      <c r="B1070" s="2">
        <v>-0.53333333333333299</v>
      </c>
      <c r="C1070" s="2">
        <v>0.42857142857142899</v>
      </c>
      <c r="D1070" s="2">
        <v>-0.15</v>
      </c>
      <c r="E1070" s="2">
        <v>0</v>
      </c>
      <c r="F1070" s="2">
        <v>-1</v>
      </c>
      <c r="G1070" s="2">
        <v>0</v>
      </c>
      <c r="H1070" s="2">
        <v>0</v>
      </c>
      <c r="I1070" s="2">
        <v>0</v>
      </c>
      <c r="J1070" s="2">
        <v>0</v>
      </c>
      <c r="K1070" s="3">
        <v>0</v>
      </c>
      <c r="L1070" s="3">
        <v>-1</v>
      </c>
    </row>
    <row r="1071" spans="1:12" x14ac:dyDescent="0.25">
      <c r="A1071" s="8" t="s">
        <v>499</v>
      </c>
      <c r="B1071" s="2">
        <v>0.64052287581699296</v>
      </c>
      <c r="C1071" s="2">
        <v>0.123505976095618</v>
      </c>
      <c r="D1071" s="2">
        <v>-0.35815602836879401</v>
      </c>
      <c r="E1071" s="2">
        <v>0.20441988950276199</v>
      </c>
      <c r="F1071" s="2">
        <v>-0.83944954128440397</v>
      </c>
      <c r="G1071" s="2">
        <v>-0.314285714285714</v>
      </c>
      <c r="H1071" s="2">
        <v>0.125</v>
      </c>
      <c r="I1071" s="2">
        <v>-0.407407407407407</v>
      </c>
      <c r="J1071" s="2">
        <v>0.1875</v>
      </c>
      <c r="K1071" s="3">
        <v>-0.45714285714285702</v>
      </c>
      <c r="L1071" s="3">
        <v>-0.87581699346405195</v>
      </c>
    </row>
    <row r="1072" spans="1:12" x14ac:dyDescent="0.25">
      <c r="A1072" s="8" t="s">
        <v>500</v>
      </c>
      <c r="B1072" s="2">
        <v>0</v>
      </c>
      <c r="C1072" s="2">
        <v>0</v>
      </c>
      <c r="D1072" s="2">
        <v>0</v>
      </c>
      <c r="E1072" s="2">
        <v>0</v>
      </c>
      <c r="F1072" s="2">
        <v>0</v>
      </c>
      <c r="G1072" s="2">
        <v>-1</v>
      </c>
      <c r="H1072" s="2">
        <v>0</v>
      </c>
      <c r="I1072" s="2">
        <v>0</v>
      </c>
      <c r="J1072" s="2">
        <v>0</v>
      </c>
      <c r="K1072" s="3">
        <v>-1</v>
      </c>
      <c r="L1072" s="3">
        <v>0</v>
      </c>
    </row>
    <row r="1073" spans="1:12" x14ac:dyDescent="0.25">
      <c r="A1073" s="11" t="s">
        <v>14</v>
      </c>
      <c r="B1073" s="3">
        <v>4.56412596987677E-2</v>
      </c>
      <c r="C1073" s="3">
        <v>-2.6953295504146699E-2</v>
      </c>
      <c r="D1073" s="3">
        <v>-6.6053605472692595E-2</v>
      </c>
      <c r="E1073" s="3">
        <v>3.4822286263208502E-3</v>
      </c>
      <c r="F1073" s="3">
        <v>-9.4292210123249995E-2</v>
      </c>
      <c r="G1073" s="3">
        <v>-2.1667327255912298E-2</v>
      </c>
      <c r="H1073" s="3">
        <v>8.6428089128966906E-3</v>
      </c>
      <c r="I1073" s="3">
        <v>-5.3956352925425097E-2</v>
      </c>
      <c r="J1073" s="3">
        <v>8.9300877441268106E-2</v>
      </c>
      <c r="K1073" s="3">
        <v>1.6911084687541302E-2</v>
      </c>
      <c r="L1073" s="3">
        <v>-0.12174806024646299</v>
      </c>
    </row>
    <row r="1074" spans="1:12" x14ac:dyDescent="0.25">
      <c r="A1074" s="15"/>
    </row>
    <row r="1075" spans="1:12" x14ac:dyDescent="0.25">
      <c r="A1075" s="13" t="s">
        <v>35</v>
      </c>
    </row>
    <row r="1076" spans="1:12" x14ac:dyDescent="0.25">
      <c r="A1076" s="14" t="s">
        <v>36</v>
      </c>
    </row>
    <row r="1077" spans="1:12" x14ac:dyDescent="0.25">
      <c r="A1077" s="14" t="s">
        <v>37</v>
      </c>
    </row>
    <row r="1078" spans="1:12" x14ac:dyDescent="0.25">
      <c r="A1078" s="14" t="s">
        <v>68</v>
      </c>
    </row>
    <row r="1079" spans="1:12" x14ac:dyDescent="0.25">
      <c r="A1079" s="14" t="s">
        <v>69</v>
      </c>
    </row>
    <row r="1080" spans="1:12" x14ac:dyDescent="0.25">
      <c r="A1080" s="14" t="s">
        <v>39</v>
      </c>
    </row>
    <row r="1081" spans="1:12" x14ac:dyDescent="0.25">
      <c r="A1081" s="15"/>
    </row>
    <row r="1082" spans="1:12" x14ac:dyDescent="0.25">
      <c r="A1082" s="15"/>
    </row>
    <row r="1083" spans="1:12" x14ac:dyDescent="0.25">
      <c r="A1083" s="15"/>
    </row>
    <row r="1084" spans="1:12" x14ac:dyDescent="0.25">
      <c r="A1084" s="15"/>
    </row>
    <row r="1085" spans="1:12" x14ac:dyDescent="0.25">
      <c r="A1085" s="15"/>
    </row>
    <row r="1086" spans="1:12" x14ac:dyDescent="0.25">
      <c r="A1086" s="15"/>
    </row>
    <row r="1087" spans="1:12" x14ac:dyDescent="0.25">
      <c r="A1087" s="15"/>
    </row>
    <row r="1088" spans="1:12" x14ac:dyDescent="0.25">
      <c r="A1088" s="15"/>
    </row>
    <row r="1089" spans="1:1" x14ac:dyDescent="0.25">
      <c r="A1089" s="15"/>
    </row>
    <row r="1090" spans="1:1" x14ac:dyDescent="0.25">
      <c r="A1090" s="15"/>
    </row>
    <row r="1091" spans="1:1" x14ac:dyDescent="0.25">
      <c r="A1091" s="15"/>
    </row>
    <row r="1092" spans="1:1" x14ac:dyDescent="0.25">
      <c r="A1092" s="15"/>
    </row>
    <row r="1093" spans="1:1" x14ac:dyDescent="0.25">
      <c r="A1093" s="15"/>
    </row>
    <row r="1094" spans="1:1" x14ac:dyDescent="0.25">
      <c r="A1094" s="15"/>
    </row>
    <row r="1095" spans="1:1" x14ac:dyDescent="0.25">
      <c r="A1095" s="15"/>
    </row>
    <row r="1096" spans="1:1" x14ac:dyDescent="0.25">
      <c r="A1096" s="15"/>
    </row>
    <row r="1097" spans="1:1" x14ac:dyDescent="0.25">
      <c r="A1097" s="15"/>
    </row>
    <row r="1098" spans="1:1" x14ac:dyDescent="0.25">
      <c r="A1098" s="15"/>
    </row>
    <row r="1099" spans="1:1" x14ac:dyDescent="0.25">
      <c r="A1099" s="15"/>
    </row>
    <row r="1100" spans="1:1" x14ac:dyDescent="0.25">
      <c r="A1100" s="15"/>
    </row>
    <row r="1101" spans="1:1" x14ac:dyDescent="0.25">
      <c r="A1101" s="15"/>
    </row>
    <row r="1102" spans="1:1" x14ac:dyDescent="0.25">
      <c r="A1102" s="15"/>
    </row>
    <row r="1103" spans="1:1" x14ac:dyDescent="0.25">
      <c r="A1103" s="15"/>
    </row>
    <row r="1104" spans="1:1" x14ac:dyDescent="0.25">
      <c r="A1104" s="15"/>
    </row>
    <row r="1105" spans="1:1" x14ac:dyDescent="0.25">
      <c r="A1105" s="15"/>
    </row>
    <row r="1106" spans="1:1" x14ac:dyDescent="0.25">
      <c r="A1106" s="15"/>
    </row>
    <row r="1107" spans="1:1" x14ac:dyDescent="0.25">
      <c r="A1107" s="15"/>
    </row>
    <row r="1108" spans="1:1" x14ac:dyDescent="0.25">
      <c r="A1108" s="15"/>
    </row>
    <row r="1109" spans="1:1" x14ac:dyDescent="0.25">
      <c r="A1109" s="15"/>
    </row>
    <row r="1110" spans="1:1" x14ac:dyDescent="0.25">
      <c r="A1110" s="15"/>
    </row>
    <row r="1111" spans="1:1" x14ac:dyDescent="0.25">
      <c r="A1111" s="15"/>
    </row>
    <row r="1112" spans="1:1" x14ac:dyDescent="0.25">
      <c r="A1112" s="15"/>
    </row>
    <row r="1113" spans="1:1" x14ac:dyDescent="0.25">
      <c r="A1113" s="15"/>
    </row>
    <row r="1114" spans="1:1" x14ac:dyDescent="0.25">
      <c r="A1114" s="15"/>
    </row>
    <row r="1115" spans="1:1" x14ac:dyDescent="0.25">
      <c r="A1115" s="15"/>
    </row>
    <row r="1116" spans="1:1" x14ac:dyDescent="0.25">
      <c r="A1116" s="15"/>
    </row>
    <row r="1117" spans="1:1" x14ac:dyDescent="0.25">
      <c r="A1117" s="15"/>
    </row>
    <row r="1118" spans="1:1" x14ac:dyDescent="0.25">
      <c r="A1118" s="15"/>
    </row>
    <row r="1119" spans="1:1" x14ac:dyDescent="0.25">
      <c r="A1119" s="15"/>
    </row>
    <row r="1120" spans="1:1" x14ac:dyDescent="0.25">
      <c r="A1120" s="15"/>
    </row>
    <row r="1121" spans="1:1" x14ac:dyDescent="0.25">
      <c r="A1121" s="15"/>
    </row>
    <row r="1122" spans="1:1" x14ac:dyDescent="0.25">
      <c r="A1122" s="15"/>
    </row>
    <row r="1123" spans="1:1" x14ac:dyDescent="0.25">
      <c r="A1123" s="15"/>
    </row>
    <row r="1124" spans="1:1" x14ac:dyDescent="0.25">
      <c r="A1124" s="15"/>
    </row>
    <row r="1125" spans="1:1" x14ac:dyDescent="0.25">
      <c r="A1125" s="15"/>
    </row>
    <row r="1126" spans="1:1" x14ac:dyDescent="0.25">
      <c r="A1126" s="15"/>
    </row>
    <row r="1127" spans="1:1" x14ac:dyDescent="0.25">
      <c r="A1127" s="15"/>
    </row>
    <row r="1128" spans="1:1" x14ac:dyDescent="0.25">
      <c r="A1128" s="15"/>
    </row>
    <row r="1129" spans="1:1" x14ac:dyDescent="0.25">
      <c r="A1129" s="15"/>
    </row>
    <row r="1130" spans="1:1" x14ac:dyDescent="0.25">
      <c r="A1130" s="15"/>
    </row>
    <row r="1131" spans="1:1" x14ac:dyDescent="0.25">
      <c r="A1131" s="15"/>
    </row>
    <row r="1132" spans="1:1" x14ac:dyDescent="0.25">
      <c r="A1132" s="15"/>
    </row>
    <row r="1133" spans="1:1" x14ac:dyDescent="0.25">
      <c r="A1133" s="15"/>
    </row>
    <row r="1134" spans="1:1" x14ac:dyDescent="0.25">
      <c r="A1134" s="15"/>
    </row>
    <row r="1135" spans="1:1" x14ac:dyDescent="0.25">
      <c r="A1135" s="15"/>
    </row>
    <row r="1136" spans="1:1" x14ac:dyDescent="0.25">
      <c r="A1136" s="15"/>
    </row>
    <row r="1137" spans="1:1" x14ac:dyDescent="0.25">
      <c r="A1137" s="15"/>
    </row>
    <row r="1138" spans="1:1" x14ac:dyDescent="0.25">
      <c r="A1138" s="15"/>
    </row>
    <row r="1139" spans="1:1" x14ac:dyDescent="0.25">
      <c r="A1139" s="15"/>
    </row>
    <row r="1140" spans="1:1" x14ac:dyDescent="0.25">
      <c r="A1140" s="15"/>
    </row>
    <row r="1141" spans="1:1" x14ac:dyDescent="0.25">
      <c r="A1141" s="15"/>
    </row>
    <row r="1142" spans="1:1" x14ac:dyDescent="0.25">
      <c r="A1142" s="15"/>
    </row>
    <row r="1143" spans="1:1" x14ac:dyDescent="0.25">
      <c r="A1143" s="15"/>
    </row>
    <row r="1144" spans="1:1" x14ac:dyDescent="0.25">
      <c r="A1144" s="15"/>
    </row>
    <row r="1145" spans="1:1" x14ac:dyDescent="0.25">
      <c r="A1145" s="15"/>
    </row>
    <row r="1146" spans="1:1" x14ac:dyDescent="0.25">
      <c r="A1146" s="15"/>
    </row>
    <row r="1147" spans="1:1" x14ac:dyDescent="0.25">
      <c r="A1147" s="15"/>
    </row>
    <row r="1148" spans="1:1" x14ac:dyDescent="0.25">
      <c r="A1148" s="15"/>
    </row>
    <row r="1149" spans="1:1" x14ac:dyDescent="0.25">
      <c r="A1149" s="15"/>
    </row>
    <row r="1150" spans="1:1" x14ac:dyDescent="0.25">
      <c r="A1150" s="15"/>
    </row>
    <row r="1151" spans="1:1" x14ac:dyDescent="0.25">
      <c r="A1151" s="15"/>
    </row>
    <row r="1152" spans="1:1" x14ac:dyDescent="0.25">
      <c r="A1152" s="15"/>
    </row>
    <row r="1153" spans="1:1" x14ac:dyDescent="0.25">
      <c r="A1153" s="15"/>
    </row>
    <row r="1154" spans="1:1" x14ac:dyDescent="0.25">
      <c r="A1154" s="15"/>
    </row>
    <row r="1155" spans="1:1" x14ac:dyDescent="0.25">
      <c r="A1155" s="15"/>
    </row>
    <row r="1156" spans="1:1" x14ac:dyDescent="0.25">
      <c r="A1156" s="15"/>
    </row>
    <row r="1157" spans="1:1" x14ac:dyDescent="0.25">
      <c r="A1157" s="15"/>
    </row>
    <row r="1158" spans="1:1" x14ac:dyDescent="0.25">
      <c r="A1158" s="15"/>
    </row>
    <row r="1159" spans="1:1" x14ac:dyDescent="0.25">
      <c r="A1159" s="15"/>
    </row>
    <row r="1160" spans="1:1" x14ac:dyDescent="0.25">
      <c r="A1160" s="15"/>
    </row>
    <row r="1161" spans="1:1" x14ac:dyDescent="0.25">
      <c r="A1161" s="15"/>
    </row>
    <row r="1162" spans="1:1" x14ac:dyDescent="0.25">
      <c r="A1162" s="15"/>
    </row>
    <row r="1163" spans="1:1" x14ac:dyDescent="0.25">
      <c r="A1163" s="15"/>
    </row>
    <row r="1164" spans="1:1" x14ac:dyDescent="0.25">
      <c r="A1164" s="15"/>
    </row>
    <row r="1165" spans="1:1" x14ac:dyDescent="0.25">
      <c r="A1165" s="15"/>
    </row>
    <row r="1166" spans="1:1" x14ac:dyDescent="0.25">
      <c r="A1166" s="15"/>
    </row>
    <row r="1167" spans="1:1" x14ac:dyDescent="0.25">
      <c r="A1167" s="15"/>
    </row>
    <row r="1168" spans="1:1" x14ac:dyDescent="0.25">
      <c r="A1168" s="15"/>
    </row>
    <row r="1169" spans="1:1" x14ac:dyDescent="0.25">
      <c r="A1169" s="15"/>
    </row>
    <row r="1170" spans="1:1" x14ac:dyDescent="0.25">
      <c r="A1170" s="15"/>
    </row>
    <row r="1171" spans="1:1" x14ac:dyDescent="0.25">
      <c r="A1171" s="15"/>
    </row>
    <row r="1172" spans="1:1" x14ac:dyDescent="0.25">
      <c r="A1172" s="15"/>
    </row>
    <row r="1173" spans="1:1" x14ac:dyDescent="0.25">
      <c r="A1173" s="15"/>
    </row>
    <row r="1174" spans="1:1" x14ac:dyDescent="0.25">
      <c r="A1174" s="15"/>
    </row>
    <row r="1175" spans="1:1" x14ac:dyDescent="0.25">
      <c r="A1175" s="15"/>
    </row>
    <row r="1176" spans="1:1" x14ac:dyDescent="0.25">
      <c r="A1176" s="15"/>
    </row>
    <row r="1177" spans="1:1" x14ac:dyDescent="0.25">
      <c r="A1177" s="15"/>
    </row>
    <row r="1178" spans="1:1" x14ac:dyDescent="0.25">
      <c r="A1178" s="15"/>
    </row>
    <row r="1179" spans="1:1" x14ac:dyDescent="0.25">
      <c r="A1179" s="15"/>
    </row>
    <row r="1180" spans="1:1" x14ac:dyDescent="0.25">
      <c r="A1180" s="15"/>
    </row>
    <row r="1181" spans="1:1" x14ac:dyDescent="0.25">
      <c r="A1181" s="15"/>
    </row>
    <row r="1182" spans="1:1" x14ac:dyDescent="0.25">
      <c r="A1182" s="15"/>
    </row>
    <row r="1183" spans="1:1" x14ac:dyDescent="0.25">
      <c r="A1183" s="15"/>
    </row>
    <row r="1184" spans="1:1" x14ac:dyDescent="0.25">
      <c r="A1184" s="15"/>
    </row>
    <row r="1185" spans="1:1" x14ac:dyDescent="0.25">
      <c r="A1185" s="15"/>
    </row>
    <row r="1186" spans="1:1" x14ac:dyDescent="0.25">
      <c r="A1186" s="15"/>
    </row>
    <row r="1187" spans="1:1" x14ac:dyDescent="0.25">
      <c r="A1187" s="15"/>
    </row>
    <row r="1188" spans="1:1" x14ac:dyDescent="0.25">
      <c r="A1188" s="15"/>
    </row>
    <row r="1189" spans="1:1" x14ac:dyDescent="0.25">
      <c r="A1189" s="15"/>
    </row>
    <row r="1190" spans="1:1" x14ac:dyDescent="0.25">
      <c r="A1190" s="15"/>
    </row>
    <row r="1191" spans="1:1" x14ac:dyDescent="0.25">
      <c r="A1191" s="15"/>
    </row>
    <row r="1192" spans="1:1" x14ac:dyDescent="0.25">
      <c r="A1192" s="15"/>
    </row>
    <row r="1193" spans="1:1" x14ac:dyDescent="0.25">
      <c r="A1193" s="15"/>
    </row>
    <row r="1194" spans="1:1" x14ac:dyDescent="0.25">
      <c r="A1194" s="15"/>
    </row>
    <row r="1195" spans="1:1" x14ac:dyDescent="0.25">
      <c r="A1195" s="15"/>
    </row>
    <row r="1196" spans="1:1" x14ac:dyDescent="0.25">
      <c r="A1196" s="15"/>
    </row>
    <row r="1197" spans="1:1" x14ac:dyDescent="0.25">
      <c r="A1197" s="15"/>
    </row>
    <row r="1198" spans="1:1" x14ac:dyDescent="0.25">
      <c r="A1198" s="15"/>
    </row>
    <row r="1199" spans="1:1" x14ac:dyDescent="0.25">
      <c r="A1199" s="15"/>
    </row>
    <row r="1200" spans="1:1" x14ac:dyDescent="0.25">
      <c r="A1200" s="15"/>
    </row>
    <row r="1201" spans="1:1" x14ac:dyDescent="0.25">
      <c r="A1201" s="15"/>
    </row>
    <row r="1202" spans="1:1" x14ac:dyDescent="0.25">
      <c r="A1202" s="15"/>
    </row>
    <row r="1203" spans="1:1" x14ac:dyDescent="0.25">
      <c r="A1203" s="15"/>
    </row>
    <row r="1204" spans="1:1" x14ac:dyDescent="0.25">
      <c r="A1204" s="15"/>
    </row>
    <row r="1205" spans="1:1" x14ac:dyDescent="0.25">
      <c r="A1205" s="15"/>
    </row>
    <row r="1206" spans="1:1" x14ac:dyDescent="0.25">
      <c r="A1206" s="15"/>
    </row>
    <row r="1207" spans="1:1" x14ac:dyDescent="0.25">
      <c r="A1207" s="15"/>
    </row>
    <row r="1208" spans="1:1" x14ac:dyDescent="0.25">
      <c r="A1208" s="15"/>
    </row>
    <row r="1209" spans="1:1" x14ac:dyDescent="0.25">
      <c r="A1209" s="15"/>
    </row>
    <row r="1210" spans="1:1" x14ac:dyDescent="0.25">
      <c r="A1210" s="15"/>
    </row>
    <row r="1211" spans="1:1" x14ac:dyDescent="0.25">
      <c r="A1211" s="15"/>
    </row>
    <row r="1212" spans="1:1" x14ac:dyDescent="0.25">
      <c r="A1212" s="15"/>
    </row>
    <row r="1213" spans="1:1" x14ac:dyDescent="0.25">
      <c r="A1213" s="15"/>
    </row>
    <row r="1214" spans="1:1" x14ac:dyDescent="0.25">
      <c r="A1214" s="15"/>
    </row>
    <row r="1215" spans="1:1" x14ac:dyDescent="0.25">
      <c r="A1215" s="15"/>
    </row>
    <row r="1216" spans="1:1" x14ac:dyDescent="0.25">
      <c r="A1216" s="15"/>
    </row>
    <row r="1217" spans="1:1" x14ac:dyDescent="0.25">
      <c r="A1217" s="15"/>
    </row>
    <row r="1218" spans="1:1" x14ac:dyDescent="0.25">
      <c r="A1218" s="15"/>
    </row>
    <row r="1219" spans="1:1" x14ac:dyDescent="0.25">
      <c r="A1219" s="15"/>
    </row>
    <row r="1220" spans="1:1" x14ac:dyDescent="0.25">
      <c r="A1220" s="15"/>
    </row>
    <row r="1221" spans="1:1" x14ac:dyDescent="0.25">
      <c r="A1221" s="15"/>
    </row>
    <row r="1222" spans="1:1" x14ac:dyDescent="0.25">
      <c r="A1222" s="15"/>
    </row>
    <row r="1223" spans="1:1" x14ac:dyDescent="0.25">
      <c r="A1223" s="15"/>
    </row>
    <row r="1224" spans="1:1" x14ac:dyDescent="0.25">
      <c r="A1224" s="15"/>
    </row>
    <row r="1225" spans="1:1" x14ac:dyDescent="0.25">
      <c r="A1225" s="15"/>
    </row>
    <row r="1226" spans="1:1" x14ac:dyDescent="0.25">
      <c r="A1226" s="15"/>
    </row>
    <row r="1227" spans="1:1" x14ac:dyDescent="0.25">
      <c r="A1227" s="15"/>
    </row>
    <row r="1228" spans="1:1" x14ac:dyDescent="0.25">
      <c r="A1228" s="15"/>
    </row>
    <row r="1229" spans="1:1" x14ac:dyDescent="0.25">
      <c r="A1229" s="15"/>
    </row>
    <row r="1230" spans="1:1" x14ac:dyDescent="0.25">
      <c r="A1230" s="15"/>
    </row>
    <row r="1231" spans="1:1" x14ac:dyDescent="0.25">
      <c r="A1231" s="15"/>
    </row>
    <row r="1232" spans="1:1" x14ac:dyDescent="0.25">
      <c r="A1232" s="15"/>
    </row>
    <row r="1233" spans="1:1" x14ac:dyDescent="0.25">
      <c r="A1233" s="15"/>
    </row>
    <row r="1234" spans="1:1" x14ac:dyDescent="0.25">
      <c r="A1234" s="15"/>
    </row>
    <row r="1235" spans="1:1" x14ac:dyDescent="0.25">
      <c r="A1235" s="15"/>
    </row>
    <row r="1236" spans="1:1" x14ac:dyDescent="0.25">
      <c r="A1236" s="15"/>
    </row>
    <row r="1237" spans="1:1" x14ac:dyDescent="0.25">
      <c r="A1237" s="15"/>
    </row>
    <row r="1238" spans="1:1" x14ac:dyDescent="0.25">
      <c r="A1238" s="15"/>
    </row>
    <row r="1239" spans="1:1" x14ac:dyDescent="0.25">
      <c r="A1239" s="15"/>
    </row>
    <row r="1240" spans="1:1" x14ac:dyDescent="0.25">
      <c r="A1240" s="15"/>
    </row>
    <row r="1241" spans="1:1" x14ac:dyDescent="0.25">
      <c r="A1241" s="15"/>
    </row>
    <row r="1242" spans="1:1" x14ac:dyDescent="0.25">
      <c r="A1242" s="15"/>
    </row>
    <row r="1243" spans="1:1" x14ac:dyDescent="0.25">
      <c r="A1243" s="15"/>
    </row>
    <row r="1244" spans="1:1" x14ac:dyDescent="0.25">
      <c r="A1244" s="15"/>
    </row>
    <row r="1245" spans="1:1" x14ac:dyDescent="0.25">
      <c r="A1245" s="15"/>
    </row>
    <row r="1246" spans="1:1" x14ac:dyDescent="0.25">
      <c r="A1246" s="15"/>
    </row>
    <row r="1247" spans="1:1" x14ac:dyDescent="0.25">
      <c r="A1247" s="15"/>
    </row>
    <row r="1248" spans="1:1" x14ac:dyDescent="0.25">
      <c r="A1248" s="15"/>
    </row>
    <row r="1249" spans="1:1" x14ac:dyDescent="0.25">
      <c r="A1249" s="15"/>
    </row>
    <row r="1250" spans="1:1" x14ac:dyDescent="0.25">
      <c r="A1250" s="15"/>
    </row>
    <row r="1251" spans="1:1" x14ac:dyDescent="0.25">
      <c r="A1251" s="15"/>
    </row>
    <row r="1252" spans="1:1" x14ac:dyDescent="0.25">
      <c r="A1252" s="15"/>
    </row>
    <row r="1253" spans="1:1" x14ac:dyDescent="0.25">
      <c r="A1253" s="15"/>
    </row>
    <row r="1254" spans="1:1" x14ac:dyDescent="0.25">
      <c r="A1254" s="15"/>
    </row>
    <row r="1255" spans="1:1" x14ac:dyDescent="0.25">
      <c r="A1255" s="15"/>
    </row>
    <row r="1256" spans="1:1" x14ac:dyDescent="0.25">
      <c r="A1256" s="15"/>
    </row>
    <row r="1257" spans="1:1" x14ac:dyDescent="0.25">
      <c r="A1257" s="15"/>
    </row>
    <row r="1258" spans="1:1" x14ac:dyDescent="0.25">
      <c r="A1258" s="15"/>
    </row>
    <row r="1259" spans="1:1" x14ac:dyDescent="0.25">
      <c r="A1259" s="15"/>
    </row>
    <row r="1260" spans="1:1" x14ac:dyDescent="0.25">
      <c r="A1260" s="15"/>
    </row>
    <row r="1261" spans="1:1" x14ac:dyDescent="0.25">
      <c r="A1261" s="15"/>
    </row>
    <row r="1262" spans="1:1" x14ac:dyDescent="0.25">
      <c r="A1262" s="15"/>
    </row>
    <row r="1263" spans="1:1" x14ac:dyDescent="0.25">
      <c r="A1263" s="15"/>
    </row>
    <row r="1264" spans="1:1" x14ac:dyDescent="0.25">
      <c r="A1264" s="15"/>
    </row>
    <row r="1265" spans="1:1" x14ac:dyDescent="0.25">
      <c r="A1265" s="15"/>
    </row>
    <row r="1266" spans="1:1" x14ac:dyDescent="0.25">
      <c r="A1266" s="15"/>
    </row>
    <row r="1267" spans="1:1" x14ac:dyDescent="0.25">
      <c r="A1267" s="15"/>
    </row>
    <row r="1268" spans="1:1" x14ac:dyDescent="0.25">
      <c r="A1268" s="15"/>
    </row>
    <row r="1269" spans="1:1" x14ac:dyDescent="0.25">
      <c r="A1269" s="15"/>
    </row>
    <row r="1270" spans="1:1" x14ac:dyDescent="0.25">
      <c r="A1270" s="15"/>
    </row>
    <row r="1271" spans="1:1" x14ac:dyDescent="0.25">
      <c r="A1271" s="15"/>
    </row>
    <row r="1272" spans="1:1" x14ac:dyDescent="0.25">
      <c r="A1272" s="15"/>
    </row>
    <row r="1273" spans="1:1" x14ac:dyDescent="0.25">
      <c r="A1273" s="15"/>
    </row>
    <row r="1274" spans="1:1" x14ac:dyDescent="0.25">
      <c r="A1274" s="15"/>
    </row>
    <row r="1275" spans="1:1" x14ac:dyDescent="0.25">
      <c r="A1275" s="15"/>
    </row>
    <row r="1276" spans="1:1" x14ac:dyDescent="0.25">
      <c r="A1276" s="15"/>
    </row>
    <row r="1277" spans="1:1" x14ac:dyDescent="0.25">
      <c r="A1277" s="15"/>
    </row>
    <row r="1278" spans="1:1" x14ac:dyDescent="0.25">
      <c r="A1278" s="15"/>
    </row>
    <row r="1279" spans="1:1" x14ac:dyDescent="0.25">
      <c r="A1279" s="15"/>
    </row>
    <row r="1280" spans="1:1" x14ac:dyDescent="0.25">
      <c r="A1280" s="15"/>
    </row>
    <row r="1281" spans="1:1" x14ac:dyDescent="0.25">
      <c r="A1281" s="15"/>
    </row>
    <row r="1282" spans="1:1" x14ac:dyDescent="0.25">
      <c r="A1282" s="15"/>
    </row>
    <row r="1283" spans="1:1" x14ac:dyDescent="0.25">
      <c r="A1283" s="15"/>
    </row>
    <row r="1284" spans="1:1" x14ac:dyDescent="0.25">
      <c r="A1284" s="15"/>
    </row>
    <row r="1285" spans="1:1" x14ac:dyDescent="0.25">
      <c r="A1285" s="15"/>
    </row>
    <row r="1286" spans="1:1" x14ac:dyDescent="0.25">
      <c r="A1286" s="15"/>
    </row>
    <row r="1287" spans="1:1" x14ac:dyDescent="0.25">
      <c r="A1287" s="15"/>
    </row>
    <row r="1288" spans="1:1" x14ac:dyDescent="0.25">
      <c r="A1288" s="15"/>
    </row>
    <row r="1289" spans="1:1" x14ac:dyDescent="0.25">
      <c r="A1289" s="15"/>
    </row>
    <row r="1290" spans="1:1" x14ac:dyDescent="0.25">
      <c r="A1290" s="15"/>
    </row>
    <row r="1291" spans="1:1" x14ac:dyDescent="0.25">
      <c r="A1291" s="15"/>
    </row>
    <row r="1292" spans="1:1" x14ac:dyDescent="0.25">
      <c r="A1292" s="15"/>
    </row>
    <row r="1293" spans="1:1" x14ac:dyDescent="0.25">
      <c r="A1293" s="15"/>
    </row>
    <row r="1294" spans="1:1" x14ac:dyDescent="0.25">
      <c r="A1294" s="15"/>
    </row>
    <row r="1295" spans="1:1" x14ac:dyDescent="0.25">
      <c r="A1295" s="15"/>
    </row>
    <row r="1296" spans="1:1" x14ac:dyDescent="0.25">
      <c r="A1296" s="15"/>
    </row>
    <row r="1297" spans="1:1" x14ac:dyDescent="0.25">
      <c r="A1297" s="15"/>
    </row>
    <row r="1298" spans="1:1" x14ac:dyDescent="0.25">
      <c r="A1298" s="15"/>
    </row>
    <row r="1299" spans="1:1" x14ac:dyDescent="0.25">
      <c r="A1299" s="15"/>
    </row>
    <row r="1300" spans="1:1" x14ac:dyDescent="0.25">
      <c r="A1300" s="15"/>
    </row>
    <row r="1301" spans="1:1" x14ac:dyDescent="0.25">
      <c r="A1301" s="15"/>
    </row>
    <row r="1302" spans="1:1" x14ac:dyDescent="0.25">
      <c r="A1302" s="15"/>
    </row>
    <row r="1303" spans="1:1" x14ac:dyDescent="0.25">
      <c r="A1303" s="15"/>
    </row>
    <row r="1304" spans="1:1" x14ac:dyDescent="0.25">
      <c r="A1304" s="15"/>
    </row>
    <row r="1305" spans="1:1" x14ac:dyDescent="0.25">
      <c r="A1305" s="15"/>
    </row>
    <row r="1306" spans="1:1" x14ac:dyDescent="0.25">
      <c r="A1306" s="15"/>
    </row>
    <row r="1307" spans="1:1" x14ac:dyDescent="0.25">
      <c r="A1307" s="15"/>
    </row>
    <row r="1308" spans="1:1" x14ac:dyDescent="0.25">
      <c r="A1308" s="15"/>
    </row>
    <row r="1309" spans="1:1" x14ac:dyDescent="0.25">
      <c r="A1309" s="15"/>
    </row>
    <row r="1310" spans="1:1" x14ac:dyDescent="0.25">
      <c r="A1310" s="15"/>
    </row>
    <row r="1311" spans="1:1" x14ac:dyDescent="0.25">
      <c r="A1311" s="15"/>
    </row>
    <row r="1312" spans="1:1" x14ac:dyDescent="0.25">
      <c r="A1312" s="15"/>
    </row>
    <row r="1313" spans="1:1" x14ac:dyDescent="0.25">
      <c r="A1313" s="15"/>
    </row>
    <row r="1314" spans="1:1" x14ac:dyDescent="0.25">
      <c r="A1314" s="15"/>
    </row>
    <row r="1315" spans="1:1" x14ac:dyDescent="0.25">
      <c r="A1315" s="15"/>
    </row>
    <row r="1316" spans="1:1" x14ac:dyDescent="0.25">
      <c r="A1316" s="15"/>
    </row>
    <row r="1317" spans="1:1" x14ac:dyDescent="0.25">
      <c r="A1317" s="15"/>
    </row>
    <row r="1318" spans="1:1" x14ac:dyDescent="0.25">
      <c r="A1318" s="15"/>
    </row>
    <row r="1319" spans="1:1" x14ac:dyDescent="0.25">
      <c r="A1319" s="15"/>
    </row>
    <row r="1320" spans="1:1" x14ac:dyDescent="0.25">
      <c r="A1320" s="15"/>
    </row>
    <row r="1321" spans="1:1" x14ac:dyDescent="0.25">
      <c r="A1321" s="15"/>
    </row>
    <row r="1322" spans="1:1" x14ac:dyDescent="0.25">
      <c r="A1322" s="15"/>
    </row>
    <row r="1323" spans="1:1" x14ac:dyDescent="0.25">
      <c r="A1323" s="15"/>
    </row>
    <row r="1324" spans="1:1" x14ac:dyDescent="0.25">
      <c r="A1324" s="15"/>
    </row>
    <row r="1325" spans="1:1" x14ac:dyDescent="0.25">
      <c r="A1325" s="15"/>
    </row>
    <row r="1326" spans="1:1" x14ac:dyDescent="0.25">
      <c r="A1326" s="15"/>
    </row>
    <row r="1327" spans="1:1" x14ac:dyDescent="0.25">
      <c r="A1327" s="15"/>
    </row>
    <row r="1328" spans="1:1" x14ac:dyDescent="0.25">
      <c r="A1328" s="15"/>
    </row>
    <row r="1329" spans="1:1" x14ac:dyDescent="0.25">
      <c r="A1329" s="15"/>
    </row>
    <row r="1330" spans="1:1" x14ac:dyDescent="0.25">
      <c r="A1330" s="15"/>
    </row>
    <row r="1331" spans="1:1" x14ac:dyDescent="0.25">
      <c r="A1331" s="15"/>
    </row>
    <row r="1332" spans="1:1" x14ac:dyDescent="0.25">
      <c r="A1332" s="15"/>
    </row>
    <row r="1333" spans="1:1" x14ac:dyDescent="0.25">
      <c r="A1333" s="15"/>
    </row>
    <row r="1334" spans="1:1" x14ac:dyDescent="0.25">
      <c r="A1334" s="15"/>
    </row>
    <row r="1335" spans="1:1" x14ac:dyDescent="0.25">
      <c r="A1335" s="15"/>
    </row>
    <row r="1336" spans="1:1" x14ac:dyDescent="0.25">
      <c r="A1336" s="15"/>
    </row>
    <row r="1337" spans="1:1" x14ac:dyDescent="0.25">
      <c r="A1337" s="15"/>
    </row>
    <row r="1338" spans="1:1" x14ac:dyDescent="0.25">
      <c r="A1338" s="15"/>
    </row>
    <row r="1339" spans="1:1" x14ac:dyDescent="0.25">
      <c r="A1339" s="15"/>
    </row>
    <row r="1340" spans="1:1" x14ac:dyDescent="0.25">
      <c r="A1340" s="15"/>
    </row>
    <row r="1341" spans="1:1" x14ac:dyDescent="0.25">
      <c r="A1341" s="15"/>
    </row>
    <row r="1342" spans="1:1" x14ac:dyDescent="0.25">
      <c r="A1342" s="15"/>
    </row>
    <row r="1343" spans="1:1" x14ac:dyDescent="0.25">
      <c r="A1343" s="15"/>
    </row>
    <row r="1344" spans="1:1" x14ac:dyDescent="0.25">
      <c r="A1344" s="15"/>
    </row>
    <row r="1345" spans="1:1" x14ac:dyDescent="0.25">
      <c r="A1345" s="15"/>
    </row>
    <row r="1346" spans="1:1" x14ac:dyDescent="0.25">
      <c r="A1346" s="15"/>
    </row>
    <row r="1347" spans="1:1" x14ac:dyDescent="0.25">
      <c r="A1347" s="15"/>
    </row>
    <row r="1348" spans="1:1" x14ac:dyDescent="0.25">
      <c r="A1348" s="15"/>
    </row>
    <row r="1349" spans="1:1" x14ac:dyDescent="0.25">
      <c r="A1349" s="15"/>
    </row>
    <row r="1350" spans="1:1" x14ac:dyDescent="0.25">
      <c r="A1350" s="15"/>
    </row>
    <row r="1351" spans="1:1" x14ac:dyDescent="0.25">
      <c r="A1351" s="15"/>
    </row>
    <row r="1352" spans="1:1" x14ac:dyDescent="0.25">
      <c r="A1352" s="15"/>
    </row>
    <row r="1353" spans="1:1" x14ac:dyDescent="0.25">
      <c r="A1353" s="15"/>
    </row>
    <row r="1354" spans="1:1" x14ac:dyDescent="0.25">
      <c r="A1354" s="15"/>
    </row>
    <row r="1355" spans="1:1" x14ac:dyDescent="0.25">
      <c r="A1355" s="15"/>
    </row>
    <row r="1356" spans="1:1" x14ac:dyDescent="0.25">
      <c r="A1356" s="15"/>
    </row>
    <row r="1357" spans="1:1" x14ac:dyDescent="0.25">
      <c r="A1357" s="15"/>
    </row>
    <row r="1358" spans="1:1" x14ac:dyDescent="0.25">
      <c r="A1358" s="15"/>
    </row>
    <row r="1359" spans="1:1" x14ac:dyDescent="0.25">
      <c r="A1359" s="15"/>
    </row>
    <row r="1360" spans="1:1" x14ac:dyDescent="0.25">
      <c r="A1360" s="15"/>
    </row>
    <row r="1361" spans="1:1" x14ac:dyDescent="0.25">
      <c r="A1361" s="15"/>
    </row>
    <row r="1362" spans="1:1" x14ac:dyDescent="0.25">
      <c r="A1362" s="15"/>
    </row>
    <row r="1363" spans="1:1" x14ac:dyDescent="0.25">
      <c r="A1363" s="15"/>
    </row>
    <row r="1364" spans="1:1" x14ac:dyDescent="0.25">
      <c r="A1364" s="15"/>
    </row>
    <row r="1365" spans="1:1" x14ac:dyDescent="0.25">
      <c r="A1365" s="15"/>
    </row>
    <row r="1366" spans="1:1" x14ac:dyDescent="0.25">
      <c r="A1366" s="15"/>
    </row>
    <row r="1367" spans="1:1" x14ac:dyDescent="0.25">
      <c r="A1367" s="15"/>
    </row>
    <row r="1368" spans="1:1" x14ac:dyDescent="0.25">
      <c r="A1368" s="15"/>
    </row>
    <row r="1369" spans="1:1" x14ac:dyDescent="0.25">
      <c r="A1369" s="15"/>
    </row>
    <row r="1370" spans="1:1" x14ac:dyDescent="0.25">
      <c r="A1370" s="15"/>
    </row>
    <row r="1371" spans="1:1" x14ac:dyDescent="0.25">
      <c r="A1371" s="15"/>
    </row>
    <row r="1372" spans="1:1" x14ac:dyDescent="0.25">
      <c r="A1372" s="15"/>
    </row>
    <row r="1373" spans="1:1" x14ac:dyDescent="0.25">
      <c r="A1373" s="15"/>
    </row>
    <row r="1374" spans="1:1" x14ac:dyDescent="0.25">
      <c r="A1374" s="15"/>
    </row>
    <row r="1375" spans="1:1" x14ac:dyDescent="0.25">
      <c r="A1375" s="15"/>
    </row>
    <row r="1376" spans="1:1" x14ac:dyDescent="0.25">
      <c r="A1376" s="15"/>
    </row>
    <row r="1377" spans="1:1" x14ac:dyDescent="0.25">
      <c r="A1377" s="15"/>
    </row>
    <row r="1378" spans="1:1" x14ac:dyDescent="0.25">
      <c r="A1378" s="15"/>
    </row>
    <row r="1379" spans="1:1" x14ac:dyDescent="0.25">
      <c r="A1379" s="15"/>
    </row>
    <row r="1380" spans="1:1" x14ac:dyDescent="0.25">
      <c r="A1380" s="15"/>
    </row>
    <row r="1381" spans="1:1" x14ac:dyDescent="0.25">
      <c r="A1381" s="15"/>
    </row>
    <row r="1382" spans="1:1" x14ac:dyDescent="0.25">
      <c r="A1382" s="15"/>
    </row>
    <row r="1383" spans="1:1" x14ac:dyDescent="0.25">
      <c r="A1383" s="15"/>
    </row>
    <row r="1384" spans="1:1" x14ac:dyDescent="0.25">
      <c r="A1384" s="15"/>
    </row>
    <row r="1385" spans="1:1" x14ac:dyDescent="0.25">
      <c r="A1385" s="15"/>
    </row>
    <row r="1386" spans="1:1" x14ac:dyDescent="0.25">
      <c r="A1386" s="15"/>
    </row>
    <row r="1387" spans="1:1" x14ac:dyDescent="0.25">
      <c r="A1387" s="15"/>
    </row>
    <row r="1388" spans="1:1" x14ac:dyDescent="0.25">
      <c r="A1388" s="15"/>
    </row>
    <row r="1389" spans="1:1" x14ac:dyDescent="0.25">
      <c r="A1389" s="15"/>
    </row>
    <row r="1390" spans="1:1" x14ac:dyDescent="0.25">
      <c r="A1390" s="15"/>
    </row>
    <row r="1391" spans="1:1" x14ac:dyDescent="0.25">
      <c r="A1391" s="15"/>
    </row>
    <row r="1392" spans="1:1" x14ac:dyDescent="0.25">
      <c r="A1392" s="15"/>
    </row>
    <row r="1393" spans="1:1" x14ac:dyDescent="0.25">
      <c r="A1393" s="15"/>
    </row>
    <row r="1394" spans="1:1" x14ac:dyDescent="0.25">
      <c r="A1394" s="15"/>
    </row>
    <row r="1395" spans="1:1" x14ac:dyDescent="0.25">
      <c r="A1395" s="15"/>
    </row>
    <row r="1396" spans="1:1" x14ac:dyDescent="0.25">
      <c r="A1396" s="15"/>
    </row>
    <row r="1397" spans="1:1" x14ac:dyDescent="0.25">
      <c r="A1397" s="15"/>
    </row>
    <row r="1398" spans="1:1" x14ac:dyDescent="0.25">
      <c r="A1398" s="15"/>
    </row>
    <row r="1399" spans="1:1" x14ac:dyDescent="0.25">
      <c r="A1399" s="15"/>
    </row>
    <row r="1400" spans="1:1" x14ac:dyDescent="0.25">
      <c r="A1400" s="15"/>
    </row>
    <row r="1401" spans="1:1" x14ac:dyDescent="0.25">
      <c r="A1401" s="15"/>
    </row>
    <row r="1402" spans="1:1" x14ac:dyDescent="0.25">
      <c r="A1402" s="15"/>
    </row>
    <row r="1403" spans="1:1" x14ac:dyDescent="0.25">
      <c r="A1403" s="15"/>
    </row>
    <row r="1404" spans="1:1" x14ac:dyDescent="0.25">
      <c r="A1404" s="15"/>
    </row>
    <row r="1405" spans="1:1" x14ac:dyDescent="0.25">
      <c r="A1405" s="15"/>
    </row>
    <row r="1406" spans="1:1" x14ac:dyDescent="0.25">
      <c r="A1406" s="15"/>
    </row>
    <row r="1407" spans="1:1" x14ac:dyDescent="0.25">
      <c r="A1407" s="15"/>
    </row>
    <row r="1408" spans="1:1" x14ac:dyDescent="0.25">
      <c r="A1408" s="15"/>
    </row>
    <row r="1409" spans="1:1" x14ac:dyDescent="0.25">
      <c r="A1409" s="15"/>
    </row>
    <row r="1410" spans="1:1" x14ac:dyDescent="0.25">
      <c r="A1410" s="15"/>
    </row>
    <row r="1411" spans="1:1" x14ac:dyDescent="0.25">
      <c r="A1411" s="15"/>
    </row>
    <row r="1412" spans="1:1" x14ac:dyDescent="0.25">
      <c r="A1412" s="15"/>
    </row>
    <row r="1413" spans="1:1" x14ac:dyDescent="0.25">
      <c r="A1413" s="15"/>
    </row>
    <row r="1414" spans="1:1" x14ac:dyDescent="0.25">
      <c r="A1414" s="15"/>
    </row>
    <row r="1415" spans="1:1" x14ac:dyDescent="0.25">
      <c r="A1415" s="15"/>
    </row>
    <row r="1416" spans="1:1" x14ac:dyDescent="0.25">
      <c r="A1416" s="15"/>
    </row>
    <row r="1417" spans="1:1" x14ac:dyDescent="0.25">
      <c r="A1417" s="15"/>
    </row>
    <row r="1418" spans="1:1" x14ac:dyDescent="0.25">
      <c r="A1418" s="15"/>
    </row>
    <row r="1419" spans="1:1" x14ac:dyDescent="0.25">
      <c r="A1419" s="15"/>
    </row>
    <row r="1420" spans="1:1" x14ac:dyDescent="0.25">
      <c r="A1420" s="15"/>
    </row>
    <row r="1421" spans="1:1" x14ac:dyDescent="0.25">
      <c r="A1421" s="15"/>
    </row>
    <row r="1422" spans="1:1" x14ac:dyDescent="0.25">
      <c r="A1422" s="15"/>
    </row>
    <row r="1423" spans="1:1" x14ac:dyDescent="0.25">
      <c r="A1423" s="15"/>
    </row>
    <row r="1424" spans="1:1" x14ac:dyDescent="0.25">
      <c r="A1424" s="15"/>
    </row>
    <row r="1425" spans="1:1" x14ac:dyDescent="0.25">
      <c r="A1425" s="15"/>
    </row>
    <row r="1426" spans="1:1" x14ac:dyDescent="0.25">
      <c r="A1426" s="15"/>
    </row>
    <row r="1427" spans="1:1" x14ac:dyDescent="0.25">
      <c r="A1427" s="15"/>
    </row>
    <row r="1428" spans="1:1" x14ac:dyDescent="0.25">
      <c r="A1428" s="15"/>
    </row>
    <row r="1429" spans="1:1" x14ac:dyDescent="0.25">
      <c r="A1429" s="15"/>
    </row>
    <row r="1430" spans="1:1" x14ac:dyDescent="0.25">
      <c r="A1430" s="15"/>
    </row>
    <row r="1431" spans="1:1" x14ac:dyDescent="0.25">
      <c r="A1431" s="15"/>
    </row>
    <row r="1432" spans="1:1" x14ac:dyDescent="0.25">
      <c r="A1432" s="15"/>
    </row>
    <row r="1433" spans="1:1" x14ac:dyDescent="0.25">
      <c r="A1433" s="15"/>
    </row>
    <row r="1434" spans="1:1" x14ac:dyDescent="0.25">
      <c r="A1434" s="15"/>
    </row>
    <row r="1435" spans="1:1" x14ac:dyDescent="0.25">
      <c r="A1435" s="15"/>
    </row>
    <row r="1436" spans="1:1" x14ac:dyDescent="0.25">
      <c r="A1436" s="15"/>
    </row>
    <row r="1437" spans="1:1" x14ac:dyDescent="0.25">
      <c r="A1437" s="15"/>
    </row>
    <row r="1438" spans="1:1" x14ac:dyDescent="0.25">
      <c r="A1438" s="15"/>
    </row>
    <row r="1439" spans="1:1" x14ac:dyDescent="0.25">
      <c r="A1439" s="15"/>
    </row>
    <row r="1440" spans="1:1" x14ac:dyDescent="0.25">
      <c r="A1440" s="15"/>
    </row>
    <row r="1441" spans="1:1" x14ac:dyDescent="0.25">
      <c r="A1441" s="15"/>
    </row>
    <row r="1442" spans="1:1" x14ac:dyDescent="0.25">
      <c r="A1442" s="15"/>
    </row>
    <row r="1443" spans="1:1" x14ac:dyDescent="0.25">
      <c r="A1443" s="15"/>
    </row>
    <row r="1444" spans="1:1" x14ac:dyDescent="0.25">
      <c r="A1444" s="15"/>
    </row>
    <row r="1445" spans="1:1" x14ac:dyDescent="0.25">
      <c r="A1445" s="15"/>
    </row>
    <row r="1446" spans="1:1" x14ac:dyDescent="0.25">
      <c r="A1446" s="15"/>
    </row>
    <row r="1447" spans="1:1" x14ac:dyDescent="0.25">
      <c r="A1447" s="15"/>
    </row>
    <row r="1448" spans="1:1" x14ac:dyDescent="0.25">
      <c r="A1448" s="15"/>
    </row>
    <row r="1449" spans="1:1" x14ac:dyDescent="0.25">
      <c r="A1449" s="15"/>
    </row>
    <row r="1450" spans="1:1" x14ac:dyDescent="0.25">
      <c r="A1450" s="15"/>
    </row>
    <row r="1451" spans="1:1" x14ac:dyDescent="0.25">
      <c r="A1451" s="15"/>
    </row>
    <row r="1452" spans="1:1" x14ac:dyDescent="0.25">
      <c r="A1452" s="15"/>
    </row>
    <row r="1453" spans="1:1" x14ac:dyDescent="0.25">
      <c r="A1453" s="15"/>
    </row>
    <row r="1454" spans="1:1" x14ac:dyDescent="0.25">
      <c r="A1454" s="15"/>
    </row>
    <row r="1455" spans="1:1" x14ac:dyDescent="0.25">
      <c r="A1455" s="15"/>
    </row>
    <row r="1456" spans="1:1" x14ac:dyDescent="0.25">
      <c r="A1456" s="15"/>
    </row>
    <row r="1457" spans="1:1" x14ac:dyDescent="0.25">
      <c r="A1457" s="15"/>
    </row>
    <row r="1458" spans="1:1" x14ac:dyDescent="0.25">
      <c r="A1458" s="15"/>
    </row>
    <row r="1459" spans="1:1" x14ac:dyDescent="0.25">
      <c r="A1459" s="15"/>
    </row>
    <row r="1460" spans="1:1" x14ac:dyDescent="0.25">
      <c r="A1460" s="15"/>
    </row>
    <row r="1461" spans="1:1" x14ac:dyDescent="0.25">
      <c r="A1461" s="15"/>
    </row>
    <row r="1462" spans="1:1" x14ac:dyDescent="0.25">
      <c r="A1462" s="15"/>
    </row>
    <row r="1463" spans="1:1" x14ac:dyDescent="0.25">
      <c r="A1463" s="15"/>
    </row>
    <row r="1464" spans="1:1" x14ac:dyDescent="0.25">
      <c r="A1464" s="15"/>
    </row>
    <row r="1465" spans="1:1" x14ac:dyDescent="0.25">
      <c r="A1465" s="15"/>
    </row>
    <row r="1466" spans="1:1" x14ac:dyDescent="0.25">
      <c r="A1466" s="15"/>
    </row>
    <row r="1467" spans="1:1" x14ac:dyDescent="0.25">
      <c r="A1467" s="15"/>
    </row>
    <row r="1468" spans="1:1" x14ac:dyDescent="0.25">
      <c r="A1468" s="15"/>
    </row>
    <row r="1469" spans="1:1" x14ac:dyDescent="0.25">
      <c r="A1469" s="15"/>
    </row>
    <row r="1470" spans="1:1" x14ac:dyDescent="0.25">
      <c r="A1470" s="15"/>
    </row>
    <row r="1471" spans="1:1" x14ac:dyDescent="0.25">
      <c r="A1471" s="15"/>
    </row>
    <row r="1472" spans="1:1" x14ac:dyDescent="0.25">
      <c r="A1472" s="15"/>
    </row>
    <row r="1473" spans="1:1" x14ac:dyDescent="0.25">
      <c r="A1473" s="15"/>
    </row>
    <row r="1474" spans="1:1" x14ac:dyDescent="0.25">
      <c r="A1474" s="15"/>
    </row>
    <row r="1475" spans="1:1" x14ac:dyDescent="0.25">
      <c r="A1475" s="15"/>
    </row>
    <row r="1476" spans="1:1" x14ac:dyDescent="0.25">
      <c r="A1476" s="15"/>
    </row>
    <row r="1477" spans="1:1" x14ac:dyDescent="0.25">
      <c r="A1477" s="15"/>
    </row>
    <row r="1478" spans="1:1" x14ac:dyDescent="0.25">
      <c r="A1478" s="15"/>
    </row>
    <row r="1479" spans="1:1" x14ac:dyDescent="0.25">
      <c r="A1479" s="15"/>
    </row>
    <row r="1480" spans="1:1" x14ac:dyDescent="0.25">
      <c r="A1480" s="15"/>
    </row>
    <row r="1481" spans="1:1" x14ac:dyDescent="0.25">
      <c r="A1481" s="15"/>
    </row>
    <row r="1482" spans="1:1" x14ac:dyDescent="0.25">
      <c r="A1482" s="15"/>
    </row>
    <row r="1483" spans="1:1" x14ac:dyDescent="0.25">
      <c r="A1483" s="15"/>
    </row>
    <row r="1484" spans="1:1" x14ac:dyDescent="0.25">
      <c r="A1484" s="15"/>
    </row>
    <row r="1485" spans="1:1" x14ac:dyDescent="0.25">
      <c r="A1485" s="15"/>
    </row>
    <row r="1486" spans="1:1" x14ac:dyDescent="0.25">
      <c r="A1486" s="15"/>
    </row>
    <row r="1487" spans="1:1" x14ac:dyDescent="0.25">
      <c r="A1487" s="15"/>
    </row>
    <row r="1488" spans="1:1" x14ac:dyDescent="0.25">
      <c r="A1488" s="15"/>
    </row>
    <row r="1489" spans="1:1" x14ac:dyDescent="0.25">
      <c r="A1489" s="15"/>
    </row>
    <row r="1490" spans="1:1" x14ac:dyDescent="0.25">
      <c r="A1490" s="15"/>
    </row>
    <row r="1491" spans="1:1" x14ac:dyDescent="0.25">
      <c r="A1491" s="15"/>
    </row>
    <row r="1492" spans="1:1" x14ac:dyDescent="0.25">
      <c r="A1492" s="15"/>
    </row>
    <row r="1493" spans="1:1" x14ac:dyDescent="0.25">
      <c r="A1493" s="15"/>
    </row>
    <row r="1494" spans="1:1" x14ac:dyDescent="0.25">
      <c r="A1494" s="15"/>
    </row>
    <row r="1495" spans="1:1" x14ac:dyDescent="0.25">
      <c r="A1495" s="15"/>
    </row>
    <row r="1496" spans="1:1" x14ac:dyDescent="0.25">
      <c r="A1496" s="15"/>
    </row>
    <row r="1497" spans="1:1" x14ac:dyDescent="0.25">
      <c r="A1497" s="15"/>
    </row>
    <row r="1498" spans="1:1" x14ac:dyDescent="0.25">
      <c r="A1498" s="15"/>
    </row>
    <row r="1499" spans="1:1" x14ac:dyDescent="0.25">
      <c r="A1499" s="15"/>
    </row>
    <row r="1500" spans="1:1" x14ac:dyDescent="0.25">
      <c r="A1500" s="15"/>
    </row>
    <row r="1501" spans="1:1" x14ac:dyDescent="0.25">
      <c r="A1501" s="15"/>
    </row>
    <row r="1502" spans="1:1" x14ac:dyDescent="0.25">
      <c r="A1502" s="15"/>
    </row>
    <row r="1503" spans="1:1" x14ac:dyDescent="0.25">
      <c r="A1503" s="15"/>
    </row>
    <row r="1504" spans="1:1" x14ac:dyDescent="0.25">
      <c r="A1504" s="15"/>
    </row>
    <row r="1505" spans="1:1" x14ac:dyDescent="0.25">
      <c r="A1505" s="15"/>
    </row>
    <row r="1506" spans="1:1" x14ac:dyDescent="0.25">
      <c r="A1506" s="15"/>
    </row>
    <row r="1507" spans="1:1" x14ac:dyDescent="0.25">
      <c r="A1507" s="15"/>
    </row>
    <row r="1508" spans="1:1" x14ac:dyDescent="0.25">
      <c r="A1508" s="15"/>
    </row>
    <row r="1509" spans="1:1" x14ac:dyDescent="0.25">
      <c r="A1509" s="15"/>
    </row>
    <row r="1510" spans="1:1" x14ac:dyDescent="0.25">
      <c r="A1510" s="15"/>
    </row>
    <row r="1511" spans="1:1" x14ac:dyDescent="0.25">
      <c r="A1511" s="15"/>
    </row>
    <row r="1512" spans="1:1" x14ac:dyDescent="0.25">
      <c r="A1512" s="15"/>
    </row>
    <row r="1513" spans="1:1" x14ac:dyDescent="0.25">
      <c r="A1513" s="15"/>
    </row>
    <row r="1514" spans="1:1" x14ac:dyDescent="0.25">
      <c r="A1514" s="15"/>
    </row>
    <row r="1515" spans="1:1" x14ac:dyDescent="0.25">
      <c r="A1515" s="15"/>
    </row>
    <row r="1516" spans="1:1" x14ac:dyDescent="0.25">
      <c r="A1516" s="15"/>
    </row>
    <row r="1517" spans="1:1" x14ac:dyDescent="0.25">
      <c r="A1517" s="15"/>
    </row>
    <row r="1518" spans="1:1" x14ac:dyDescent="0.25">
      <c r="A1518" s="15"/>
    </row>
    <row r="1519" spans="1:1" x14ac:dyDescent="0.25">
      <c r="A1519" s="15"/>
    </row>
    <row r="1520" spans="1:1" x14ac:dyDescent="0.25">
      <c r="A1520" s="15"/>
    </row>
    <row r="1521" spans="1:1" x14ac:dyDescent="0.25">
      <c r="A1521" s="15"/>
    </row>
    <row r="1522" spans="1:1" x14ac:dyDescent="0.25">
      <c r="A1522" s="15"/>
    </row>
    <row r="1523" spans="1:1" x14ac:dyDescent="0.25">
      <c r="A1523" s="15"/>
    </row>
    <row r="1524" spans="1:1" x14ac:dyDescent="0.25">
      <c r="A1524" s="15"/>
    </row>
    <row r="1525" spans="1:1" x14ac:dyDescent="0.25">
      <c r="A1525" s="15"/>
    </row>
    <row r="1526" spans="1:1" x14ac:dyDescent="0.25">
      <c r="A1526" s="15"/>
    </row>
    <row r="1527" spans="1:1" x14ac:dyDescent="0.25">
      <c r="A1527" s="15"/>
    </row>
    <row r="1528" spans="1:1" x14ac:dyDescent="0.25">
      <c r="A1528" s="15"/>
    </row>
    <row r="1529" spans="1:1" x14ac:dyDescent="0.25">
      <c r="A1529" s="15"/>
    </row>
    <row r="1530" spans="1:1" x14ac:dyDescent="0.25">
      <c r="A1530" s="15"/>
    </row>
    <row r="1531" spans="1:1" x14ac:dyDescent="0.25">
      <c r="A1531" s="15"/>
    </row>
    <row r="1532" spans="1:1" x14ac:dyDescent="0.25">
      <c r="A1532" s="15"/>
    </row>
    <row r="1533" spans="1:1" x14ac:dyDescent="0.25">
      <c r="A1533" s="15"/>
    </row>
    <row r="1534" spans="1:1" x14ac:dyDescent="0.25">
      <c r="A1534" s="15"/>
    </row>
    <row r="1535" spans="1:1" x14ac:dyDescent="0.25">
      <c r="A1535" s="15"/>
    </row>
    <row r="1536" spans="1:1" x14ac:dyDescent="0.25">
      <c r="A1536" s="15"/>
    </row>
    <row r="1537" spans="1:1" x14ac:dyDescent="0.25">
      <c r="A1537" s="15"/>
    </row>
    <row r="1538" spans="1:1" x14ac:dyDescent="0.25">
      <c r="A1538" s="15"/>
    </row>
    <row r="1539" spans="1:1" x14ac:dyDescent="0.25">
      <c r="A1539" s="15"/>
    </row>
    <row r="1540" spans="1:1" x14ac:dyDescent="0.25">
      <c r="A1540" s="15"/>
    </row>
    <row r="1541" spans="1:1" x14ac:dyDescent="0.25">
      <c r="A1541" s="15"/>
    </row>
    <row r="1542" spans="1:1" x14ac:dyDescent="0.25">
      <c r="A1542" s="15"/>
    </row>
    <row r="1543" spans="1:1" x14ac:dyDescent="0.25">
      <c r="A1543" s="15"/>
    </row>
    <row r="1544" spans="1:1" x14ac:dyDescent="0.25">
      <c r="A1544" s="15"/>
    </row>
    <row r="1545" spans="1:1" x14ac:dyDescent="0.25">
      <c r="A1545" s="15"/>
    </row>
    <row r="1546" spans="1:1" x14ac:dyDescent="0.25">
      <c r="A1546" s="15"/>
    </row>
    <row r="1547" spans="1:1" x14ac:dyDescent="0.25">
      <c r="A1547" s="15"/>
    </row>
    <row r="1548" spans="1:1" x14ac:dyDescent="0.25">
      <c r="A1548" s="15"/>
    </row>
    <row r="1549" spans="1:1" x14ac:dyDescent="0.25">
      <c r="A1549" s="15"/>
    </row>
    <row r="1550" spans="1:1" x14ac:dyDescent="0.25">
      <c r="A1550" s="15"/>
    </row>
    <row r="1551" spans="1:1" x14ac:dyDescent="0.25">
      <c r="A1551" s="15"/>
    </row>
    <row r="1552" spans="1:1" x14ac:dyDescent="0.25">
      <c r="A1552" s="15"/>
    </row>
    <row r="1553" spans="1:1" x14ac:dyDescent="0.25">
      <c r="A1553" s="15"/>
    </row>
    <row r="1554" spans="1:1" x14ac:dyDescent="0.25">
      <c r="A1554" s="15"/>
    </row>
    <row r="1555" spans="1:1" x14ac:dyDescent="0.25">
      <c r="A1555" s="15"/>
    </row>
    <row r="1556" spans="1:1" x14ac:dyDescent="0.25">
      <c r="A1556" s="15"/>
    </row>
    <row r="1557" spans="1:1" x14ac:dyDescent="0.25">
      <c r="A1557" s="15"/>
    </row>
    <row r="1558" spans="1:1" x14ac:dyDescent="0.25">
      <c r="A1558" s="15"/>
    </row>
    <row r="1559" spans="1:1" x14ac:dyDescent="0.25">
      <c r="A1559" s="15"/>
    </row>
    <row r="1560" spans="1:1" x14ac:dyDescent="0.25">
      <c r="A1560" s="15"/>
    </row>
    <row r="1561" spans="1:1" x14ac:dyDescent="0.25">
      <c r="A1561" s="15"/>
    </row>
    <row r="1562" spans="1:1" x14ac:dyDescent="0.25">
      <c r="A1562" s="15"/>
    </row>
    <row r="1563" spans="1:1" x14ac:dyDescent="0.25">
      <c r="A1563" s="15"/>
    </row>
    <row r="1564" spans="1:1" x14ac:dyDescent="0.25">
      <c r="A1564" s="15"/>
    </row>
    <row r="1565" spans="1:1" x14ac:dyDescent="0.25">
      <c r="A1565" s="15"/>
    </row>
    <row r="1566" spans="1:1" x14ac:dyDescent="0.25">
      <c r="A1566" s="15"/>
    </row>
    <row r="1567" spans="1:1" x14ac:dyDescent="0.25">
      <c r="A1567" s="15"/>
    </row>
    <row r="1568" spans="1:1" x14ac:dyDescent="0.25">
      <c r="A1568" s="15"/>
    </row>
    <row r="1569" spans="1:1" x14ac:dyDescent="0.25">
      <c r="A1569" s="15"/>
    </row>
    <row r="1570" spans="1:1" x14ac:dyDescent="0.25">
      <c r="A1570" s="15"/>
    </row>
    <row r="1571" spans="1:1" x14ac:dyDescent="0.25">
      <c r="A1571" s="15"/>
    </row>
    <row r="1572" spans="1:1" x14ac:dyDescent="0.25">
      <c r="A1572" s="15"/>
    </row>
    <row r="1573" spans="1:1" x14ac:dyDescent="0.25">
      <c r="A1573" s="15"/>
    </row>
    <row r="1574" spans="1:1" x14ac:dyDescent="0.25">
      <c r="A1574" s="15"/>
    </row>
    <row r="1575" spans="1:1" x14ac:dyDescent="0.25">
      <c r="A1575" s="15"/>
    </row>
    <row r="1576" spans="1:1" x14ac:dyDescent="0.25">
      <c r="A1576" s="15"/>
    </row>
    <row r="1577" spans="1:1" x14ac:dyDescent="0.25">
      <c r="A1577" s="15"/>
    </row>
    <row r="1578" spans="1:1" x14ac:dyDescent="0.25">
      <c r="A1578" s="15"/>
    </row>
    <row r="1579" spans="1:1" x14ac:dyDescent="0.25">
      <c r="A1579" s="15"/>
    </row>
    <row r="1580" spans="1:1" x14ac:dyDescent="0.25">
      <c r="A1580" s="15"/>
    </row>
    <row r="1581" spans="1:1" x14ac:dyDescent="0.25">
      <c r="A1581" s="15"/>
    </row>
    <row r="1582" spans="1:1" x14ac:dyDescent="0.25">
      <c r="A1582" s="15"/>
    </row>
    <row r="1583" spans="1:1" x14ac:dyDescent="0.25">
      <c r="A1583" s="15"/>
    </row>
    <row r="1584" spans="1:1" x14ac:dyDescent="0.25">
      <c r="A1584" s="15"/>
    </row>
    <row r="1585" spans="1:1" x14ac:dyDescent="0.25">
      <c r="A1585" s="15"/>
    </row>
    <row r="1586" spans="1:1" x14ac:dyDescent="0.25">
      <c r="A1586" s="15"/>
    </row>
    <row r="1587" spans="1:1" x14ac:dyDescent="0.25">
      <c r="A1587" s="15"/>
    </row>
    <row r="1588" spans="1:1" x14ac:dyDescent="0.25">
      <c r="A1588" s="15"/>
    </row>
    <row r="1589" spans="1:1" x14ac:dyDescent="0.25">
      <c r="A1589" s="15"/>
    </row>
    <row r="1590" spans="1:1" x14ac:dyDescent="0.25">
      <c r="A1590" s="15"/>
    </row>
    <row r="1591" spans="1:1" x14ac:dyDescent="0.25">
      <c r="A1591" s="15"/>
    </row>
    <row r="1592" spans="1:1" x14ac:dyDescent="0.25">
      <c r="A1592" s="15"/>
    </row>
    <row r="1593" spans="1:1" x14ac:dyDescent="0.25">
      <c r="A1593" s="15"/>
    </row>
    <row r="1594" spans="1:1" x14ac:dyDescent="0.25">
      <c r="A1594" s="15"/>
    </row>
    <row r="1595" spans="1:1" x14ac:dyDescent="0.25">
      <c r="A1595" s="15"/>
    </row>
    <row r="1596" spans="1:1" x14ac:dyDescent="0.25">
      <c r="A1596" s="15"/>
    </row>
    <row r="1597" spans="1:1" x14ac:dyDescent="0.25">
      <c r="A1597" s="15"/>
    </row>
    <row r="1598" spans="1:1" x14ac:dyDescent="0.25">
      <c r="A1598" s="15"/>
    </row>
    <row r="1599" spans="1:1" x14ac:dyDescent="0.25">
      <c r="A1599" s="15"/>
    </row>
    <row r="1600" spans="1:1" x14ac:dyDescent="0.25">
      <c r="A1600" s="15"/>
    </row>
    <row r="1601" spans="1:1" x14ac:dyDescent="0.25">
      <c r="A1601" s="15"/>
    </row>
    <row r="1602" spans="1:1" x14ac:dyDescent="0.25">
      <c r="A1602" s="15"/>
    </row>
    <row r="1603" spans="1:1" x14ac:dyDescent="0.25">
      <c r="A1603" s="15"/>
    </row>
    <row r="1604" spans="1:1" x14ac:dyDescent="0.25">
      <c r="A1604" s="15"/>
    </row>
    <row r="1605" spans="1:1" x14ac:dyDescent="0.25">
      <c r="A1605" s="15"/>
    </row>
    <row r="1606" spans="1:1" x14ac:dyDescent="0.25">
      <c r="A1606" s="15"/>
    </row>
    <row r="1607" spans="1:1" x14ac:dyDescent="0.25">
      <c r="A1607" s="15"/>
    </row>
    <row r="1608" spans="1:1" x14ac:dyDescent="0.25">
      <c r="A1608" s="15"/>
    </row>
    <row r="1609" spans="1:1" x14ac:dyDescent="0.25">
      <c r="A1609" s="15"/>
    </row>
    <row r="1610" spans="1:1" x14ac:dyDescent="0.25">
      <c r="A1610" s="15"/>
    </row>
    <row r="1611" spans="1:1" x14ac:dyDescent="0.25">
      <c r="A1611" s="15"/>
    </row>
    <row r="1612" spans="1:1" x14ac:dyDescent="0.25">
      <c r="A1612" s="15"/>
    </row>
    <row r="1613" spans="1:1" x14ac:dyDescent="0.25">
      <c r="A1613" s="15"/>
    </row>
    <row r="1614" spans="1:1" x14ac:dyDescent="0.25">
      <c r="A1614" s="15"/>
    </row>
    <row r="1615" spans="1:1" x14ac:dyDescent="0.25">
      <c r="A1615" s="15"/>
    </row>
    <row r="1616" spans="1:1" x14ac:dyDescent="0.25">
      <c r="A1616" s="15"/>
    </row>
    <row r="1617" spans="1:1" x14ac:dyDescent="0.25">
      <c r="A1617" s="15"/>
    </row>
    <row r="1618" spans="1:1" x14ac:dyDescent="0.25">
      <c r="A1618" s="15"/>
    </row>
    <row r="1619" spans="1:1" x14ac:dyDescent="0.25">
      <c r="A1619" s="15"/>
    </row>
    <row r="1620" spans="1:1" x14ac:dyDescent="0.25">
      <c r="A1620" s="15"/>
    </row>
    <row r="1621" spans="1:1" x14ac:dyDescent="0.25">
      <c r="A1621" s="15"/>
    </row>
    <row r="1622" spans="1:1" x14ac:dyDescent="0.25">
      <c r="A1622" s="15"/>
    </row>
    <row r="1623" spans="1:1" x14ac:dyDescent="0.25">
      <c r="A1623" s="15"/>
    </row>
    <row r="1624" spans="1:1" x14ac:dyDescent="0.25">
      <c r="A1624" s="15"/>
    </row>
    <row r="1625" spans="1:1" x14ac:dyDescent="0.25">
      <c r="A1625" s="15"/>
    </row>
    <row r="1626" spans="1:1" x14ac:dyDescent="0.25">
      <c r="A1626" s="15"/>
    </row>
    <row r="1627" spans="1:1" x14ac:dyDescent="0.25">
      <c r="A1627" s="15"/>
    </row>
    <row r="1628" spans="1:1" x14ac:dyDescent="0.25">
      <c r="A1628" s="15"/>
    </row>
    <row r="1629" spans="1:1" x14ac:dyDescent="0.25">
      <c r="A1629" s="15"/>
    </row>
    <row r="1630" spans="1:1" x14ac:dyDescent="0.25">
      <c r="A1630" s="15"/>
    </row>
    <row r="1631" spans="1:1" x14ac:dyDescent="0.25">
      <c r="A1631" s="15"/>
    </row>
    <row r="1632" spans="1:1" x14ac:dyDescent="0.25">
      <c r="A1632" s="15"/>
    </row>
    <row r="1633" spans="1:1" x14ac:dyDescent="0.25">
      <c r="A1633" s="15"/>
    </row>
    <row r="1634" spans="1:1" x14ac:dyDescent="0.25">
      <c r="A1634" s="15"/>
    </row>
    <row r="1635" spans="1:1" x14ac:dyDescent="0.25">
      <c r="A1635" s="15"/>
    </row>
    <row r="1636" spans="1:1" x14ac:dyDescent="0.25">
      <c r="A1636" s="15"/>
    </row>
    <row r="1637" spans="1:1" x14ac:dyDescent="0.25">
      <c r="A1637" s="15"/>
    </row>
    <row r="1638" spans="1:1" x14ac:dyDescent="0.25">
      <c r="A1638" s="15"/>
    </row>
    <row r="1639" spans="1:1" x14ac:dyDescent="0.25">
      <c r="A1639" s="15"/>
    </row>
    <row r="1640" spans="1:1" x14ac:dyDescent="0.25">
      <c r="A1640" s="15"/>
    </row>
    <row r="1641" spans="1:1" x14ac:dyDescent="0.25">
      <c r="A1641" s="15"/>
    </row>
    <row r="1642" spans="1:1" x14ac:dyDescent="0.25">
      <c r="A1642" s="15"/>
    </row>
    <row r="1643" spans="1:1" x14ac:dyDescent="0.25">
      <c r="A1643" s="15"/>
    </row>
    <row r="1644" spans="1:1" x14ac:dyDescent="0.25">
      <c r="A1644" s="15"/>
    </row>
    <row r="1645" spans="1:1" x14ac:dyDescent="0.25">
      <c r="A1645" s="15"/>
    </row>
    <row r="1646" spans="1:1" x14ac:dyDescent="0.25">
      <c r="A1646" s="15"/>
    </row>
    <row r="1647" spans="1:1" x14ac:dyDescent="0.25">
      <c r="A1647" s="15"/>
    </row>
    <row r="1648" spans="1:1" x14ac:dyDescent="0.25">
      <c r="A1648" s="15"/>
    </row>
    <row r="1649" spans="1:1" x14ac:dyDescent="0.25">
      <c r="A1649" s="15"/>
    </row>
    <row r="1650" spans="1:1" x14ac:dyDescent="0.25">
      <c r="A1650" s="15"/>
    </row>
    <row r="1651" spans="1:1" x14ac:dyDescent="0.25">
      <c r="A1651" s="15"/>
    </row>
    <row r="1652" spans="1:1" x14ac:dyDescent="0.25">
      <c r="A1652" s="15"/>
    </row>
    <row r="1653" spans="1:1" x14ac:dyDescent="0.25">
      <c r="A1653" s="15"/>
    </row>
    <row r="1654" spans="1:1" x14ac:dyDescent="0.25">
      <c r="A1654" s="15"/>
    </row>
    <row r="1655" spans="1:1" x14ac:dyDescent="0.25">
      <c r="A1655" s="15"/>
    </row>
    <row r="1656" spans="1:1" x14ac:dyDescent="0.25">
      <c r="A1656" s="15"/>
    </row>
    <row r="1657" spans="1:1" x14ac:dyDescent="0.25">
      <c r="A1657" s="15"/>
    </row>
    <row r="1658" spans="1:1" x14ac:dyDescent="0.25">
      <c r="A1658" s="15"/>
    </row>
    <row r="1659" spans="1:1" x14ac:dyDescent="0.25">
      <c r="A1659" s="15"/>
    </row>
    <row r="1660" spans="1:1" x14ac:dyDescent="0.25">
      <c r="A1660" s="15"/>
    </row>
    <row r="1661" spans="1:1" x14ac:dyDescent="0.25">
      <c r="A1661" s="15"/>
    </row>
    <row r="1662" spans="1:1" x14ac:dyDescent="0.25">
      <c r="A1662" s="15"/>
    </row>
    <row r="1663" spans="1:1" x14ac:dyDescent="0.25">
      <c r="A1663" s="15"/>
    </row>
    <row r="1664" spans="1:1" x14ac:dyDescent="0.25">
      <c r="A1664" s="15"/>
    </row>
    <row r="1665" spans="1:1" x14ac:dyDescent="0.25">
      <c r="A1665" s="15"/>
    </row>
    <row r="1666" spans="1:1" x14ac:dyDescent="0.25">
      <c r="A1666" s="15"/>
    </row>
    <row r="1667" spans="1:1" x14ac:dyDescent="0.25">
      <c r="A1667" s="15"/>
    </row>
    <row r="1668" spans="1:1" x14ac:dyDescent="0.25">
      <c r="A1668" s="15"/>
    </row>
    <row r="1669" spans="1:1" x14ac:dyDescent="0.25">
      <c r="A1669" s="15"/>
    </row>
    <row r="1670" spans="1:1" x14ac:dyDescent="0.25">
      <c r="A1670" s="15"/>
    </row>
    <row r="1671" spans="1:1" x14ac:dyDescent="0.25">
      <c r="A1671" s="15"/>
    </row>
    <row r="1672" spans="1:1" x14ac:dyDescent="0.25">
      <c r="A1672" s="15"/>
    </row>
    <row r="1673" spans="1:1" x14ac:dyDescent="0.25">
      <c r="A1673" s="15"/>
    </row>
    <row r="1674" spans="1:1" x14ac:dyDescent="0.25">
      <c r="A1674" s="15"/>
    </row>
    <row r="1675" spans="1:1" x14ac:dyDescent="0.25">
      <c r="A1675" s="15"/>
    </row>
    <row r="1676" spans="1:1" x14ac:dyDescent="0.25">
      <c r="A1676" s="15"/>
    </row>
    <row r="1677" spans="1:1" x14ac:dyDescent="0.25">
      <c r="A1677" s="15"/>
    </row>
    <row r="1678" spans="1:1" x14ac:dyDescent="0.25">
      <c r="A1678" s="15"/>
    </row>
    <row r="1679" spans="1:1" x14ac:dyDescent="0.25">
      <c r="A1679" s="15"/>
    </row>
    <row r="1680" spans="1:1" x14ac:dyDescent="0.25">
      <c r="A1680" s="15"/>
    </row>
    <row r="1681" spans="1:1" x14ac:dyDescent="0.25">
      <c r="A1681" s="15"/>
    </row>
    <row r="1682" spans="1:1" x14ac:dyDescent="0.25">
      <c r="A1682" s="15"/>
    </row>
    <row r="1683" spans="1:1" x14ac:dyDescent="0.25">
      <c r="A1683" s="15"/>
    </row>
    <row r="1684" spans="1:1" x14ac:dyDescent="0.25">
      <c r="A1684" s="15"/>
    </row>
    <row r="1685" spans="1:1" x14ac:dyDescent="0.25">
      <c r="A1685" s="15"/>
    </row>
    <row r="1686" spans="1:1" x14ac:dyDescent="0.25">
      <c r="A1686" s="15"/>
    </row>
    <row r="1687" spans="1:1" x14ac:dyDescent="0.25">
      <c r="A1687" s="15"/>
    </row>
    <row r="1688" spans="1:1" x14ac:dyDescent="0.25">
      <c r="A1688" s="15"/>
    </row>
    <row r="1689" spans="1:1" x14ac:dyDescent="0.25">
      <c r="A1689" s="15"/>
    </row>
    <row r="1690" spans="1:1" x14ac:dyDescent="0.25">
      <c r="A1690" s="15"/>
    </row>
    <row r="1691" spans="1:1" x14ac:dyDescent="0.25">
      <c r="A1691" s="15"/>
    </row>
    <row r="1692" spans="1:1" x14ac:dyDescent="0.25">
      <c r="A1692" s="15"/>
    </row>
    <row r="1693" spans="1:1" x14ac:dyDescent="0.25">
      <c r="A1693" s="15"/>
    </row>
    <row r="1694" spans="1:1" x14ac:dyDescent="0.25">
      <c r="A1694" s="15"/>
    </row>
    <row r="1695" spans="1:1" x14ac:dyDescent="0.25">
      <c r="A1695" s="15"/>
    </row>
    <row r="1696" spans="1:1" x14ac:dyDescent="0.25">
      <c r="A1696" s="15"/>
    </row>
    <row r="1697" spans="1:1" x14ac:dyDescent="0.25">
      <c r="A1697" s="15"/>
    </row>
    <row r="1698" spans="1:1" x14ac:dyDescent="0.25">
      <c r="A1698" s="15"/>
    </row>
    <row r="1699" spans="1:1" x14ac:dyDescent="0.25">
      <c r="A1699" s="15"/>
    </row>
    <row r="1700" spans="1:1" x14ac:dyDescent="0.25">
      <c r="A1700" s="15"/>
    </row>
    <row r="1701" spans="1:1" x14ac:dyDescent="0.25">
      <c r="A1701" s="15"/>
    </row>
    <row r="1702" spans="1:1" x14ac:dyDescent="0.25">
      <c r="A1702" s="15"/>
    </row>
    <row r="1703" spans="1:1" x14ac:dyDescent="0.25">
      <c r="A1703" s="15"/>
    </row>
    <row r="1704" spans="1:1" x14ac:dyDescent="0.25">
      <c r="A1704" s="15"/>
    </row>
    <row r="1705" spans="1:1" x14ac:dyDescent="0.25">
      <c r="A1705" s="15"/>
    </row>
    <row r="1706" spans="1:1" x14ac:dyDescent="0.25">
      <c r="A1706" s="15"/>
    </row>
    <row r="1707" spans="1:1" x14ac:dyDescent="0.25">
      <c r="A1707" s="15"/>
    </row>
    <row r="1708" spans="1:1" x14ac:dyDescent="0.25">
      <c r="A1708" s="15"/>
    </row>
    <row r="1709" spans="1:1" x14ac:dyDescent="0.25">
      <c r="A1709" s="15"/>
    </row>
    <row r="1710" spans="1:1" x14ac:dyDescent="0.25">
      <c r="A1710" s="15"/>
    </row>
    <row r="1711" spans="1:1" x14ac:dyDescent="0.25">
      <c r="A1711" s="15"/>
    </row>
    <row r="1712" spans="1:1" x14ac:dyDescent="0.25">
      <c r="A1712" s="15"/>
    </row>
    <row r="1713" spans="1:1" x14ac:dyDescent="0.25">
      <c r="A1713" s="15"/>
    </row>
    <row r="1714" spans="1:1" x14ac:dyDescent="0.25">
      <c r="A1714" s="15"/>
    </row>
    <row r="1715" spans="1:1" x14ac:dyDescent="0.25">
      <c r="A1715" s="15"/>
    </row>
    <row r="1716" spans="1:1" x14ac:dyDescent="0.25">
      <c r="A1716" s="15"/>
    </row>
    <row r="1717" spans="1:1" x14ac:dyDescent="0.25">
      <c r="A1717" s="15"/>
    </row>
    <row r="1718" spans="1:1" x14ac:dyDescent="0.25">
      <c r="A1718" s="15"/>
    </row>
    <row r="1719" spans="1:1" x14ac:dyDescent="0.25">
      <c r="A1719" s="15"/>
    </row>
    <row r="1720" spans="1:1" x14ac:dyDescent="0.25">
      <c r="A1720" s="15"/>
    </row>
    <row r="1721" spans="1:1" x14ac:dyDescent="0.25">
      <c r="A1721" s="15"/>
    </row>
    <row r="1722" spans="1:1" x14ac:dyDescent="0.25">
      <c r="A1722" s="15"/>
    </row>
    <row r="1723" spans="1:1" x14ac:dyDescent="0.25">
      <c r="A1723" s="15"/>
    </row>
    <row r="1724" spans="1:1" x14ac:dyDescent="0.25">
      <c r="A1724" s="15"/>
    </row>
    <row r="1725" spans="1:1" x14ac:dyDescent="0.25">
      <c r="A1725" s="15"/>
    </row>
    <row r="1726" spans="1:1" x14ac:dyDescent="0.25">
      <c r="A1726" s="15"/>
    </row>
    <row r="1727" spans="1:1" x14ac:dyDescent="0.25">
      <c r="A1727" s="15"/>
    </row>
    <row r="1728" spans="1:1" x14ac:dyDescent="0.25">
      <c r="A1728" s="15"/>
    </row>
    <row r="1729" spans="1:1" x14ac:dyDescent="0.25">
      <c r="A1729" s="15"/>
    </row>
    <row r="1730" spans="1:1" x14ac:dyDescent="0.25">
      <c r="A1730" s="15"/>
    </row>
    <row r="1731" spans="1:1" x14ac:dyDescent="0.25">
      <c r="A1731" s="15"/>
    </row>
    <row r="1732" spans="1:1" x14ac:dyDescent="0.25">
      <c r="A1732" s="15"/>
    </row>
    <row r="1733" spans="1:1" x14ac:dyDescent="0.25">
      <c r="A1733" s="15"/>
    </row>
    <row r="1734" spans="1:1" x14ac:dyDescent="0.25">
      <c r="A1734" s="15"/>
    </row>
    <row r="1735" spans="1:1" x14ac:dyDescent="0.25">
      <c r="A1735" s="15"/>
    </row>
    <row r="1736" spans="1:1" x14ac:dyDescent="0.25">
      <c r="A1736" s="15"/>
    </row>
    <row r="1737" spans="1:1" x14ac:dyDescent="0.25">
      <c r="A1737" s="15"/>
    </row>
    <row r="1738" spans="1:1" x14ac:dyDescent="0.25">
      <c r="A1738" s="15"/>
    </row>
    <row r="1739" spans="1:1" x14ac:dyDescent="0.25">
      <c r="A1739" s="15"/>
    </row>
    <row r="1740" spans="1:1" x14ac:dyDescent="0.25">
      <c r="A1740" s="15"/>
    </row>
    <row r="1741" spans="1:1" x14ac:dyDescent="0.25">
      <c r="A1741" s="15"/>
    </row>
    <row r="1742" spans="1:1" x14ac:dyDescent="0.25">
      <c r="A1742" s="15"/>
    </row>
    <row r="1743" spans="1:1" x14ac:dyDescent="0.25">
      <c r="A1743" s="15"/>
    </row>
    <row r="1744" spans="1:1" x14ac:dyDescent="0.25">
      <c r="A1744" s="15"/>
    </row>
    <row r="1745" spans="1:1" x14ac:dyDescent="0.25">
      <c r="A1745" s="15"/>
    </row>
    <row r="1746" spans="1:1" x14ac:dyDescent="0.25">
      <c r="A1746" s="15"/>
    </row>
    <row r="1747" spans="1:1" x14ac:dyDescent="0.25">
      <c r="A1747" s="15"/>
    </row>
    <row r="1748" spans="1:1" x14ac:dyDescent="0.25">
      <c r="A1748" s="15"/>
    </row>
    <row r="1749" spans="1:1" x14ac:dyDescent="0.25">
      <c r="A1749" s="15"/>
    </row>
    <row r="1750" spans="1:1" x14ac:dyDescent="0.25">
      <c r="A1750" s="15"/>
    </row>
    <row r="1751" spans="1:1" x14ac:dyDescent="0.25">
      <c r="A1751" s="15"/>
    </row>
    <row r="1752" spans="1:1" x14ac:dyDescent="0.25">
      <c r="A1752" s="15"/>
    </row>
    <row r="1753" spans="1:1" x14ac:dyDescent="0.25">
      <c r="A1753" s="15"/>
    </row>
    <row r="1754" spans="1:1" x14ac:dyDescent="0.25">
      <c r="A1754" s="15"/>
    </row>
    <row r="1755" spans="1:1" x14ac:dyDescent="0.25">
      <c r="A1755" s="15"/>
    </row>
    <row r="1756" spans="1:1" x14ac:dyDescent="0.25">
      <c r="A1756" s="15"/>
    </row>
    <row r="1757" spans="1:1" x14ac:dyDescent="0.25">
      <c r="A1757" s="15"/>
    </row>
    <row r="1758" spans="1:1" x14ac:dyDescent="0.25">
      <c r="A1758" s="15"/>
    </row>
    <row r="1759" spans="1:1" x14ac:dyDescent="0.25">
      <c r="A1759" s="15"/>
    </row>
    <row r="1760" spans="1:1" x14ac:dyDescent="0.25">
      <c r="A1760" s="15"/>
    </row>
    <row r="1761" spans="1:1" x14ac:dyDescent="0.25">
      <c r="A1761" s="15"/>
    </row>
    <row r="1762" spans="1:1" x14ac:dyDescent="0.25">
      <c r="A1762" s="15"/>
    </row>
    <row r="1763" spans="1:1" x14ac:dyDescent="0.25">
      <c r="A1763" s="15"/>
    </row>
    <row r="1764" spans="1:1" x14ac:dyDescent="0.25">
      <c r="A1764" s="15"/>
    </row>
    <row r="1765" spans="1:1" x14ac:dyDescent="0.25">
      <c r="A1765" s="15"/>
    </row>
    <row r="1766" spans="1:1" x14ac:dyDescent="0.25">
      <c r="A1766" s="15"/>
    </row>
    <row r="1767" spans="1:1" x14ac:dyDescent="0.25">
      <c r="A1767" s="15"/>
    </row>
    <row r="1768" spans="1:1" x14ac:dyDescent="0.25">
      <c r="A1768" s="15"/>
    </row>
    <row r="1769" spans="1:1" x14ac:dyDescent="0.25">
      <c r="A1769" s="15"/>
    </row>
    <row r="1770" spans="1:1" x14ac:dyDescent="0.25">
      <c r="A1770" s="15"/>
    </row>
    <row r="1771" spans="1:1" x14ac:dyDescent="0.25">
      <c r="A1771" s="15"/>
    </row>
    <row r="1772" spans="1:1" x14ac:dyDescent="0.25">
      <c r="A1772" s="15"/>
    </row>
    <row r="1773" spans="1:1" x14ac:dyDescent="0.25">
      <c r="A1773" s="15"/>
    </row>
    <row r="1774" spans="1:1" x14ac:dyDescent="0.25">
      <c r="A1774" s="15"/>
    </row>
    <row r="1775" spans="1:1" x14ac:dyDescent="0.25">
      <c r="A1775" s="15"/>
    </row>
    <row r="1776" spans="1:1" x14ac:dyDescent="0.25">
      <c r="A1776" s="15"/>
    </row>
    <row r="1777" spans="1:1" x14ac:dyDescent="0.25">
      <c r="A1777" s="15"/>
    </row>
    <row r="1778" spans="1:1" x14ac:dyDescent="0.25">
      <c r="A1778" s="15"/>
    </row>
    <row r="1779" spans="1:1" x14ac:dyDescent="0.25">
      <c r="A1779" s="15"/>
    </row>
    <row r="1780" spans="1:1" x14ac:dyDescent="0.25">
      <c r="A1780" s="15"/>
    </row>
    <row r="1781" spans="1:1" x14ac:dyDescent="0.25">
      <c r="A1781" s="15"/>
    </row>
    <row r="1782" spans="1:1" x14ac:dyDescent="0.25">
      <c r="A1782" s="15"/>
    </row>
    <row r="1783" spans="1:1" x14ac:dyDescent="0.25">
      <c r="A1783" s="15"/>
    </row>
    <row r="1784" spans="1:1" x14ac:dyDescent="0.25">
      <c r="A1784" s="15"/>
    </row>
    <row r="1785" spans="1:1" x14ac:dyDescent="0.25">
      <c r="A1785" s="15"/>
    </row>
    <row r="1786" spans="1:1" x14ac:dyDescent="0.25">
      <c r="A1786" s="15"/>
    </row>
    <row r="1787" spans="1:1" x14ac:dyDescent="0.25">
      <c r="A1787" s="15"/>
    </row>
    <row r="1788" spans="1:1" x14ac:dyDescent="0.25">
      <c r="A1788" s="15"/>
    </row>
    <row r="1789" spans="1:1" x14ac:dyDescent="0.25">
      <c r="A1789" s="15"/>
    </row>
    <row r="1790" spans="1:1" x14ac:dyDescent="0.25">
      <c r="A1790" s="15"/>
    </row>
    <row r="1791" spans="1:1" x14ac:dyDescent="0.25">
      <c r="A1791" s="15"/>
    </row>
    <row r="1792" spans="1:1" x14ac:dyDescent="0.25">
      <c r="A1792" s="15"/>
    </row>
    <row r="1793" spans="1:1" x14ac:dyDescent="0.25">
      <c r="A1793" s="15"/>
    </row>
    <row r="1794" spans="1:1" x14ac:dyDescent="0.25">
      <c r="A1794" s="15"/>
    </row>
    <row r="1795" spans="1:1" x14ac:dyDescent="0.25">
      <c r="A1795" s="15"/>
    </row>
    <row r="1796" spans="1:1" x14ac:dyDescent="0.25">
      <c r="A1796" s="15"/>
    </row>
    <row r="1797" spans="1:1" x14ac:dyDescent="0.25">
      <c r="A1797" s="15"/>
    </row>
    <row r="1798" spans="1:1" x14ac:dyDescent="0.25">
      <c r="A1798" s="15"/>
    </row>
    <row r="1799" spans="1:1" x14ac:dyDescent="0.25">
      <c r="A1799" s="15"/>
    </row>
    <row r="1800" spans="1:1" x14ac:dyDescent="0.25">
      <c r="A1800" s="15"/>
    </row>
    <row r="1801" spans="1:1" x14ac:dyDescent="0.25">
      <c r="A1801" s="15"/>
    </row>
    <row r="1802" spans="1:1" x14ac:dyDescent="0.25">
      <c r="A1802" s="15"/>
    </row>
    <row r="1803" spans="1:1" x14ac:dyDescent="0.25">
      <c r="A1803" s="15"/>
    </row>
    <row r="1804" spans="1:1" x14ac:dyDescent="0.25">
      <c r="A1804" s="15"/>
    </row>
    <row r="1805" spans="1:1" x14ac:dyDescent="0.25">
      <c r="A1805" s="15"/>
    </row>
    <row r="1806" spans="1:1" x14ac:dyDescent="0.25">
      <c r="A1806" s="15"/>
    </row>
    <row r="1807" spans="1:1" x14ac:dyDescent="0.25">
      <c r="A1807" s="15"/>
    </row>
    <row r="1808" spans="1:1" x14ac:dyDescent="0.25">
      <c r="A1808" s="15"/>
    </row>
    <row r="1809" spans="1:1" x14ac:dyDescent="0.25">
      <c r="A1809" s="15"/>
    </row>
    <row r="1810" spans="1:1" x14ac:dyDescent="0.25">
      <c r="A1810" s="15"/>
    </row>
    <row r="1811" spans="1:1" x14ac:dyDescent="0.25">
      <c r="A1811" s="15"/>
    </row>
    <row r="1812" spans="1:1" x14ac:dyDescent="0.25">
      <c r="A1812" s="15"/>
    </row>
    <row r="1813" spans="1:1" x14ac:dyDescent="0.25">
      <c r="A1813" s="15"/>
    </row>
    <row r="1814" spans="1:1" x14ac:dyDescent="0.25">
      <c r="A1814" s="15"/>
    </row>
    <row r="1815" spans="1:1" x14ac:dyDescent="0.25">
      <c r="A1815" s="15"/>
    </row>
    <row r="1816" spans="1:1" x14ac:dyDescent="0.25">
      <c r="A1816" s="15"/>
    </row>
    <row r="1817" spans="1:1" x14ac:dyDescent="0.25">
      <c r="A1817" s="15"/>
    </row>
    <row r="1818" spans="1:1" x14ac:dyDescent="0.25">
      <c r="A1818" s="15"/>
    </row>
    <row r="1819" spans="1:1" x14ac:dyDescent="0.25">
      <c r="A1819" s="15"/>
    </row>
    <row r="1820" spans="1:1" x14ac:dyDescent="0.25">
      <c r="A1820" s="15"/>
    </row>
    <row r="1821" spans="1:1" x14ac:dyDescent="0.25">
      <c r="A1821" s="15"/>
    </row>
    <row r="1822" spans="1:1" x14ac:dyDescent="0.25">
      <c r="A1822" s="15"/>
    </row>
    <row r="1823" spans="1:1" x14ac:dyDescent="0.25">
      <c r="A1823" s="15"/>
    </row>
    <row r="1824" spans="1:1" x14ac:dyDescent="0.25">
      <c r="A1824" s="15"/>
    </row>
    <row r="1825" spans="1:1" x14ac:dyDescent="0.25">
      <c r="A1825" s="15"/>
    </row>
    <row r="1826" spans="1:1" x14ac:dyDescent="0.25">
      <c r="A1826" s="15"/>
    </row>
    <row r="1827" spans="1:1" x14ac:dyDescent="0.25">
      <c r="A1827" s="15"/>
    </row>
    <row r="1828" spans="1:1" x14ac:dyDescent="0.25">
      <c r="A1828" s="15"/>
    </row>
    <row r="1829" spans="1:1" x14ac:dyDescent="0.25">
      <c r="A1829" s="15"/>
    </row>
    <row r="1830" spans="1:1" x14ac:dyDescent="0.25">
      <c r="A1830" s="15"/>
    </row>
    <row r="1831" spans="1:1" x14ac:dyDescent="0.25">
      <c r="A1831" s="15"/>
    </row>
    <row r="1832" spans="1:1" x14ac:dyDescent="0.25">
      <c r="A1832" s="15"/>
    </row>
    <row r="1833" spans="1:1" x14ac:dyDescent="0.25">
      <c r="A1833" s="15"/>
    </row>
    <row r="1834" spans="1:1" x14ac:dyDescent="0.25">
      <c r="A1834" s="15"/>
    </row>
    <row r="1835" spans="1:1" x14ac:dyDescent="0.25">
      <c r="A1835" s="15"/>
    </row>
    <row r="1836" spans="1:1" x14ac:dyDescent="0.25">
      <c r="A1836" s="15"/>
    </row>
    <row r="1837" spans="1:1" x14ac:dyDescent="0.25">
      <c r="A1837" s="15"/>
    </row>
    <row r="1838" spans="1:1" x14ac:dyDescent="0.25">
      <c r="A1838" s="15"/>
    </row>
    <row r="1839" spans="1:1" x14ac:dyDescent="0.25">
      <c r="A1839" s="15"/>
    </row>
    <row r="1840" spans="1:1" x14ac:dyDescent="0.25">
      <c r="A1840" s="15"/>
    </row>
    <row r="1841" spans="1:1" x14ac:dyDescent="0.25">
      <c r="A1841" s="15"/>
    </row>
    <row r="1842" spans="1:1" x14ac:dyDescent="0.25">
      <c r="A1842" s="15"/>
    </row>
    <row r="1843" spans="1:1" x14ac:dyDescent="0.25">
      <c r="A1843" s="15"/>
    </row>
    <row r="1844" spans="1:1" x14ac:dyDescent="0.25">
      <c r="A1844" s="15"/>
    </row>
    <row r="1845" spans="1:1" x14ac:dyDescent="0.25">
      <c r="A1845" s="15"/>
    </row>
    <row r="1846" spans="1:1" x14ac:dyDescent="0.25">
      <c r="A1846" s="15"/>
    </row>
    <row r="1847" spans="1:1" x14ac:dyDescent="0.25">
      <c r="A1847" s="15"/>
    </row>
    <row r="1848" spans="1:1" x14ac:dyDescent="0.25">
      <c r="A1848" s="15"/>
    </row>
    <row r="1849" spans="1:1" x14ac:dyDescent="0.25">
      <c r="A1849" s="15"/>
    </row>
    <row r="1850" spans="1:1" x14ac:dyDescent="0.25">
      <c r="A1850" s="15"/>
    </row>
    <row r="1851" spans="1:1" x14ac:dyDescent="0.25">
      <c r="A1851" s="15"/>
    </row>
    <row r="1852" spans="1:1" x14ac:dyDescent="0.25">
      <c r="A1852" s="15"/>
    </row>
    <row r="1853" spans="1:1" x14ac:dyDescent="0.25">
      <c r="A1853" s="15"/>
    </row>
    <row r="1854" spans="1:1" x14ac:dyDescent="0.25">
      <c r="A1854" s="15"/>
    </row>
    <row r="1855" spans="1:1" x14ac:dyDescent="0.25">
      <c r="A1855" s="15"/>
    </row>
    <row r="1856" spans="1:1" x14ac:dyDescent="0.25">
      <c r="A1856" s="15"/>
    </row>
    <row r="1857" spans="1:1" x14ac:dyDescent="0.25">
      <c r="A1857" s="15"/>
    </row>
    <row r="1858" spans="1:1" x14ac:dyDescent="0.25">
      <c r="A1858" s="15"/>
    </row>
    <row r="1859" spans="1:1" x14ac:dyDescent="0.25">
      <c r="A1859" s="15"/>
    </row>
    <row r="1860" spans="1:1" x14ac:dyDescent="0.25">
      <c r="A1860" s="15"/>
    </row>
    <row r="1861" spans="1:1" x14ac:dyDescent="0.25">
      <c r="A1861" s="15"/>
    </row>
    <row r="1862" spans="1:1" x14ac:dyDescent="0.25">
      <c r="A1862" s="15"/>
    </row>
    <row r="1863" spans="1:1" x14ac:dyDescent="0.25">
      <c r="A1863" s="15"/>
    </row>
    <row r="1864" spans="1:1" x14ac:dyDescent="0.25">
      <c r="A1864" s="15"/>
    </row>
    <row r="1865" spans="1:1" x14ac:dyDescent="0.25">
      <c r="A1865" s="15"/>
    </row>
    <row r="1866" spans="1:1" x14ac:dyDescent="0.25">
      <c r="A1866" s="15"/>
    </row>
    <row r="1867" spans="1:1" x14ac:dyDescent="0.25">
      <c r="A1867" s="15"/>
    </row>
    <row r="1868" spans="1:1" x14ac:dyDescent="0.25">
      <c r="A1868" s="15"/>
    </row>
    <row r="1869" spans="1:1" x14ac:dyDescent="0.25">
      <c r="A1869" s="15"/>
    </row>
    <row r="1870" spans="1:1" x14ac:dyDescent="0.25">
      <c r="A1870" s="15"/>
    </row>
    <row r="1871" spans="1:1" x14ac:dyDescent="0.25">
      <c r="A1871" s="15"/>
    </row>
    <row r="1872" spans="1:1" x14ac:dyDescent="0.25">
      <c r="A1872" s="15"/>
    </row>
    <row r="1873" spans="1:1" x14ac:dyDescent="0.25">
      <c r="A1873" s="15"/>
    </row>
    <row r="1874" spans="1:1" x14ac:dyDescent="0.25">
      <c r="A1874" s="15"/>
    </row>
    <row r="1875" spans="1:1" x14ac:dyDescent="0.25">
      <c r="A1875" s="15"/>
    </row>
    <row r="1876" spans="1:1" x14ac:dyDescent="0.25">
      <c r="A1876" s="15"/>
    </row>
    <row r="1877" spans="1:1" x14ac:dyDescent="0.25">
      <c r="A1877" s="15"/>
    </row>
    <row r="1878" spans="1:1" x14ac:dyDescent="0.25">
      <c r="A1878" s="15"/>
    </row>
    <row r="1879" spans="1:1" x14ac:dyDescent="0.25">
      <c r="A1879" s="15"/>
    </row>
    <row r="1880" spans="1:1" x14ac:dyDescent="0.25">
      <c r="A1880" s="15"/>
    </row>
    <row r="1881" spans="1:1" x14ac:dyDescent="0.25">
      <c r="A1881" s="15"/>
    </row>
    <row r="1882" spans="1:1" x14ac:dyDescent="0.25">
      <c r="A1882" s="15"/>
    </row>
    <row r="1883" spans="1:1" x14ac:dyDescent="0.25">
      <c r="A1883" s="15"/>
    </row>
    <row r="1884" spans="1:1" x14ac:dyDescent="0.25">
      <c r="A1884" s="15"/>
    </row>
    <row r="1885" spans="1:1" x14ac:dyDescent="0.25">
      <c r="A1885" s="15"/>
    </row>
    <row r="1886" spans="1:1" x14ac:dyDescent="0.25">
      <c r="A1886" s="15"/>
    </row>
    <row r="1887" spans="1:1" x14ac:dyDescent="0.25">
      <c r="A1887" s="15"/>
    </row>
    <row r="1888" spans="1:1" x14ac:dyDescent="0.25">
      <c r="A1888" s="15"/>
    </row>
    <row r="1889" spans="1:1" x14ac:dyDescent="0.25">
      <c r="A1889" s="15"/>
    </row>
    <row r="1890" spans="1:1" x14ac:dyDescent="0.25">
      <c r="A1890" s="15"/>
    </row>
    <row r="1891" spans="1:1" x14ac:dyDescent="0.25">
      <c r="A1891" s="15"/>
    </row>
    <row r="1892" spans="1:1" x14ac:dyDescent="0.25">
      <c r="A1892" s="15"/>
    </row>
    <row r="1893" spans="1:1" x14ac:dyDescent="0.25">
      <c r="A1893" s="15"/>
    </row>
    <row r="1894" spans="1:1" x14ac:dyDescent="0.25">
      <c r="A1894" s="15"/>
    </row>
    <row r="1895" spans="1:1" x14ac:dyDescent="0.25">
      <c r="A1895" s="15"/>
    </row>
    <row r="1896" spans="1:1" x14ac:dyDescent="0.25">
      <c r="A1896" s="15"/>
    </row>
    <row r="1897" spans="1:1" x14ac:dyDescent="0.25">
      <c r="A1897" s="15"/>
    </row>
    <row r="1898" spans="1:1" x14ac:dyDescent="0.25">
      <c r="A1898" s="15"/>
    </row>
    <row r="1899" spans="1:1" x14ac:dyDescent="0.25">
      <c r="A1899" s="15"/>
    </row>
    <row r="1900" spans="1:1" x14ac:dyDescent="0.25">
      <c r="A1900" s="15"/>
    </row>
    <row r="1901" spans="1:1" x14ac:dyDescent="0.25">
      <c r="A1901" s="15"/>
    </row>
    <row r="1902" spans="1:1" x14ac:dyDescent="0.25">
      <c r="A1902" s="15"/>
    </row>
    <row r="1903" spans="1:1" x14ac:dyDescent="0.25">
      <c r="A1903" s="15"/>
    </row>
    <row r="1904" spans="1:1" x14ac:dyDescent="0.25">
      <c r="A1904" s="15"/>
    </row>
    <row r="1905" spans="1:1" x14ac:dyDescent="0.25">
      <c r="A1905" s="15"/>
    </row>
    <row r="1906" spans="1:1" x14ac:dyDescent="0.25">
      <c r="A1906" s="15"/>
    </row>
    <row r="1907" spans="1:1" x14ac:dyDescent="0.25">
      <c r="A1907" s="15"/>
    </row>
    <row r="1908" spans="1:1" x14ac:dyDescent="0.25">
      <c r="A1908" s="15"/>
    </row>
    <row r="1909" spans="1:1" x14ac:dyDescent="0.25">
      <c r="A1909" s="15"/>
    </row>
    <row r="1910" spans="1:1" x14ac:dyDescent="0.25">
      <c r="A1910" s="15"/>
    </row>
    <row r="1911" spans="1:1" x14ac:dyDescent="0.25">
      <c r="A1911" s="15"/>
    </row>
    <row r="1912" spans="1:1" x14ac:dyDescent="0.25">
      <c r="A1912" s="15"/>
    </row>
    <row r="1913" spans="1:1" x14ac:dyDescent="0.25">
      <c r="A1913" s="15"/>
    </row>
    <row r="1914" spans="1:1" x14ac:dyDescent="0.25">
      <c r="A1914" s="15"/>
    </row>
    <row r="1915" spans="1:1" x14ac:dyDescent="0.25">
      <c r="A1915" s="15"/>
    </row>
    <row r="1916" spans="1:1" x14ac:dyDescent="0.25">
      <c r="A1916" s="15"/>
    </row>
    <row r="1917" spans="1:1" x14ac:dyDescent="0.25">
      <c r="A1917" s="15"/>
    </row>
    <row r="1918" spans="1:1" x14ac:dyDescent="0.25">
      <c r="A1918" s="15"/>
    </row>
    <row r="1919" spans="1:1" x14ac:dyDescent="0.25">
      <c r="A1919" s="15"/>
    </row>
    <row r="1920" spans="1:1" x14ac:dyDescent="0.25">
      <c r="A1920" s="15"/>
    </row>
    <row r="1921" spans="1:1" x14ac:dyDescent="0.25">
      <c r="A1921" s="15"/>
    </row>
    <row r="1922" spans="1:1" x14ac:dyDescent="0.25">
      <c r="A1922" s="15"/>
    </row>
    <row r="1923" spans="1:1" x14ac:dyDescent="0.25">
      <c r="A1923" s="15"/>
    </row>
    <row r="1924" spans="1:1" x14ac:dyDescent="0.25">
      <c r="A1924" s="15"/>
    </row>
    <row r="1925" spans="1:1" x14ac:dyDescent="0.25">
      <c r="A1925" s="15"/>
    </row>
    <row r="1926" spans="1:1" x14ac:dyDescent="0.25">
      <c r="A1926" s="15"/>
    </row>
    <row r="1927" spans="1:1" x14ac:dyDescent="0.25">
      <c r="A1927" s="15"/>
    </row>
    <row r="1928" spans="1:1" x14ac:dyDescent="0.25">
      <c r="A1928" s="15"/>
    </row>
    <row r="1929" spans="1:1" x14ac:dyDescent="0.25">
      <c r="A1929" s="15"/>
    </row>
    <row r="1930" spans="1:1" x14ac:dyDescent="0.25">
      <c r="A1930" s="15"/>
    </row>
    <row r="1931" spans="1:1" x14ac:dyDescent="0.25">
      <c r="A1931" s="15"/>
    </row>
    <row r="1932" spans="1:1" x14ac:dyDescent="0.25">
      <c r="A1932" s="15"/>
    </row>
    <row r="1933" spans="1:1" x14ac:dyDescent="0.25">
      <c r="A1933" s="15"/>
    </row>
    <row r="1934" spans="1:1" x14ac:dyDescent="0.25">
      <c r="A1934" s="15"/>
    </row>
    <row r="1935" spans="1:1" x14ac:dyDescent="0.25">
      <c r="A1935" s="15"/>
    </row>
    <row r="1936" spans="1:1" x14ac:dyDescent="0.25">
      <c r="A1936" s="15"/>
    </row>
    <row r="1937" spans="1:1" x14ac:dyDescent="0.25">
      <c r="A1937" s="15"/>
    </row>
    <row r="1938" spans="1:1" x14ac:dyDescent="0.25">
      <c r="A1938" s="15"/>
    </row>
    <row r="1939" spans="1:1" x14ac:dyDescent="0.25">
      <c r="A1939" s="15"/>
    </row>
    <row r="1940" spans="1:1" x14ac:dyDescent="0.25">
      <c r="A1940" s="15"/>
    </row>
    <row r="1941" spans="1:1" x14ac:dyDescent="0.25">
      <c r="A1941" s="15"/>
    </row>
    <row r="1942" spans="1:1" x14ac:dyDescent="0.25">
      <c r="A1942" s="15"/>
    </row>
    <row r="1943" spans="1:1" x14ac:dyDescent="0.25">
      <c r="A1943" s="15"/>
    </row>
    <row r="1944" spans="1:1" x14ac:dyDescent="0.25">
      <c r="A1944" s="15"/>
    </row>
    <row r="1945" spans="1:1" x14ac:dyDescent="0.25">
      <c r="A1945" s="15"/>
    </row>
    <row r="1946" spans="1:1" x14ac:dyDescent="0.25">
      <c r="A1946" s="15"/>
    </row>
    <row r="1947" spans="1:1" x14ac:dyDescent="0.25">
      <c r="A1947" s="15"/>
    </row>
    <row r="1948" spans="1:1" x14ac:dyDescent="0.25">
      <c r="A1948" s="15"/>
    </row>
    <row r="1949" spans="1:1" x14ac:dyDescent="0.25">
      <c r="A1949" s="15"/>
    </row>
    <row r="1950" spans="1:1" x14ac:dyDescent="0.25">
      <c r="A1950" s="15"/>
    </row>
    <row r="1951" spans="1:1" x14ac:dyDescent="0.25">
      <c r="A1951" s="15"/>
    </row>
    <row r="1952" spans="1:1" x14ac:dyDescent="0.25">
      <c r="A1952" s="15"/>
    </row>
    <row r="1953" spans="1:1" x14ac:dyDescent="0.25">
      <c r="A1953" s="15"/>
    </row>
    <row r="1954" spans="1:1" x14ac:dyDescent="0.25">
      <c r="A1954" s="15"/>
    </row>
    <row r="1955" spans="1:1" x14ac:dyDescent="0.25">
      <c r="A1955" s="15"/>
    </row>
    <row r="1956" spans="1:1" x14ac:dyDescent="0.25">
      <c r="A1956" s="15"/>
    </row>
    <row r="1957" spans="1:1" x14ac:dyDescent="0.25">
      <c r="A1957" s="15"/>
    </row>
    <row r="1958" spans="1:1" x14ac:dyDescent="0.25">
      <c r="A1958" s="15"/>
    </row>
    <row r="1959" spans="1:1" x14ac:dyDescent="0.25">
      <c r="A1959" s="15"/>
    </row>
    <row r="1960" spans="1:1" x14ac:dyDescent="0.25">
      <c r="A1960" s="15"/>
    </row>
    <row r="1961" spans="1:1" x14ac:dyDescent="0.25">
      <c r="A1961" s="15"/>
    </row>
    <row r="1962" spans="1:1" x14ac:dyDescent="0.25">
      <c r="A1962" s="15"/>
    </row>
    <row r="1963" spans="1:1" x14ac:dyDescent="0.25">
      <c r="A1963" s="15"/>
    </row>
    <row r="1964" spans="1:1" x14ac:dyDescent="0.25">
      <c r="A1964" s="15"/>
    </row>
    <row r="1965" spans="1:1" x14ac:dyDescent="0.25">
      <c r="A1965" s="15"/>
    </row>
    <row r="1966" spans="1:1" x14ac:dyDescent="0.25">
      <c r="A1966" s="15"/>
    </row>
    <row r="1967" spans="1:1" x14ac:dyDescent="0.25">
      <c r="A1967" s="15"/>
    </row>
    <row r="1968" spans="1:1" x14ac:dyDescent="0.25">
      <c r="A1968" s="15"/>
    </row>
    <row r="1969" spans="1:1" x14ac:dyDescent="0.25">
      <c r="A1969" s="15"/>
    </row>
    <row r="1970" spans="1:1" x14ac:dyDescent="0.25">
      <c r="A1970" s="15"/>
    </row>
    <row r="1971" spans="1:1" x14ac:dyDescent="0.25">
      <c r="A1971" s="15"/>
    </row>
    <row r="1972" spans="1:1" x14ac:dyDescent="0.25">
      <c r="A1972" s="15"/>
    </row>
    <row r="1973" spans="1:1" x14ac:dyDescent="0.25">
      <c r="A1973" s="15"/>
    </row>
    <row r="1974" spans="1:1" x14ac:dyDescent="0.25">
      <c r="A1974" s="15"/>
    </row>
    <row r="1975" spans="1:1" x14ac:dyDescent="0.25">
      <c r="A1975" s="15"/>
    </row>
    <row r="1976" spans="1:1" x14ac:dyDescent="0.25">
      <c r="A1976" s="15"/>
    </row>
    <row r="1977" spans="1:1" x14ac:dyDescent="0.25">
      <c r="A1977" s="15"/>
    </row>
    <row r="1978" spans="1:1" x14ac:dyDescent="0.25">
      <c r="A1978" s="15"/>
    </row>
    <row r="1979" spans="1:1" x14ac:dyDescent="0.25">
      <c r="A1979" s="15"/>
    </row>
    <row r="1980" spans="1:1" x14ac:dyDescent="0.25">
      <c r="A1980" s="15"/>
    </row>
    <row r="1981" spans="1:1" x14ac:dyDescent="0.25">
      <c r="A1981" s="15"/>
    </row>
    <row r="1982" spans="1:1" x14ac:dyDescent="0.25">
      <c r="A1982" s="15"/>
    </row>
    <row r="1983" spans="1:1" x14ac:dyDescent="0.25">
      <c r="A1983" s="15"/>
    </row>
    <row r="1984" spans="1:1" x14ac:dyDescent="0.25">
      <c r="A1984" s="15"/>
    </row>
    <row r="1985" spans="1:1" x14ac:dyDescent="0.25">
      <c r="A1985" s="15"/>
    </row>
    <row r="1986" spans="1:1" x14ac:dyDescent="0.25">
      <c r="A1986" s="15"/>
    </row>
    <row r="1987" spans="1:1" x14ac:dyDescent="0.25">
      <c r="A1987" s="15"/>
    </row>
    <row r="1988" spans="1:1" x14ac:dyDescent="0.25">
      <c r="A1988" s="15"/>
    </row>
    <row r="1989" spans="1:1" x14ac:dyDescent="0.25">
      <c r="A1989" s="15"/>
    </row>
    <row r="1990" spans="1:1" x14ac:dyDescent="0.25">
      <c r="A1990" s="15"/>
    </row>
    <row r="1991" spans="1:1" x14ac:dyDescent="0.25">
      <c r="A1991" s="15"/>
    </row>
    <row r="1992" spans="1:1" x14ac:dyDescent="0.25">
      <c r="A1992" s="15"/>
    </row>
    <row r="1993" spans="1:1" x14ac:dyDescent="0.25">
      <c r="A1993" s="15"/>
    </row>
    <row r="1994" spans="1:1" x14ac:dyDescent="0.25">
      <c r="A1994" s="15"/>
    </row>
    <row r="1995" spans="1:1" x14ac:dyDescent="0.25">
      <c r="A1995" s="15"/>
    </row>
    <row r="1996" spans="1:1" x14ac:dyDescent="0.25">
      <c r="A1996" s="15"/>
    </row>
    <row r="1997" spans="1:1" x14ac:dyDescent="0.25">
      <c r="A1997" s="15"/>
    </row>
    <row r="1998" spans="1:1" x14ac:dyDescent="0.25">
      <c r="A1998" s="15"/>
    </row>
    <row r="1999" spans="1:1" x14ac:dyDescent="0.25">
      <c r="A1999" s="15"/>
    </row>
    <row r="2000" spans="1:1" x14ac:dyDescent="0.25">
      <c r="A2000" s="15"/>
    </row>
    <row r="2001" spans="1:1" x14ac:dyDescent="0.25">
      <c r="A2001" s="15"/>
    </row>
    <row r="2002" spans="1:1" x14ac:dyDescent="0.25">
      <c r="A2002" s="15"/>
    </row>
    <row r="2003" spans="1:1" x14ac:dyDescent="0.25">
      <c r="A2003" s="15"/>
    </row>
    <row r="2004" spans="1:1" x14ac:dyDescent="0.25">
      <c r="A2004" s="15"/>
    </row>
    <row r="2005" spans="1:1" x14ac:dyDescent="0.25">
      <c r="A2005" s="15"/>
    </row>
    <row r="2006" spans="1:1" x14ac:dyDescent="0.25">
      <c r="A2006" s="15"/>
    </row>
    <row r="2007" spans="1:1" x14ac:dyDescent="0.25">
      <c r="A2007" s="15"/>
    </row>
    <row r="2008" spans="1:1" x14ac:dyDescent="0.25">
      <c r="A2008" s="15"/>
    </row>
    <row r="2009" spans="1:1" x14ac:dyDescent="0.25">
      <c r="A2009" s="15"/>
    </row>
    <row r="2010" spans="1:1" x14ac:dyDescent="0.25">
      <c r="A2010" s="15"/>
    </row>
    <row r="2011" spans="1:1" x14ac:dyDescent="0.25">
      <c r="A2011" s="15"/>
    </row>
    <row r="2012" spans="1:1" x14ac:dyDescent="0.25">
      <c r="A2012" s="15"/>
    </row>
    <row r="2013" spans="1:1" x14ac:dyDescent="0.25">
      <c r="A2013" s="15"/>
    </row>
    <row r="2014" spans="1:1" x14ac:dyDescent="0.25">
      <c r="A2014" s="15"/>
    </row>
    <row r="2015" spans="1:1" x14ac:dyDescent="0.25">
      <c r="A2015" s="15"/>
    </row>
    <row r="2016" spans="1:1" x14ac:dyDescent="0.25">
      <c r="A2016" s="15"/>
    </row>
    <row r="2017" spans="1:1" x14ac:dyDescent="0.25">
      <c r="A2017" s="15"/>
    </row>
    <row r="2018" spans="1:1" x14ac:dyDescent="0.25">
      <c r="A2018" s="15"/>
    </row>
    <row r="2019" spans="1:1" x14ac:dyDescent="0.25">
      <c r="A2019" s="15"/>
    </row>
    <row r="2020" spans="1:1" x14ac:dyDescent="0.25">
      <c r="A2020" s="15"/>
    </row>
    <row r="2021" spans="1:1" x14ac:dyDescent="0.25">
      <c r="A2021" s="15"/>
    </row>
    <row r="2022" spans="1:1" x14ac:dyDescent="0.25">
      <c r="A2022" s="15"/>
    </row>
    <row r="2023" spans="1:1" x14ac:dyDescent="0.25">
      <c r="A2023" s="15"/>
    </row>
    <row r="2024" spans="1:1" x14ac:dyDescent="0.25">
      <c r="A2024" s="15"/>
    </row>
    <row r="2025" spans="1:1" x14ac:dyDescent="0.25">
      <c r="A2025" s="15"/>
    </row>
    <row r="2026" spans="1:1" x14ac:dyDescent="0.25">
      <c r="A2026" s="15"/>
    </row>
    <row r="2027" spans="1:1" x14ac:dyDescent="0.25">
      <c r="A2027" s="15"/>
    </row>
    <row r="2028" spans="1:1" x14ac:dyDescent="0.25">
      <c r="A2028" s="15"/>
    </row>
    <row r="2029" spans="1:1" x14ac:dyDescent="0.25">
      <c r="A2029" s="15"/>
    </row>
    <row r="2030" spans="1:1" x14ac:dyDescent="0.25">
      <c r="A2030" s="15"/>
    </row>
    <row r="2031" spans="1:1" x14ac:dyDescent="0.25">
      <c r="A2031" s="15"/>
    </row>
    <row r="2032" spans="1:1" x14ac:dyDescent="0.25">
      <c r="A2032" s="15"/>
    </row>
    <row r="2033" spans="1:1" x14ac:dyDescent="0.25">
      <c r="A2033" s="15"/>
    </row>
    <row r="2034" spans="1:1" x14ac:dyDescent="0.25">
      <c r="A2034" s="15"/>
    </row>
    <row r="2035" spans="1:1" x14ac:dyDescent="0.25">
      <c r="A2035" s="15"/>
    </row>
    <row r="2036" spans="1:1" x14ac:dyDescent="0.25">
      <c r="A2036" s="15"/>
    </row>
    <row r="2037" spans="1:1" x14ac:dyDescent="0.25">
      <c r="A2037" s="15"/>
    </row>
    <row r="2038" spans="1:1" x14ac:dyDescent="0.25">
      <c r="A2038" s="15"/>
    </row>
    <row r="2039" spans="1:1" x14ac:dyDescent="0.25">
      <c r="A2039" s="15"/>
    </row>
    <row r="2040" spans="1:1" x14ac:dyDescent="0.25">
      <c r="A2040" s="15"/>
    </row>
    <row r="2041" spans="1:1" x14ac:dyDescent="0.25">
      <c r="A2041" s="15"/>
    </row>
    <row r="2042" spans="1:1" x14ac:dyDescent="0.25">
      <c r="A2042" s="15"/>
    </row>
    <row r="2043" spans="1:1" x14ac:dyDescent="0.25">
      <c r="A2043" s="15"/>
    </row>
    <row r="2044" spans="1:1" x14ac:dyDescent="0.25">
      <c r="A2044" s="15"/>
    </row>
    <row r="2045" spans="1:1" x14ac:dyDescent="0.25">
      <c r="A2045" s="15"/>
    </row>
    <row r="2046" spans="1:1" x14ac:dyDescent="0.25">
      <c r="A2046" s="15"/>
    </row>
    <row r="2047" spans="1:1" x14ac:dyDescent="0.25">
      <c r="A2047" s="15"/>
    </row>
    <row r="2048" spans="1:1" x14ac:dyDescent="0.25">
      <c r="A2048" s="15"/>
    </row>
    <row r="2049" spans="1:1" x14ac:dyDescent="0.25">
      <c r="A2049" s="15"/>
    </row>
    <row r="2050" spans="1:1" x14ac:dyDescent="0.25">
      <c r="A2050" s="15"/>
    </row>
    <row r="2051" spans="1:1" x14ac:dyDescent="0.25">
      <c r="A2051" s="15"/>
    </row>
    <row r="2052" spans="1:1" x14ac:dyDescent="0.25">
      <c r="A2052" s="15"/>
    </row>
    <row r="2053" spans="1:1" x14ac:dyDescent="0.25">
      <c r="A2053" s="15"/>
    </row>
    <row r="2054" spans="1:1" x14ac:dyDescent="0.25">
      <c r="A2054" s="15"/>
    </row>
    <row r="2055" spans="1:1" x14ac:dyDescent="0.25">
      <c r="A2055" s="15"/>
    </row>
    <row r="2056" spans="1:1" x14ac:dyDescent="0.25">
      <c r="A2056" s="15"/>
    </row>
    <row r="2057" spans="1:1" x14ac:dyDescent="0.25">
      <c r="A2057" s="15"/>
    </row>
    <row r="2058" spans="1:1" x14ac:dyDescent="0.25">
      <c r="A2058" s="15"/>
    </row>
    <row r="2059" spans="1:1" x14ac:dyDescent="0.25">
      <c r="A2059" s="15"/>
    </row>
    <row r="2060" spans="1:1" x14ac:dyDescent="0.25">
      <c r="A2060" s="15"/>
    </row>
    <row r="2061" spans="1:1" x14ac:dyDescent="0.25">
      <c r="A2061" s="15"/>
    </row>
    <row r="2062" spans="1:1" x14ac:dyDescent="0.25">
      <c r="A2062" s="15"/>
    </row>
    <row r="2063" spans="1:1" x14ac:dyDescent="0.25">
      <c r="A2063" s="15"/>
    </row>
    <row r="2064" spans="1:1" x14ac:dyDescent="0.25">
      <c r="A2064" s="15"/>
    </row>
    <row r="2065" spans="1:1" x14ac:dyDescent="0.25">
      <c r="A2065" s="15"/>
    </row>
    <row r="2066" spans="1:1" x14ac:dyDescent="0.25">
      <c r="A2066" s="15"/>
    </row>
    <row r="2067" spans="1:1" x14ac:dyDescent="0.25">
      <c r="A2067" s="15"/>
    </row>
    <row r="2068" spans="1:1" x14ac:dyDescent="0.25">
      <c r="A2068" s="15"/>
    </row>
    <row r="2069" spans="1:1" x14ac:dyDescent="0.25">
      <c r="A2069" s="15"/>
    </row>
    <row r="2070" spans="1:1" x14ac:dyDescent="0.25">
      <c r="A2070" s="15"/>
    </row>
    <row r="2071" spans="1:1" x14ac:dyDescent="0.25">
      <c r="A2071" s="15"/>
    </row>
    <row r="2072" spans="1:1" x14ac:dyDescent="0.25">
      <c r="A2072" s="15"/>
    </row>
    <row r="2073" spans="1:1" x14ac:dyDescent="0.25">
      <c r="A2073" s="15"/>
    </row>
    <row r="2074" spans="1:1" x14ac:dyDescent="0.25">
      <c r="A2074" s="15"/>
    </row>
    <row r="2075" spans="1:1" x14ac:dyDescent="0.25">
      <c r="A2075" s="15"/>
    </row>
    <row r="2076" spans="1:1" x14ac:dyDescent="0.25">
      <c r="A2076" s="15"/>
    </row>
    <row r="2077" spans="1:1" x14ac:dyDescent="0.25">
      <c r="A2077" s="15"/>
    </row>
    <row r="2078" spans="1:1" x14ac:dyDescent="0.25">
      <c r="A2078" s="15"/>
    </row>
    <row r="2079" spans="1:1" x14ac:dyDescent="0.25">
      <c r="A2079" s="15"/>
    </row>
    <row r="2080" spans="1:1" x14ac:dyDescent="0.25">
      <c r="A2080" s="15"/>
    </row>
    <row r="2081" spans="1:1" x14ac:dyDescent="0.25">
      <c r="A2081" s="15"/>
    </row>
    <row r="2082" spans="1:1" x14ac:dyDescent="0.25">
      <c r="A2082" s="15"/>
    </row>
    <row r="2083" spans="1:1" x14ac:dyDescent="0.25">
      <c r="A2083" s="15"/>
    </row>
    <row r="2084" spans="1:1" x14ac:dyDescent="0.25">
      <c r="A2084" s="15"/>
    </row>
    <row r="2085" spans="1:1" x14ac:dyDescent="0.25">
      <c r="A2085" s="15"/>
    </row>
    <row r="2086" spans="1:1" x14ac:dyDescent="0.25">
      <c r="A2086" s="15"/>
    </row>
    <row r="2087" spans="1:1" x14ac:dyDescent="0.25">
      <c r="A2087" s="15"/>
    </row>
    <row r="2088" spans="1:1" x14ac:dyDescent="0.25">
      <c r="A2088" s="15"/>
    </row>
    <row r="2089" spans="1:1" x14ac:dyDescent="0.25">
      <c r="A2089" s="15"/>
    </row>
    <row r="2090" spans="1:1" x14ac:dyDescent="0.25">
      <c r="A2090" s="15"/>
    </row>
    <row r="2091" spans="1:1" x14ac:dyDescent="0.25">
      <c r="A2091" s="15"/>
    </row>
    <row r="2092" spans="1:1" x14ac:dyDescent="0.25">
      <c r="A2092" s="15"/>
    </row>
    <row r="2093" spans="1:1" x14ac:dyDescent="0.25">
      <c r="A2093" s="15"/>
    </row>
    <row r="2094" spans="1:1" x14ac:dyDescent="0.25">
      <c r="A2094" s="15"/>
    </row>
    <row r="2095" spans="1:1" x14ac:dyDescent="0.25">
      <c r="A2095" s="15"/>
    </row>
    <row r="2096" spans="1:1" x14ac:dyDescent="0.25">
      <c r="A2096" s="15"/>
    </row>
    <row r="2097" spans="1:1" x14ac:dyDescent="0.25">
      <c r="A2097" s="15"/>
    </row>
    <row r="2098" spans="1:1" x14ac:dyDescent="0.25">
      <c r="A2098" s="15"/>
    </row>
    <row r="2099" spans="1:1" x14ac:dyDescent="0.25">
      <c r="A2099" s="15"/>
    </row>
    <row r="2100" spans="1:1" x14ac:dyDescent="0.25">
      <c r="A2100" s="15"/>
    </row>
    <row r="2101" spans="1:1" x14ac:dyDescent="0.25">
      <c r="A2101" s="15"/>
    </row>
    <row r="2102" spans="1:1" x14ac:dyDescent="0.25">
      <c r="A2102" s="15"/>
    </row>
    <row r="2103" spans="1:1" x14ac:dyDescent="0.25">
      <c r="A2103" s="15"/>
    </row>
    <row r="2104" spans="1:1" x14ac:dyDescent="0.25">
      <c r="A2104" s="15"/>
    </row>
    <row r="2105" spans="1:1" x14ac:dyDescent="0.25">
      <c r="A2105" s="15"/>
    </row>
    <row r="2106" spans="1:1" x14ac:dyDescent="0.25">
      <c r="A2106" s="15"/>
    </row>
    <row r="2107" spans="1:1" x14ac:dyDescent="0.25">
      <c r="A2107" s="15"/>
    </row>
    <row r="2108" spans="1:1" x14ac:dyDescent="0.25">
      <c r="A2108" s="15"/>
    </row>
    <row r="2109" spans="1:1" x14ac:dyDescent="0.25">
      <c r="A2109" s="15"/>
    </row>
    <row r="2110" spans="1:1" x14ac:dyDescent="0.25">
      <c r="A2110" s="15"/>
    </row>
    <row r="2111" spans="1:1" x14ac:dyDescent="0.25">
      <c r="A2111" s="15"/>
    </row>
    <row r="2112" spans="1:1" x14ac:dyDescent="0.25">
      <c r="A2112" s="15"/>
    </row>
    <row r="2113" spans="1:1" x14ac:dyDescent="0.25">
      <c r="A2113" s="15"/>
    </row>
    <row r="2114" spans="1:1" x14ac:dyDescent="0.25">
      <c r="A2114" s="15"/>
    </row>
    <row r="2115" spans="1:1" x14ac:dyDescent="0.25">
      <c r="A2115" s="15"/>
    </row>
    <row r="2116" spans="1:1" x14ac:dyDescent="0.25">
      <c r="A2116" s="15"/>
    </row>
    <row r="2117" spans="1:1" x14ac:dyDescent="0.25">
      <c r="A2117" s="15"/>
    </row>
    <row r="2118" spans="1:1" x14ac:dyDescent="0.25">
      <c r="A2118" s="15"/>
    </row>
    <row r="2119" spans="1:1" x14ac:dyDescent="0.25">
      <c r="A2119" s="15"/>
    </row>
    <row r="2120" spans="1:1" x14ac:dyDescent="0.25">
      <c r="A2120" s="15"/>
    </row>
    <row r="2121" spans="1:1" x14ac:dyDescent="0.25">
      <c r="A2121" s="15"/>
    </row>
    <row r="2122" spans="1:1" x14ac:dyDescent="0.25">
      <c r="A2122" s="15"/>
    </row>
    <row r="2123" spans="1:1" x14ac:dyDescent="0.25">
      <c r="A2123" s="15"/>
    </row>
    <row r="2124" spans="1:1" x14ac:dyDescent="0.25">
      <c r="A2124" s="15"/>
    </row>
    <row r="2125" spans="1:1" x14ac:dyDescent="0.25">
      <c r="A2125" s="15"/>
    </row>
    <row r="2126" spans="1:1" x14ac:dyDescent="0.25">
      <c r="A2126" s="15"/>
    </row>
    <row r="2127" spans="1:1" x14ac:dyDescent="0.25">
      <c r="A2127" s="15"/>
    </row>
    <row r="2128" spans="1:1" x14ac:dyDescent="0.25">
      <c r="A2128" s="15"/>
    </row>
    <row r="2129" spans="1:1" x14ac:dyDescent="0.25">
      <c r="A2129" s="15"/>
    </row>
    <row r="2130" spans="1:1" x14ac:dyDescent="0.25">
      <c r="A2130" s="15"/>
    </row>
    <row r="2131" spans="1:1" x14ac:dyDescent="0.25">
      <c r="A2131" s="15"/>
    </row>
    <row r="2132" spans="1:1" x14ac:dyDescent="0.25">
      <c r="A2132" s="15"/>
    </row>
    <row r="2133" spans="1:1" x14ac:dyDescent="0.25">
      <c r="A2133" s="15"/>
    </row>
    <row r="2134" spans="1:1" x14ac:dyDescent="0.25">
      <c r="A2134" s="15"/>
    </row>
    <row r="2135" spans="1:1" x14ac:dyDescent="0.25">
      <c r="A2135" s="15"/>
    </row>
    <row r="2136" spans="1:1" x14ac:dyDescent="0.25">
      <c r="A2136" s="15"/>
    </row>
    <row r="2137" spans="1:1" x14ac:dyDescent="0.25">
      <c r="A2137" s="15"/>
    </row>
    <row r="2138" spans="1:1" x14ac:dyDescent="0.25">
      <c r="A2138" s="15"/>
    </row>
    <row r="2139" spans="1:1" x14ac:dyDescent="0.25">
      <c r="A2139" s="15"/>
    </row>
    <row r="2140" spans="1:1" x14ac:dyDescent="0.25">
      <c r="A2140" s="15"/>
    </row>
    <row r="2141" spans="1:1" x14ac:dyDescent="0.25">
      <c r="A2141" s="15"/>
    </row>
    <row r="2142" spans="1:1" x14ac:dyDescent="0.25">
      <c r="A2142" s="15"/>
    </row>
    <row r="2143" spans="1:1" x14ac:dyDescent="0.25">
      <c r="A2143" s="15"/>
    </row>
    <row r="2144" spans="1:1" x14ac:dyDescent="0.25">
      <c r="A2144" s="15"/>
    </row>
    <row r="2145" spans="1:1" x14ac:dyDescent="0.25">
      <c r="A2145" s="15"/>
    </row>
    <row r="2146" spans="1:1" x14ac:dyDescent="0.25">
      <c r="A2146" s="15"/>
    </row>
    <row r="2147" spans="1:1" x14ac:dyDescent="0.25">
      <c r="A2147" s="15"/>
    </row>
    <row r="2148" spans="1:1" x14ac:dyDescent="0.25">
      <c r="A2148" s="15"/>
    </row>
    <row r="2149" spans="1:1" x14ac:dyDescent="0.25">
      <c r="A2149" s="15"/>
    </row>
    <row r="2150" spans="1:1" x14ac:dyDescent="0.25">
      <c r="A2150" s="15"/>
    </row>
    <row r="2151" spans="1:1" x14ac:dyDescent="0.25">
      <c r="A2151" s="15"/>
    </row>
    <row r="2152" spans="1:1" x14ac:dyDescent="0.25">
      <c r="A2152" s="15"/>
    </row>
    <row r="2153" spans="1:1" x14ac:dyDescent="0.25">
      <c r="A2153" s="15"/>
    </row>
    <row r="2154" spans="1:1" x14ac:dyDescent="0.25">
      <c r="A2154" s="15"/>
    </row>
    <row r="2155" spans="1:1" x14ac:dyDescent="0.25">
      <c r="A2155" s="15"/>
    </row>
    <row r="2156" spans="1:1" x14ac:dyDescent="0.25">
      <c r="A2156" s="15"/>
    </row>
    <row r="2157" spans="1:1" x14ac:dyDescent="0.25">
      <c r="A2157" s="15"/>
    </row>
    <row r="2158" spans="1:1" x14ac:dyDescent="0.25">
      <c r="A2158" s="15"/>
    </row>
    <row r="2159" spans="1:1" x14ac:dyDescent="0.25">
      <c r="A2159" s="15"/>
    </row>
    <row r="2160" spans="1:1" x14ac:dyDescent="0.25">
      <c r="A2160" s="15"/>
    </row>
    <row r="2161" spans="1:1" x14ac:dyDescent="0.25">
      <c r="A2161" s="15"/>
    </row>
    <row r="2162" spans="1:1" x14ac:dyDescent="0.25">
      <c r="A2162" s="15"/>
    </row>
    <row r="2163" spans="1:1" x14ac:dyDescent="0.25">
      <c r="A2163" s="15"/>
    </row>
    <row r="2164" spans="1:1" x14ac:dyDescent="0.25">
      <c r="A2164" s="15"/>
    </row>
    <row r="2165" spans="1:1" x14ac:dyDescent="0.25">
      <c r="A2165" s="15"/>
    </row>
    <row r="2166" spans="1:1" x14ac:dyDescent="0.25">
      <c r="A2166" s="15"/>
    </row>
    <row r="2167" spans="1:1" x14ac:dyDescent="0.25">
      <c r="A2167" s="15"/>
    </row>
    <row r="2168" spans="1:1" x14ac:dyDescent="0.25">
      <c r="A2168" s="15"/>
    </row>
    <row r="2169" spans="1:1" x14ac:dyDescent="0.25">
      <c r="A2169" s="15"/>
    </row>
    <row r="2170" spans="1:1" x14ac:dyDescent="0.25">
      <c r="A2170" s="15"/>
    </row>
    <row r="2171" spans="1:1" x14ac:dyDescent="0.25">
      <c r="A2171" s="15"/>
    </row>
    <row r="2172" spans="1:1" x14ac:dyDescent="0.25">
      <c r="A2172" s="15"/>
    </row>
    <row r="2173" spans="1:1" x14ac:dyDescent="0.25">
      <c r="A2173" s="15"/>
    </row>
    <row r="2174" spans="1:1" x14ac:dyDescent="0.25">
      <c r="A2174" s="15"/>
    </row>
    <row r="2175" spans="1:1" x14ac:dyDescent="0.25">
      <c r="A2175" s="15"/>
    </row>
    <row r="2176" spans="1:1" x14ac:dyDescent="0.25">
      <c r="A2176" s="15"/>
    </row>
    <row r="2177" spans="1:1" x14ac:dyDescent="0.25">
      <c r="A2177" s="15"/>
    </row>
    <row r="2178" spans="1:1" x14ac:dyDescent="0.25">
      <c r="A2178" s="15"/>
    </row>
    <row r="2179" spans="1:1" x14ac:dyDescent="0.25">
      <c r="A2179" s="15"/>
    </row>
    <row r="2180" spans="1:1" x14ac:dyDescent="0.25">
      <c r="A2180" s="15"/>
    </row>
    <row r="2181" spans="1:1" x14ac:dyDescent="0.25">
      <c r="A2181" s="15"/>
    </row>
    <row r="2182" spans="1:1" x14ac:dyDescent="0.25">
      <c r="A2182" s="15"/>
    </row>
    <row r="2183" spans="1:1" x14ac:dyDescent="0.25">
      <c r="A2183" s="15"/>
    </row>
    <row r="2184" spans="1:1" x14ac:dyDescent="0.25">
      <c r="A2184" s="15"/>
    </row>
    <row r="2185" spans="1:1" x14ac:dyDescent="0.25">
      <c r="A2185" s="15"/>
    </row>
    <row r="2186" spans="1:1" x14ac:dyDescent="0.25">
      <c r="A2186" s="15"/>
    </row>
    <row r="2187" spans="1:1" x14ac:dyDescent="0.25">
      <c r="A2187" s="15"/>
    </row>
    <row r="2188" spans="1:1" x14ac:dyDescent="0.25">
      <c r="A2188" s="15"/>
    </row>
    <row r="2189" spans="1:1" x14ac:dyDescent="0.25">
      <c r="A2189" s="15"/>
    </row>
    <row r="2190" spans="1:1" x14ac:dyDescent="0.25">
      <c r="A2190" s="15"/>
    </row>
    <row r="2191" spans="1:1" x14ac:dyDescent="0.25">
      <c r="A2191" s="15"/>
    </row>
    <row r="2192" spans="1:1" x14ac:dyDescent="0.25">
      <c r="A2192" s="15"/>
    </row>
    <row r="2193" spans="1:1" x14ac:dyDescent="0.25">
      <c r="A2193" s="15"/>
    </row>
    <row r="2194" spans="1:1" x14ac:dyDescent="0.25">
      <c r="A2194" s="15"/>
    </row>
    <row r="2195" spans="1:1" x14ac:dyDescent="0.25">
      <c r="A2195" s="15"/>
    </row>
    <row r="2196" spans="1:1" x14ac:dyDescent="0.25">
      <c r="A2196" s="15"/>
    </row>
    <row r="2197" spans="1:1" x14ac:dyDescent="0.25">
      <c r="A2197" s="15"/>
    </row>
    <row r="2198" spans="1:1" x14ac:dyDescent="0.25">
      <c r="A2198" s="15"/>
    </row>
    <row r="2199" spans="1:1" x14ac:dyDescent="0.25">
      <c r="A2199" s="15"/>
    </row>
    <row r="2200" spans="1:1" x14ac:dyDescent="0.25">
      <c r="A2200" s="15"/>
    </row>
    <row r="2201" spans="1:1" x14ac:dyDescent="0.25">
      <c r="A2201" s="15"/>
    </row>
    <row r="2202" spans="1:1" x14ac:dyDescent="0.25">
      <c r="A2202" s="15"/>
    </row>
    <row r="2203" spans="1:1" x14ac:dyDescent="0.25">
      <c r="A2203" s="15"/>
    </row>
    <row r="2204" spans="1:1" x14ac:dyDescent="0.25">
      <c r="A2204" s="15"/>
    </row>
    <row r="2205" spans="1:1" x14ac:dyDescent="0.25">
      <c r="A2205" s="15"/>
    </row>
    <row r="2206" spans="1:1" x14ac:dyDescent="0.25">
      <c r="A2206" s="15"/>
    </row>
    <row r="2207" spans="1:1" x14ac:dyDescent="0.25">
      <c r="A2207" s="15"/>
    </row>
    <row r="2208" spans="1:1" x14ac:dyDescent="0.25">
      <c r="A2208" s="15"/>
    </row>
    <row r="2209" spans="1:1" x14ac:dyDescent="0.25">
      <c r="A2209" s="15"/>
    </row>
    <row r="2210" spans="1:1" x14ac:dyDescent="0.25">
      <c r="A2210" s="15"/>
    </row>
    <row r="2211" spans="1:1" x14ac:dyDescent="0.25">
      <c r="A2211" s="15"/>
    </row>
    <row r="2212" spans="1:1" x14ac:dyDescent="0.25">
      <c r="A2212" s="15"/>
    </row>
    <row r="2213" spans="1:1" x14ac:dyDescent="0.25">
      <c r="A2213" s="15"/>
    </row>
    <row r="2214" spans="1:1" x14ac:dyDescent="0.25">
      <c r="A2214" s="15"/>
    </row>
    <row r="2215" spans="1:1" x14ac:dyDescent="0.25">
      <c r="A2215" s="15"/>
    </row>
    <row r="2216" spans="1:1" x14ac:dyDescent="0.25">
      <c r="A2216" s="15"/>
    </row>
    <row r="2217" spans="1:1" x14ac:dyDescent="0.25">
      <c r="A2217" s="15"/>
    </row>
    <row r="2218" spans="1:1" x14ac:dyDescent="0.25">
      <c r="A2218" s="15"/>
    </row>
    <row r="2219" spans="1:1" x14ac:dyDescent="0.25">
      <c r="A2219" s="15"/>
    </row>
    <row r="2220" spans="1:1" x14ac:dyDescent="0.25">
      <c r="A2220" s="15"/>
    </row>
    <row r="2221" spans="1:1" x14ac:dyDescent="0.25">
      <c r="A2221" s="15"/>
    </row>
    <row r="2222" spans="1:1" x14ac:dyDescent="0.25">
      <c r="A2222" s="15"/>
    </row>
    <row r="2223" spans="1:1" x14ac:dyDescent="0.25">
      <c r="A2223" s="15"/>
    </row>
    <row r="2224" spans="1:1" x14ac:dyDescent="0.25">
      <c r="A2224" s="15"/>
    </row>
    <row r="2225" spans="1:1" x14ac:dyDescent="0.25">
      <c r="A2225" s="15"/>
    </row>
    <row r="2226" spans="1:1" x14ac:dyDescent="0.25">
      <c r="A2226" s="15"/>
    </row>
    <row r="2227" spans="1:1" x14ac:dyDescent="0.25">
      <c r="A2227" s="15"/>
    </row>
    <row r="2228" spans="1:1" x14ac:dyDescent="0.25">
      <c r="A2228" s="15"/>
    </row>
    <row r="2229" spans="1:1" x14ac:dyDescent="0.25">
      <c r="A2229" s="15"/>
    </row>
    <row r="2230" spans="1:1" x14ac:dyDescent="0.25">
      <c r="A2230" s="15"/>
    </row>
    <row r="2231" spans="1:1" x14ac:dyDescent="0.25">
      <c r="A2231" s="15"/>
    </row>
    <row r="2232" spans="1:1" x14ac:dyDescent="0.25">
      <c r="A2232" s="15"/>
    </row>
    <row r="2233" spans="1:1" x14ac:dyDescent="0.25">
      <c r="A2233" s="15"/>
    </row>
    <row r="2234" spans="1:1" x14ac:dyDescent="0.25">
      <c r="A2234" s="15"/>
    </row>
    <row r="2235" spans="1:1" x14ac:dyDescent="0.25">
      <c r="A2235" s="15"/>
    </row>
    <row r="2236" spans="1:1" x14ac:dyDescent="0.25">
      <c r="A2236" s="15"/>
    </row>
    <row r="2237" spans="1:1" x14ac:dyDescent="0.25">
      <c r="A2237" s="15"/>
    </row>
    <row r="2238" spans="1:1" x14ac:dyDescent="0.25">
      <c r="A2238" s="15"/>
    </row>
    <row r="2239" spans="1:1" x14ac:dyDescent="0.25">
      <c r="A2239" s="15"/>
    </row>
    <row r="2240" spans="1:1" x14ac:dyDescent="0.25">
      <c r="A2240" s="15"/>
    </row>
    <row r="2241" spans="1:1" x14ac:dyDescent="0.25">
      <c r="A2241" s="15"/>
    </row>
    <row r="2242" spans="1:1" x14ac:dyDescent="0.25">
      <c r="A2242" s="15"/>
    </row>
    <row r="2243" spans="1:1" x14ac:dyDescent="0.25">
      <c r="A2243" s="15"/>
    </row>
    <row r="2244" spans="1:1" x14ac:dyDescent="0.25">
      <c r="A2244" s="15"/>
    </row>
    <row r="2245" spans="1:1" x14ac:dyDescent="0.25">
      <c r="A2245" s="15"/>
    </row>
    <row r="2246" spans="1:1" x14ac:dyDescent="0.25">
      <c r="A2246" s="15"/>
    </row>
    <row r="2247" spans="1:1" x14ac:dyDescent="0.25">
      <c r="A2247" s="15"/>
    </row>
    <row r="2248" spans="1:1" x14ac:dyDescent="0.25">
      <c r="A2248" s="15"/>
    </row>
    <row r="2249" spans="1:1" x14ac:dyDescent="0.25">
      <c r="A2249" s="15"/>
    </row>
    <row r="2250" spans="1:1" x14ac:dyDescent="0.25">
      <c r="A2250" s="15"/>
    </row>
    <row r="2251" spans="1:1" x14ac:dyDescent="0.25">
      <c r="A2251" s="15"/>
    </row>
    <row r="2252" spans="1:1" x14ac:dyDescent="0.25">
      <c r="A2252" s="15"/>
    </row>
    <row r="2253" spans="1:1" x14ac:dyDescent="0.25">
      <c r="A2253" s="15"/>
    </row>
    <row r="2254" spans="1:1" x14ac:dyDescent="0.25">
      <c r="A2254" s="15"/>
    </row>
    <row r="2255" spans="1:1" x14ac:dyDescent="0.25">
      <c r="A2255" s="15"/>
    </row>
    <row r="2256" spans="1:1" x14ac:dyDescent="0.25">
      <c r="A2256" s="15"/>
    </row>
    <row r="2257" spans="1:1" x14ac:dyDescent="0.25">
      <c r="A2257" s="15"/>
    </row>
    <row r="2258" spans="1:1" x14ac:dyDescent="0.25">
      <c r="A2258" s="15"/>
    </row>
    <row r="2259" spans="1:1" x14ac:dyDescent="0.25">
      <c r="A2259" s="15"/>
    </row>
    <row r="2260" spans="1:1" x14ac:dyDescent="0.25">
      <c r="A2260" s="15"/>
    </row>
    <row r="2261" spans="1:1" x14ac:dyDescent="0.25">
      <c r="A2261" s="15"/>
    </row>
    <row r="2262" spans="1:1" x14ac:dyDescent="0.25">
      <c r="A2262" s="15"/>
    </row>
    <row r="2263" spans="1:1" x14ac:dyDescent="0.25">
      <c r="A2263" s="15"/>
    </row>
    <row r="2264" spans="1:1" x14ac:dyDescent="0.25">
      <c r="A2264" s="15"/>
    </row>
    <row r="2265" spans="1:1" x14ac:dyDescent="0.25">
      <c r="A2265" s="15"/>
    </row>
    <row r="2266" spans="1:1" x14ac:dyDescent="0.25">
      <c r="A2266" s="15"/>
    </row>
    <row r="2267" spans="1:1" x14ac:dyDescent="0.25">
      <c r="A2267" s="15"/>
    </row>
    <row r="2268" spans="1:1" x14ac:dyDescent="0.25">
      <c r="A2268" s="15"/>
    </row>
    <row r="2269" spans="1:1" x14ac:dyDescent="0.25">
      <c r="A2269" s="15"/>
    </row>
    <row r="2270" spans="1:1" x14ac:dyDescent="0.25">
      <c r="A2270" s="15"/>
    </row>
    <row r="2271" spans="1:1" x14ac:dyDescent="0.25">
      <c r="A2271" s="15"/>
    </row>
    <row r="2272" spans="1:1" x14ac:dyDescent="0.25">
      <c r="A2272" s="15"/>
    </row>
    <row r="2273" spans="1:1" x14ac:dyDescent="0.25">
      <c r="A2273" s="15"/>
    </row>
    <row r="2274" spans="1:1" x14ac:dyDescent="0.25">
      <c r="A2274" s="15"/>
    </row>
    <row r="2275" spans="1:1" x14ac:dyDescent="0.25">
      <c r="A2275" s="15"/>
    </row>
    <row r="2276" spans="1:1" x14ac:dyDescent="0.25">
      <c r="A2276" s="15"/>
    </row>
    <row r="2277" spans="1:1" x14ac:dyDescent="0.25">
      <c r="A2277" s="15"/>
    </row>
    <row r="2278" spans="1:1" x14ac:dyDescent="0.25">
      <c r="A2278" s="15"/>
    </row>
    <row r="2279" spans="1:1" x14ac:dyDescent="0.25">
      <c r="A2279" s="15"/>
    </row>
    <row r="2280" spans="1:1" x14ac:dyDescent="0.25">
      <c r="A2280" s="15"/>
    </row>
    <row r="2281" spans="1:1" x14ac:dyDescent="0.25">
      <c r="A2281" s="15"/>
    </row>
    <row r="2282" spans="1:1" x14ac:dyDescent="0.25">
      <c r="A2282" s="15"/>
    </row>
    <row r="2283" spans="1:1" x14ac:dyDescent="0.25">
      <c r="A2283" s="15"/>
    </row>
    <row r="2284" spans="1:1" x14ac:dyDescent="0.25">
      <c r="A2284" s="15"/>
    </row>
    <row r="2285" spans="1:1" x14ac:dyDescent="0.25">
      <c r="A2285" s="15"/>
    </row>
    <row r="2286" spans="1:1" x14ac:dyDescent="0.25">
      <c r="A2286" s="15"/>
    </row>
    <row r="2287" spans="1:1" x14ac:dyDescent="0.25">
      <c r="A2287" s="15"/>
    </row>
    <row r="2288" spans="1:1" x14ac:dyDescent="0.25">
      <c r="A2288" s="15"/>
    </row>
    <row r="2289" spans="1:1" x14ac:dyDescent="0.25">
      <c r="A2289" s="15"/>
    </row>
    <row r="2290" spans="1:1" x14ac:dyDescent="0.25">
      <c r="A2290" s="15"/>
    </row>
    <row r="2291" spans="1:1" x14ac:dyDescent="0.25">
      <c r="A2291" s="15"/>
    </row>
    <row r="2292" spans="1:1" x14ac:dyDescent="0.25">
      <c r="A2292" s="15"/>
    </row>
    <row r="2293" spans="1:1" x14ac:dyDescent="0.25">
      <c r="A2293" s="15"/>
    </row>
    <row r="2294" spans="1:1" x14ac:dyDescent="0.25">
      <c r="A2294" s="15"/>
    </row>
    <row r="2295" spans="1:1" x14ac:dyDescent="0.25">
      <c r="A2295" s="15"/>
    </row>
    <row r="2296" spans="1:1" x14ac:dyDescent="0.25">
      <c r="A2296" s="15"/>
    </row>
    <row r="2297" spans="1:1" x14ac:dyDescent="0.25">
      <c r="A2297" s="15"/>
    </row>
    <row r="2298" spans="1:1" x14ac:dyDescent="0.25">
      <c r="A2298" s="15"/>
    </row>
    <row r="2299" spans="1:1" x14ac:dyDescent="0.25">
      <c r="A2299" s="15"/>
    </row>
    <row r="2300" spans="1:1" x14ac:dyDescent="0.25">
      <c r="A2300" s="15"/>
    </row>
    <row r="2301" spans="1:1" x14ac:dyDescent="0.25">
      <c r="A2301" s="15"/>
    </row>
    <row r="2302" spans="1:1" x14ac:dyDescent="0.25">
      <c r="A2302" s="15"/>
    </row>
    <row r="2303" spans="1:1" x14ac:dyDescent="0.25">
      <c r="A2303" s="15"/>
    </row>
    <row r="2304" spans="1:1" x14ac:dyDescent="0.25">
      <c r="A2304" s="15"/>
    </row>
    <row r="2305" spans="1:1" x14ac:dyDescent="0.25">
      <c r="A2305" s="15"/>
    </row>
    <row r="2306" spans="1:1" x14ac:dyDescent="0.25">
      <c r="A2306" s="15"/>
    </row>
    <row r="2307" spans="1:1" x14ac:dyDescent="0.25">
      <c r="A2307" s="15"/>
    </row>
    <row r="2308" spans="1:1" x14ac:dyDescent="0.25">
      <c r="A2308" s="15"/>
    </row>
    <row r="2309" spans="1:1" x14ac:dyDescent="0.25">
      <c r="A2309" s="15"/>
    </row>
    <row r="2310" spans="1:1" x14ac:dyDescent="0.25">
      <c r="A2310" s="15"/>
    </row>
    <row r="2311" spans="1:1" x14ac:dyDescent="0.25">
      <c r="A2311" s="15"/>
    </row>
    <row r="2312" spans="1:1" x14ac:dyDescent="0.25">
      <c r="A2312" s="15"/>
    </row>
    <row r="2313" spans="1:1" x14ac:dyDescent="0.25">
      <c r="A2313" s="15"/>
    </row>
    <row r="2314" spans="1:1" x14ac:dyDescent="0.25">
      <c r="A2314" s="15"/>
    </row>
    <row r="2315" spans="1:1" x14ac:dyDescent="0.25">
      <c r="A2315" s="15"/>
    </row>
    <row r="2316" spans="1:1" x14ac:dyDescent="0.25">
      <c r="A2316" s="15"/>
    </row>
    <row r="2317" spans="1:1" x14ac:dyDescent="0.25">
      <c r="A2317" s="15"/>
    </row>
    <row r="2318" spans="1:1" x14ac:dyDescent="0.25">
      <c r="A2318" s="15"/>
    </row>
    <row r="2319" spans="1:1" x14ac:dyDescent="0.25">
      <c r="A2319" s="15"/>
    </row>
    <row r="2320" spans="1:1" x14ac:dyDescent="0.25">
      <c r="A2320" s="15"/>
    </row>
    <row r="2321" spans="1:1" x14ac:dyDescent="0.25">
      <c r="A2321" s="15"/>
    </row>
    <row r="2322" spans="1:1" x14ac:dyDescent="0.25">
      <c r="A2322" s="15"/>
    </row>
    <row r="2323" spans="1:1" x14ac:dyDescent="0.25">
      <c r="A2323" s="15"/>
    </row>
    <row r="2324" spans="1:1" x14ac:dyDescent="0.25">
      <c r="A2324" s="15"/>
    </row>
    <row r="2325" spans="1:1" x14ac:dyDescent="0.25">
      <c r="A2325" s="15"/>
    </row>
    <row r="2326" spans="1:1" x14ac:dyDescent="0.25">
      <c r="A2326" s="15"/>
    </row>
    <row r="2327" spans="1:1" x14ac:dyDescent="0.25">
      <c r="A2327" s="15"/>
    </row>
    <row r="2328" spans="1:1" x14ac:dyDescent="0.25">
      <c r="A2328" s="15"/>
    </row>
    <row r="2329" spans="1:1" x14ac:dyDescent="0.25">
      <c r="A2329" s="15"/>
    </row>
    <row r="2330" spans="1:1" x14ac:dyDescent="0.25">
      <c r="A2330" s="15"/>
    </row>
    <row r="2331" spans="1:1" x14ac:dyDescent="0.25">
      <c r="A2331" s="15"/>
    </row>
    <row r="2332" spans="1:1" x14ac:dyDescent="0.25">
      <c r="A2332" s="15"/>
    </row>
    <row r="2333" spans="1:1" x14ac:dyDescent="0.25">
      <c r="A2333" s="15"/>
    </row>
    <row r="2334" spans="1:1" x14ac:dyDescent="0.25">
      <c r="A2334" s="15"/>
    </row>
    <row r="2335" spans="1:1" x14ac:dyDescent="0.25">
      <c r="A2335" s="15"/>
    </row>
    <row r="2336" spans="1:1" x14ac:dyDescent="0.25">
      <c r="A2336" s="15"/>
    </row>
    <row r="2337" spans="1:1" x14ac:dyDescent="0.25">
      <c r="A2337" s="15"/>
    </row>
    <row r="2338" spans="1:1" x14ac:dyDescent="0.25">
      <c r="A2338" s="15"/>
    </row>
    <row r="2339" spans="1:1" x14ac:dyDescent="0.25">
      <c r="A2339" s="15"/>
    </row>
    <row r="2340" spans="1:1" x14ac:dyDescent="0.25">
      <c r="A2340" s="15"/>
    </row>
    <row r="2341" spans="1:1" x14ac:dyDescent="0.25">
      <c r="A2341" s="15"/>
    </row>
    <row r="2342" spans="1:1" x14ac:dyDescent="0.25">
      <c r="A2342" s="15"/>
    </row>
    <row r="2343" spans="1:1" x14ac:dyDescent="0.25">
      <c r="A2343" s="15"/>
    </row>
    <row r="2344" spans="1:1" x14ac:dyDescent="0.25">
      <c r="A2344" s="15"/>
    </row>
    <row r="2345" spans="1:1" x14ac:dyDescent="0.25">
      <c r="A2345" s="15"/>
    </row>
    <row r="2346" spans="1:1" x14ac:dyDescent="0.25">
      <c r="A2346" s="15"/>
    </row>
    <row r="2347" spans="1:1" x14ac:dyDescent="0.25">
      <c r="A2347" s="15"/>
    </row>
    <row r="2348" spans="1:1" x14ac:dyDescent="0.25">
      <c r="A2348" s="15"/>
    </row>
    <row r="2349" spans="1:1" x14ac:dyDescent="0.25">
      <c r="A2349" s="15"/>
    </row>
    <row r="2350" spans="1:1" x14ac:dyDescent="0.25">
      <c r="A2350" s="15"/>
    </row>
    <row r="2351" spans="1:1" x14ac:dyDescent="0.25">
      <c r="A2351" s="15"/>
    </row>
    <row r="2352" spans="1:1" x14ac:dyDescent="0.25">
      <c r="A2352" s="15"/>
    </row>
    <row r="2353" spans="1:1" x14ac:dyDescent="0.25">
      <c r="A2353" s="15"/>
    </row>
    <row r="2354" spans="1:1" x14ac:dyDescent="0.25">
      <c r="A2354" s="15"/>
    </row>
    <row r="2355" spans="1:1" x14ac:dyDescent="0.25">
      <c r="A2355" s="15"/>
    </row>
    <row r="2356" spans="1:1" x14ac:dyDescent="0.25">
      <c r="A2356" s="15"/>
    </row>
    <row r="2357" spans="1:1" x14ac:dyDescent="0.25">
      <c r="A2357" s="15"/>
    </row>
    <row r="2358" spans="1:1" x14ac:dyDescent="0.25">
      <c r="A2358" s="15"/>
    </row>
    <row r="2359" spans="1:1" x14ac:dyDescent="0.25">
      <c r="A2359" s="15"/>
    </row>
    <row r="2360" spans="1:1" x14ac:dyDescent="0.25">
      <c r="A2360" s="15"/>
    </row>
    <row r="2361" spans="1:1" x14ac:dyDescent="0.25">
      <c r="A2361" s="15"/>
    </row>
    <row r="2362" spans="1:1" x14ac:dyDescent="0.25">
      <c r="A2362" s="15"/>
    </row>
    <row r="2363" spans="1:1" x14ac:dyDescent="0.25">
      <c r="A2363" s="15"/>
    </row>
    <row r="2364" spans="1:1" x14ac:dyDescent="0.25">
      <c r="A2364" s="15"/>
    </row>
    <row r="2365" spans="1:1" x14ac:dyDescent="0.25">
      <c r="A2365" s="15"/>
    </row>
    <row r="2366" spans="1:1" x14ac:dyDescent="0.25">
      <c r="A2366" s="15"/>
    </row>
    <row r="2367" spans="1:1" x14ac:dyDescent="0.25">
      <c r="A2367" s="15"/>
    </row>
    <row r="2368" spans="1:1" x14ac:dyDescent="0.25">
      <c r="A2368" s="15"/>
    </row>
    <row r="2369" spans="1:1" x14ac:dyDescent="0.25">
      <c r="A2369" s="15"/>
    </row>
    <row r="2370" spans="1:1" x14ac:dyDescent="0.25">
      <c r="A2370" s="15"/>
    </row>
    <row r="2371" spans="1:1" x14ac:dyDescent="0.25">
      <c r="A2371" s="15"/>
    </row>
    <row r="2372" spans="1:1" x14ac:dyDescent="0.25">
      <c r="A2372" s="15"/>
    </row>
    <row r="2373" spans="1:1" x14ac:dyDescent="0.25">
      <c r="A2373" s="15"/>
    </row>
    <row r="2374" spans="1:1" x14ac:dyDescent="0.25">
      <c r="A2374" s="15"/>
    </row>
    <row r="2375" spans="1:1" x14ac:dyDescent="0.25">
      <c r="A2375" s="15"/>
    </row>
    <row r="2376" spans="1:1" x14ac:dyDescent="0.25">
      <c r="A2376" s="15"/>
    </row>
    <row r="2377" spans="1:1" x14ac:dyDescent="0.25">
      <c r="A2377" s="15"/>
    </row>
    <row r="2378" spans="1:1" x14ac:dyDescent="0.25">
      <c r="A2378" s="15"/>
    </row>
    <row r="2379" spans="1:1" x14ac:dyDescent="0.25">
      <c r="A2379" s="15"/>
    </row>
    <row r="2380" spans="1:1" x14ac:dyDescent="0.25">
      <c r="A2380" s="15"/>
    </row>
    <row r="2381" spans="1:1" x14ac:dyDescent="0.25">
      <c r="A2381" s="15"/>
    </row>
    <row r="2382" spans="1:1" x14ac:dyDescent="0.25">
      <c r="A2382" s="15"/>
    </row>
    <row r="2383" spans="1:1" x14ac:dyDescent="0.25">
      <c r="A2383" s="15"/>
    </row>
    <row r="2384" spans="1:1" x14ac:dyDescent="0.25">
      <c r="A2384" s="15"/>
    </row>
    <row r="2385" spans="1:1" x14ac:dyDescent="0.25">
      <c r="A2385" s="15"/>
    </row>
    <row r="2386" spans="1:1" x14ac:dyDescent="0.25">
      <c r="A2386" s="15"/>
    </row>
    <row r="2387" spans="1:1" x14ac:dyDescent="0.25">
      <c r="A2387" s="15"/>
    </row>
    <row r="2388" spans="1:1" x14ac:dyDescent="0.25">
      <c r="A2388" s="15"/>
    </row>
    <row r="2389" spans="1:1" x14ac:dyDescent="0.25">
      <c r="A2389" s="15"/>
    </row>
    <row r="2390" spans="1:1" x14ac:dyDescent="0.25">
      <c r="A2390" s="15"/>
    </row>
    <row r="2391" spans="1:1" x14ac:dyDescent="0.25">
      <c r="A2391" s="15"/>
    </row>
    <row r="2392" spans="1:1" x14ac:dyDescent="0.25">
      <c r="A2392" s="15"/>
    </row>
    <row r="2393" spans="1:1" x14ac:dyDescent="0.25">
      <c r="A2393" s="15"/>
    </row>
    <row r="2394" spans="1:1" x14ac:dyDescent="0.25">
      <c r="A2394" s="15"/>
    </row>
    <row r="2395" spans="1:1" x14ac:dyDescent="0.25">
      <c r="A2395" s="15"/>
    </row>
    <row r="2396" spans="1:1" x14ac:dyDescent="0.25">
      <c r="A2396" s="15"/>
    </row>
    <row r="2397" spans="1:1" x14ac:dyDescent="0.25">
      <c r="A2397" s="15"/>
    </row>
    <row r="2398" spans="1:1" x14ac:dyDescent="0.25">
      <c r="A2398" s="15"/>
    </row>
    <row r="2399" spans="1:1" x14ac:dyDescent="0.25">
      <c r="A2399" s="15"/>
    </row>
    <row r="2400" spans="1:1" x14ac:dyDescent="0.25">
      <c r="A2400" s="15"/>
    </row>
    <row r="2401" spans="1:1" x14ac:dyDescent="0.25">
      <c r="A2401" s="15"/>
    </row>
    <row r="2402" spans="1:1" x14ac:dyDescent="0.25">
      <c r="A2402" s="15"/>
    </row>
    <row r="2403" spans="1:1" x14ac:dyDescent="0.25">
      <c r="A2403" s="15"/>
    </row>
    <row r="2404" spans="1:1" x14ac:dyDescent="0.25">
      <c r="A2404" s="15"/>
    </row>
    <row r="2405" spans="1:1" x14ac:dyDescent="0.25">
      <c r="A2405" s="15"/>
    </row>
    <row r="2406" spans="1:1" x14ac:dyDescent="0.25">
      <c r="A2406" s="15"/>
    </row>
    <row r="2407" spans="1:1" x14ac:dyDescent="0.25">
      <c r="A2407" s="15"/>
    </row>
    <row r="2408" spans="1:1" x14ac:dyDescent="0.25">
      <c r="A2408" s="15"/>
    </row>
    <row r="2409" spans="1:1" x14ac:dyDescent="0.25">
      <c r="A2409" s="15"/>
    </row>
    <row r="2410" spans="1:1" x14ac:dyDescent="0.25">
      <c r="A2410" s="15"/>
    </row>
    <row r="2411" spans="1:1" x14ac:dyDescent="0.25">
      <c r="A2411" s="15"/>
    </row>
    <row r="2412" spans="1:1" x14ac:dyDescent="0.25">
      <c r="A2412" s="15"/>
    </row>
    <row r="2413" spans="1:1" x14ac:dyDescent="0.25">
      <c r="A2413" s="15"/>
    </row>
    <row r="2414" spans="1:1" x14ac:dyDescent="0.25">
      <c r="A2414" s="15"/>
    </row>
    <row r="2415" spans="1:1" x14ac:dyDescent="0.25">
      <c r="A2415" s="15"/>
    </row>
    <row r="2416" spans="1:1" x14ac:dyDescent="0.25">
      <c r="A2416" s="15"/>
    </row>
    <row r="2417" spans="1:1" x14ac:dyDescent="0.25">
      <c r="A2417" s="15"/>
    </row>
    <row r="2418" spans="1:1" x14ac:dyDescent="0.25">
      <c r="A2418" s="15"/>
    </row>
    <row r="2419" spans="1:1" x14ac:dyDescent="0.25">
      <c r="A2419" s="15"/>
    </row>
    <row r="2420" spans="1:1" x14ac:dyDescent="0.25">
      <c r="A2420" s="15"/>
    </row>
    <row r="2421" spans="1:1" x14ac:dyDescent="0.25">
      <c r="A2421" s="15"/>
    </row>
    <row r="2422" spans="1:1" x14ac:dyDescent="0.25">
      <c r="A2422" s="15"/>
    </row>
    <row r="2423" spans="1:1" x14ac:dyDescent="0.25">
      <c r="A2423" s="15"/>
    </row>
    <row r="2424" spans="1:1" x14ac:dyDescent="0.25">
      <c r="A2424" s="15"/>
    </row>
    <row r="2425" spans="1:1" x14ac:dyDescent="0.25">
      <c r="A2425" s="15"/>
    </row>
    <row r="2426" spans="1:1" x14ac:dyDescent="0.25">
      <c r="A2426" s="15"/>
    </row>
    <row r="2427" spans="1:1" x14ac:dyDescent="0.25">
      <c r="A2427" s="15"/>
    </row>
    <row r="2428" spans="1:1" x14ac:dyDescent="0.25">
      <c r="A2428" s="15"/>
    </row>
    <row r="2429" spans="1:1" x14ac:dyDescent="0.25">
      <c r="A2429" s="15"/>
    </row>
    <row r="2430" spans="1:1" x14ac:dyDescent="0.25">
      <c r="A2430" s="15"/>
    </row>
    <row r="2431" spans="1:1" x14ac:dyDescent="0.25">
      <c r="A2431" s="15"/>
    </row>
    <row r="2432" spans="1:1" x14ac:dyDescent="0.25">
      <c r="A2432" s="15"/>
    </row>
    <row r="2433" spans="1:1" x14ac:dyDescent="0.25">
      <c r="A2433" s="15"/>
    </row>
    <row r="2434" spans="1:1" x14ac:dyDescent="0.25">
      <c r="A2434" s="15"/>
    </row>
    <row r="2435" spans="1:1" x14ac:dyDescent="0.25">
      <c r="A2435" s="15"/>
    </row>
    <row r="2436" spans="1:1" x14ac:dyDescent="0.25">
      <c r="A2436" s="15"/>
    </row>
    <row r="2437" spans="1:1" x14ac:dyDescent="0.25">
      <c r="A2437" s="15"/>
    </row>
    <row r="2438" spans="1:1" x14ac:dyDescent="0.25">
      <c r="A2438" s="15"/>
    </row>
    <row r="2439" spans="1:1" x14ac:dyDescent="0.25">
      <c r="A2439" s="15"/>
    </row>
    <row r="2440" spans="1:1" x14ac:dyDescent="0.25">
      <c r="A2440" s="15"/>
    </row>
    <row r="2441" spans="1:1" x14ac:dyDescent="0.25">
      <c r="A2441" s="15"/>
    </row>
    <row r="2442" spans="1:1" x14ac:dyDescent="0.25">
      <c r="A2442" s="15"/>
    </row>
    <row r="2443" spans="1:1" x14ac:dyDescent="0.25">
      <c r="A2443" s="15"/>
    </row>
    <row r="2444" spans="1:1" x14ac:dyDescent="0.25">
      <c r="A2444" s="15"/>
    </row>
    <row r="2445" spans="1:1" x14ac:dyDescent="0.25">
      <c r="A2445" s="15"/>
    </row>
    <row r="2446" spans="1:1" x14ac:dyDescent="0.25">
      <c r="A2446" s="15"/>
    </row>
    <row r="2447" spans="1:1" x14ac:dyDescent="0.25">
      <c r="A2447" s="15"/>
    </row>
    <row r="2448" spans="1:1" x14ac:dyDescent="0.25">
      <c r="A2448" s="15"/>
    </row>
    <row r="2449" spans="1:1" x14ac:dyDescent="0.25">
      <c r="A2449" s="15"/>
    </row>
    <row r="2450" spans="1:1" x14ac:dyDescent="0.25">
      <c r="A2450" s="15"/>
    </row>
    <row r="2451" spans="1:1" x14ac:dyDescent="0.25">
      <c r="A2451" s="15"/>
    </row>
    <row r="2452" spans="1:1" x14ac:dyDescent="0.25">
      <c r="A2452" s="15"/>
    </row>
    <row r="2453" spans="1:1" x14ac:dyDescent="0.25">
      <c r="A2453" s="15"/>
    </row>
    <row r="2454" spans="1:1" x14ac:dyDescent="0.25">
      <c r="A2454" s="15"/>
    </row>
    <row r="2455" spans="1:1" x14ac:dyDescent="0.25">
      <c r="A2455" s="15"/>
    </row>
    <row r="2456" spans="1:1" x14ac:dyDescent="0.25">
      <c r="A2456" s="15"/>
    </row>
    <row r="2457" spans="1:1" x14ac:dyDescent="0.25">
      <c r="A2457" s="15"/>
    </row>
    <row r="2458" spans="1:1" x14ac:dyDescent="0.25">
      <c r="A2458" s="15"/>
    </row>
    <row r="2459" spans="1:1" x14ac:dyDescent="0.25">
      <c r="A2459" s="15"/>
    </row>
    <row r="2460" spans="1:1" x14ac:dyDescent="0.25">
      <c r="A2460" s="15"/>
    </row>
    <row r="2461" spans="1:1" x14ac:dyDescent="0.25">
      <c r="A2461" s="15"/>
    </row>
    <row r="2462" spans="1:1" x14ac:dyDescent="0.25">
      <c r="A2462" s="15"/>
    </row>
    <row r="2463" spans="1:1" x14ac:dyDescent="0.25">
      <c r="A2463" s="15"/>
    </row>
    <row r="2464" spans="1:1" x14ac:dyDescent="0.25">
      <c r="A2464" s="15"/>
    </row>
    <row r="2465" spans="1:1" x14ac:dyDescent="0.25">
      <c r="A2465" s="15"/>
    </row>
    <row r="2466" spans="1:1" x14ac:dyDescent="0.25">
      <c r="A2466" s="15"/>
    </row>
    <row r="2467" spans="1:1" x14ac:dyDescent="0.25">
      <c r="A2467" s="15"/>
    </row>
    <row r="2468" spans="1:1" x14ac:dyDescent="0.25">
      <c r="A2468" s="15"/>
    </row>
    <row r="2469" spans="1:1" x14ac:dyDescent="0.25">
      <c r="A2469" s="15"/>
    </row>
    <row r="2470" spans="1:1" x14ac:dyDescent="0.25">
      <c r="A2470" s="15"/>
    </row>
    <row r="2471" spans="1:1" x14ac:dyDescent="0.25">
      <c r="A2471" s="15"/>
    </row>
    <row r="2472" spans="1:1" x14ac:dyDescent="0.25">
      <c r="A2472" s="15"/>
    </row>
    <row r="2473" spans="1:1" x14ac:dyDescent="0.25">
      <c r="A2473" s="15"/>
    </row>
    <row r="2474" spans="1:1" x14ac:dyDescent="0.25">
      <c r="A2474" s="15"/>
    </row>
    <row r="2475" spans="1:1" x14ac:dyDescent="0.25">
      <c r="A2475" s="15"/>
    </row>
    <row r="2476" spans="1:1" x14ac:dyDescent="0.25">
      <c r="A2476" s="15"/>
    </row>
    <row r="2477" spans="1:1" x14ac:dyDescent="0.25">
      <c r="A2477" s="15"/>
    </row>
    <row r="2478" spans="1:1" x14ac:dyDescent="0.25">
      <c r="A2478" s="15"/>
    </row>
    <row r="2479" spans="1:1" x14ac:dyDescent="0.25">
      <c r="A2479" s="15"/>
    </row>
    <row r="2480" spans="1:1" x14ac:dyDescent="0.25">
      <c r="A2480" s="15"/>
    </row>
    <row r="2481" spans="1:1" x14ac:dyDescent="0.25">
      <c r="A2481" s="15"/>
    </row>
    <row r="2482" spans="1:1" x14ac:dyDescent="0.25">
      <c r="A2482" s="15"/>
    </row>
    <row r="2483" spans="1:1" x14ac:dyDescent="0.25">
      <c r="A2483" s="15"/>
    </row>
    <row r="2484" spans="1:1" x14ac:dyDescent="0.25">
      <c r="A2484" s="15"/>
    </row>
    <row r="2485" spans="1:1" x14ac:dyDescent="0.25">
      <c r="A2485" s="15"/>
    </row>
    <row r="2486" spans="1:1" x14ac:dyDescent="0.25">
      <c r="A2486" s="15"/>
    </row>
    <row r="2487" spans="1:1" x14ac:dyDescent="0.25">
      <c r="A2487" s="15"/>
    </row>
    <row r="2488" spans="1:1" x14ac:dyDescent="0.25">
      <c r="A2488" s="15"/>
    </row>
    <row r="2489" spans="1:1" x14ac:dyDescent="0.25">
      <c r="A2489" s="15"/>
    </row>
    <row r="2490" spans="1:1" x14ac:dyDescent="0.25">
      <c r="A2490" s="15"/>
    </row>
    <row r="2491" spans="1:1" x14ac:dyDescent="0.25">
      <c r="A2491" s="15"/>
    </row>
    <row r="2492" spans="1:1" x14ac:dyDescent="0.25">
      <c r="A2492" s="15"/>
    </row>
    <row r="2493" spans="1:1" x14ac:dyDescent="0.25">
      <c r="A2493" s="15"/>
    </row>
    <row r="2494" spans="1:1" x14ac:dyDescent="0.25">
      <c r="A2494" s="15"/>
    </row>
    <row r="2495" spans="1:1" x14ac:dyDescent="0.25">
      <c r="A2495" s="15"/>
    </row>
    <row r="2496" spans="1:1" x14ac:dyDescent="0.25">
      <c r="A2496" s="15"/>
    </row>
    <row r="2497" spans="1:1" x14ac:dyDescent="0.25">
      <c r="A2497" s="15"/>
    </row>
    <row r="2498" spans="1:1" x14ac:dyDescent="0.25">
      <c r="A2498" s="15"/>
    </row>
    <row r="2499" spans="1:1" x14ac:dyDescent="0.25">
      <c r="A2499" s="15"/>
    </row>
    <row r="2500" spans="1:1" x14ac:dyDescent="0.25">
      <c r="A2500" s="15"/>
    </row>
    <row r="2501" spans="1:1" x14ac:dyDescent="0.25">
      <c r="A2501" s="15"/>
    </row>
    <row r="2502" spans="1:1" x14ac:dyDescent="0.25">
      <c r="A2502" s="15"/>
    </row>
    <row r="2503" spans="1:1" x14ac:dyDescent="0.25">
      <c r="A2503" s="15"/>
    </row>
    <row r="2504" spans="1:1" x14ac:dyDescent="0.25">
      <c r="A2504" s="15"/>
    </row>
    <row r="2505" spans="1:1" x14ac:dyDescent="0.25">
      <c r="A2505" s="15"/>
    </row>
    <row r="2506" spans="1:1" x14ac:dyDescent="0.25">
      <c r="A2506" s="15"/>
    </row>
    <row r="2507" spans="1:1" x14ac:dyDescent="0.25">
      <c r="A2507" s="15"/>
    </row>
    <row r="2508" spans="1:1" x14ac:dyDescent="0.25">
      <c r="A2508" s="15"/>
    </row>
    <row r="2509" spans="1:1" x14ac:dyDescent="0.25">
      <c r="A2509" s="15"/>
    </row>
    <row r="2510" spans="1:1" x14ac:dyDescent="0.25">
      <c r="A2510" s="15"/>
    </row>
    <row r="2511" spans="1:1" x14ac:dyDescent="0.25">
      <c r="A2511" s="15"/>
    </row>
    <row r="2512" spans="1:1" x14ac:dyDescent="0.25">
      <c r="A2512" s="15"/>
    </row>
    <row r="2513" spans="1:1" x14ac:dyDescent="0.25">
      <c r="A2513" s="15"/>
    </row>
    <row r="2514" spans="1:1" x14ac:dyDescent="0.25">
      <c r="A2514" s="15"/>
    </row>
    <row r="2515" spans="1:1" x14ac:dyDescent="0.25">
      <c r="A2515" s="15"/>
    </row>
    <row r="2516" spans="1:1" x14ac:dyDescent="0.25">
      <c r="A2516" s="15"/>
    </row>
    <row r="2517" spans="1:1" x14ac:dyDescent="0.25">
      <c r="A2517" s="15"/>
    </row>
    <row r="2518" spans="1:1" x14ac:dyDescent="0.25">
      <c r="A2518" s="15"/>
    </row>
    <row r="2519" spans="1:1" x14ac:dyDescent="0.25">
      <c r="A2519" s="15"/>
    </row>
    <row r="2520" spans="1:1" x14ac:dyDescent="0.25">
      <c r="A2520" s="15"/>
    </row>
    <row r="2521" spans="1:1" x14ac:dyDescent="0.25">
      <c r="A2521" s="15"/>
    </row>
    <row r="2522" spans="1:1" x14ac:dyDescent="0.25">
      <c r="A2522" s="15"/>
    </row>
    <row r="2523" spans="1:1" x14ac:dyDescent="0.25">
      <c r="A2523" s="15"/>
    </row>
    <row r="2524" spans="1:1" x14ac:dyDescent="0.25">
      <c r="A2524" s="15"/>
    </row>
    <row r="2525" spans="1:1" x14ac:dyDescent="0.25">
      <c r="A2525" s="15"/>
    </row>
    <row r="2526" spans="1:1" x14ac:dyDescent="0.25">
      <c r="A2526" s="15"/>
    </row>
    <row r="2527" spans="1:1" x14ac:dyDescent="0.25">
      <c r="A2527" s="15"/>
    </row>
    <row r="2528" spans="1:1" x14ac:dyDescent="0.25">
      <c r="A2528" s="15"/>
    </row>
    <row r="2529" spans="1:1" x14ac:dyDescent="0.25">
      <c r="A2529" s="15"/>
    </row>
    <row r="2530" spans="1:1" x14ac:dyDescent="0.25">
      <c r="A2530" s="15"/>
    </row>
    <row r="2531" spans="1:1" x14ac:dyDescent="0.25">
      <c r="A2531" s="15"/>
    </row>
    <row r="2532" spans="1:1" x14ac:dyDescent="0.25">
      <c r="A2532" s="15"/>
    </row>
    <row r="2533" spans="1:1" x14ac:dyDescent="0.25">
      <c r="A2533" s="15"/>
    </row>
    <row r="2534" spans="1:1" x14ac:dyDescent="0.25">
      <c r="A2534" s="15"/>
    </row>
    <row r="2535" spans="1:1" x14ac:dyDescent="0.25">
      <c r="A2535" s="15"/>
    </row>
    <row r="2536" spans="1:1" x14ac:dyDescent="0.25">
      <c r="A2536" s="15"/>
    </row>
    <row r="2537" spans="1:1" x14ac:dyDescent="0.25">
      <c r="A2537" s="15"/>
    </row>
    <row r="2538" spans="1:1" x14ac:dyDescent="0.25">
      <c r="A2538" s="15"/>
    </row>
    <row r="2539" spans="1:1" x14ac:dyDescent="0.25">
      <c r="A2539" s="15"/>
    </row>
    <row r="2540" spans="1:1" x14ac:dyDescent="0.25">
      <c r="A2540" s="15"/>
    </row>
    <row r="2541" spans="1:1" x14ac:dyDescent="0.25">
      <c r="A2541" s="15"/>
    </row>
    <row r="2542" spans="1:1" x14ac:dyDescent="0.25">
      <c r="A2542" s="15"/>
    </row>
    <row r="2543" spans="1:1" x14ac:dyDescent="0.25">
      <c r="A2543" s="15"/>
    </row>
    <row r="2544" spans="1:1" x14ac:dyDescent="0.25">
      <c r="A2544" s="15"/>
    </row>
    <row r="2545" spans="1:1" x14ac:dyDescent="0.25">
      <c r="A2545" s="15"/>
    </row>
    <row r="2546" spans="1:1" x14ac:dyDescent="0.25">
      <c r="A2546" s="15"/>
    </row>
    <row r="2547" spans="1:1" x14ac:dyDescent="0.25">
      <c r="A2547" s="15"/>
    </row>
    <row r="2548" spans="1:1" x14ac:dyDescent="0.25">
      <c r="A2548" s="15"/>
    </row>
    <row r="2549" spans="1:1" x14ac:dyDescent="0.25">
      <c r="A2549" s="15"/>
    </row>
    <row r="2550" spans="1:1" x14ac:dyDescent="0.25">
      <c r="A2550" s="15"/>
    </row>
    <row r="2551" spans="1:1" x14ac:dyDescent="0.25">
      <c r="A2551" s="15"/>
    </row>
    <row r="2552" spans="1:1" x14ac:dyDescent="0.25">
      <c r="A2552" s="15"/>
    </row>
    <row r="2553" spans="1:1" x14ac:dyDescent="0.25">
      <c r="A2553" s="15"/>
    </row>
    <row r="2554" spans="1:1" x14ac:dyDescent="0.25">
      <c r="A2554" s="15"/>
    </row>
    <row r="2555" spans="1:1" x14ac:dyDescent="0.25">
      <c r="A2555" s="15"/>
    </row>
    <row r="2556" spans="1:1" x14ac:dyDescent="0.25">
      <c r="A2556" s="15"/>
    </row>
    <row r="2557" spans="1:1" x14ac:dyDescent="0.25">
      <c r="A2557" s="15"/>
    </row>
    <row r="2558" spans="1:1" x14ac:dyDescent="0.25">
      <c r="A2558" s="15"/>
    </row>
    <row r="2559" spans="1:1" x14ac:dyDescent="0.25">
      <c r="A2559" s="15"/>
    </row>
    <row r="2560" spans="1:1" x14ac:dyDescent="0.25">
      <c r="A2560" s="15"/>
    </row>
    <row r="2561" spans="1:1" x14ac:dyDescent="0.25">
      <c r="A2561" s="15"/>
    </row>
    <row r="2562" spans="1:1" x14ac:dyDescent="0.25">
      <c r="A2562" s="15"/>
    </row>
    <row r="2563" spans="1:1" x14ac:dyDescent="0.25">
      <c r="A2563" s="15"/>
    </row>
    <row r="2564" spans="1:1" x14ac:dyDescent="0.25">
      <c r="A2564" s="15"/>
    </row>
    <row r="2565" spans="1:1" x14ac:dyDescent="0.25">
      <c r="A2565" s="15"/>
    </row>
    <row r="2566" spans="1:1" x14ac:dyDescent="0.25">
      <c r="A2566" s="15"/>
    </row>
    <row r="2567" spans="1:1" x14ac:dyDescent="0.25">
      <c r="A2567" s="15"/>
    </row>
    <row r="2568" spans="1:1" x14ac:dyDescent="0.25">
      <c r="A2568" s="15"/>
    </row>
    <row r="2569" spans="1:1" x14ac:dyDescent="0.25">
      <c r="A2569" s="15"/>
    </row>
    <row r="2570" spans="1:1" x14ac:dyDescent="0.25">
      <c r="A2570" s="15"/>
    </row>
    <row r="2571" spans="1:1" x14ac:dyDescent="0.25">
      <c r="A2571" s="15"/>
    </row>
    <row r="2572" spans="1:1" x14ac:dyDescent="0.25">
      <c r="A2572" s="15"/>
    </row>
    <row r="2573" spans="1:1" x14ac:dyDescent="0.25">
      <c r="A2573" s="15"/>
    </row>
    <row r="2574" spans="1:1" x14ac:dyDescent="0.25">
      <c r="A2574" s="15"/>
    </row>
    <row r="2575" spans="1:1" x14ac:dyDescent="0.25">
      <c r="A2575" s="15"/>
    </row>
    <row r="2576" spans="1:1" x14ac:dyDescent="0.25">
      <c r="A2576" s="15"/>
    </row>
    <row r="2577" spans="1:1" x14ac:dyDescent="0.25">
      <c r="A2577" s="15"/>
    </row>
    <row r="2578" spans="1:1" x14ac:dyDescent="0.25">
      <c r="A2578" s="15"/>
    </row>
    <row r="2579" spans="1:1" x14ac:dyDescent="0.25">
      <c r="A2579" s="15"/>
    </row>
    <row r="2580" spans="1:1" x14ac:dyDescent="0.25">
      <c r="A2580" s="15"/>
    </row>
    <row r="2581" spans="1:1" x14ac:dyDescent="0.25">
      <c r="A2581" s="15"/>
    </row>
    <row r="2582" spans="1:1" x14ac:dyDescent="0.25">
      <c r="A2582" s="15"/>
    </row>
    <row r="2583" spans="1:1" x14ac:dyDescent="0.25">
      <c r="A2583" s="15"/>
    </row>
    <row r="2584" spans="1:1" x14ac:dyDescent="0.25">
      <c r="A2584" s="15"/>
    </row>
    <row r="2585" spans="1:1" x14ac:dyDescent="0.25">
      <c r="A2585" s="15"/>
    </row>
    <row r="2586" spans="1:1" x14ac:dyDescent="0.25">
      <c r="A2586" s="15"/>
    </row>
    <row r="2587" spans="1:1" x14ac:dyDescent="0.25">
      <c r="A2587" s="15"/>
    </row>
    <row r="2588" spans="1:1" x14ac:dyDescent="0.25">
      <c r="A2588" s="15"/>
    </row>
    <row r="2589" spans="1:1" x14ac:dyDescent="0.25">
      <c r="A2589" s="15"/>
    </row>
    <row r="2590" spans="1:1" x14ac:dyDescent="0.25">
      <c r="A2590" s="15"/>
    </row>
    <row r="2591" spans="1:1" x14ac:dyDescent="0.25">
      <c r="A2591" s="15"/>
    </row>
    <row r="2592" spans="1:1" x14ac:dyDescent="0.25">
      <c r="A2592" s="15"/>
    </row>
    <row r="2593" spans="1:1" x14ac:dyDescent="0.25">
      <c r="A2593" s="15"/>
    </row>
    <row r="2594" spans="1:1" x14ac:dyDescent="0.25">
      <c r="A2594" s="15"/>
    </row>
    <row r="2595" spans="1:1" x14ac:dyDescent="0.25">
      <c r="A2595" s="15"/>
    </row>
    <row r="2596" spans="1:1" x14ac:dyDescent="0.25">
      <c r="A2596" s="15"/>
    </row>
    <row r="2597" spans="1:1" x14ac:dyDescent="0.25">
      <c r="A2597" s="15"/>
    </row>
    <row r="2598" spans="1:1" x14ac:dyDescent="0.25">
      <c r="A2598" s="15"/>
    </row>
    <row r="2599" spans="1:1" x14ac:dyDescent="0.25">
      <c r="A2599" s="15"/>
    </row>
    <row r="2600" spans="1:1" x14ac:dyDescent="0.25">
      <c r="A2600" s="15"/>
    </row>
    <row r="2601" spans="1:1" x14ac:dyDescent="0.25">
      <c r="A2601" s="15"/>
    </row>
    <row r="2602" spans="1:1" x14ac:dyDescent="0.25">
      <c r="A2602" s="15"/>
    </row>
    <row r="2603" spans="1:1" x14ac:dyDescent="0.25">
      <c r="A2603" s="15"/>
    </row>
    <row r="2604" spans="1:1" x14ac:dyDescent="0.25">
      <c r="A2604" s="15"/>
    </row>
    <row r="2605" spans="1:1" x14ac:dyDescent="0.25">
      <c r="A2605" s="15"/>
    </row>
    <row r="2606" spans="1:1" x14ac:dyDescent="0.25">
      <c r="A2606" s="15"/>
    </row>
    <row r="2607" spans="1:1" x14ac:dyDescent="0.25">
      <c r="A2607" s="15"/>
    </row>
    <row r="2608" spans="1:1" x14ac:dyDescent="0.25">
      <c r="A2608" s="15"/>
    </row>
    <row r="2609" spans="1:1" x14ac:dyDescent="0.25">
      <c r="A2609" s="15"/>
    </row>
    <row r="2610" spans="1:1" x14ac:dyDescent="0.25">
      <c r="A2610" s="15"/>
    </row>
    <row r="2611" spans="1:1" x14ac:dyDescent="0.25">
      <c r="A2611" s="15"/>
    </row>
    <row r="2612" spans="1:1" x14ac:dyDescent="0.25">
      <c r="A2612" s="15"/>
    </row>
    <row r="2613" spans="1:1" x14ac:dyDescent="0.25">
      <c r="A2613" s="15"/>
    </row>
    <row r="2614" spans="1:1" x14ac:dyDescent="0.25">
      <c r="A2614" s="15"/>
    </row>
    <row r="2615" spans="1:1" x14ac:dyDescent="0.25">
      <c r="A2615" s="15"/>
    </row>
    <row r="2616" spans="1:1" x14ac:dyDescent="0.25">
      <c r="A2616" s="15"/>
    </row>
    <row r="2617" spans="1:1" x14ac:dyDescent="0.25">
      <c r="A2617" s="15"/>
    </row>
    <row r="2618" spans="1:1" x14ac:dyDescent="0.25">
      <c r="A2618" s="15"/>
    </row>
    <row r="2619" spans="1:1" x14ac:dyDescent="0.25">
      <c r="A2619" s="15"/>
    </row>
    <row r="2620" spans="1:1" x14ac:dyDescent="0.25">
      <c r="A2620" s="15"/>
    </row>
    <row r="2621" spans="1:1" x14ac:dyDescent="0.25">
      <c r="A2621" s="15"/>
    </row>
    <row r="2622" spans="1:1" x14ac:dyDescent="0.25">
      <c r="A2622" s="15"/>
    </row>
    <row r="2623" spans="1:1" x14ac:dyDescent="0.25">
      <c r="A2623" s="15"/>
    </row>
    <row r="2624" spans="1:1" x14ac:dyDescent="0.25">
      <c r="A2624" s="15"/>
    </row>
    <row r="2625" spans="1:1" x14ac:dyDescent="0.25">
      <c r="A2625" s="15"/>
    </row>
    <row r="2626" spans="1:1" x14ac:dyDescent="0.25">
      <c r="A2626" s="15"/>
    </row>
    <row r="2627" spans="1:1" x14ac:dyDescent="0.25">
      <c r="A2627" s="15"/>
    </row>
    <row r="2628" spans="1:1" x14ac:dyDescent="0.25">
      <c r="A2628" s="15"/>
    </row>
    <row r="2629" spans="1:1" x14ac:dyDescent="0.25">
      <c r="A2629" s="15"/>
    </row>
    <row r="2630" spans="1:1" x14ac:dyDescent="0.25">
      <c r="A2630" s="15"/>
    </row>
    <row r="2631" spans="1:1" x14ac:dyDescent="0.25">
      <c r="A2631" s="15"/>
    </row>
    <row r="2632" spans="1:1" x14ac:dyDescent="0.25">
      <c r="A2632" s="15"/>
    </row>
    <row r="2633" spans="1:1" x14ac:dyDescent="0.25">
      <c r="A2633" s="15"/>
    </row>
    <row r="2634" spans="1:1" x14ac:dyDescent="0.25">
      <c r="A2634" s="15"/>
    </row>
    <row r="2635" spans="1:1" x14ac:dyDescent="0.25">
      <c r="A2635" s="15"/>
    </row>
    <row r="2636" spans="1:1" x14ac:dyDescent="0.25">
      <c r="A2636" s="15"/>
    </row>
    <row r="2637" spans="1:1" x14ac:dyDescent="0.25">
      <c r="A2637" s="15"/>
    </row>
    <row r="2638" spans="1:1" x14ac:dyDescent="0.25">
      <c r="A2638" s="15"/>
    </row>
    <row r="2639" spans="1:1" x14ac:dyDescent="0.25">
      <c r="A2639" s="15"/>
    </row>
    <row r="2640" spans="1:1" x14ac:dyDescent="0.25">
      <c r="A2640" s="15"/>
    </row>
    <row r="2641" spans="1:1" x14ac:dyDescent="0.25">
      <c r="A2641" s="15"/>
    </row>
    <row r="2642" spans="1:1" x14ac:dyDescent="0.25">
      <c r="A2642" s="15"/>
    </row>
    <row r="2643" spans="1:1" x14ac:dyDescent="0.25">
      <c r="A2643" s="15"/>
    </row>
    <row r="2644" spans="1:1" x14ac:dyDescent="0.25">
      <c r="A2644" s="15"/>
    </row>
    <row r="2645" spans="1:1" x14ac:dyDescent="0.25">
      <c r="A2645" s="15"/>
    </row>
    <row r="2646" spans="1:1" x14ac:dyDescent="0.25">
      <c r="A2646" s="15"/>
    </row>
    <row r="2647" spans="1:1" x14ac:dyDescent="0.25">
      <c r="A2647" s="15"/>
    </row>
    <row r="2648" spans="1:1" x14ac:dyDescent="0.25">
      <c r="A2648" s="15"/>
    </row>
    <row r="2649" spans="1:1" x14ac:dyDescent="0.25">
      <c r="A2649" s="15"/>
    </row>
    <row r="2650" spans="1:1" x14ac:dyDescent="0.25">
      <c r="A2650" s="15"/>
    </row>
    <row r="2651" spans="1:1" x14ac:dyDescent="0.25">
      <c r="A2651" s="15"/>
    </row>
    <row r="2652" spans="1:1" x14ac:dyDescent="0.25">
      <c r="A2652" s="15"/>
    </row>
    <row r="2653" spans="1:1" x14ac:dyDescent="0.25">
      <c r="A2653" s="15"/>
    </row>
    <row r="2654" spans="1:1" x14ac:dyDescent="0.25">
      <c r="A2654" s="15"/>
    </row>
    <row r="2655" spans="1:1" x14ac:dyDescent="0.25">
      <c r="A2655" s="15"/>
    </row>
    <row r="2656" spans="1:1" x14ac:dyDescent="0.25">
      <c r="A2656" s="15"/>
    </row>
    <row r="2657" spans="1:1" x14ac:dyDescent="0.25">
      <c r="A2657" s="15"/>
    </row>
    <row r="2658" spans="1:1" x14ac:dyDescent="0.25">
      <c r="A2658" s="15"/>
    </row>
    <row r="2659" spans="1:1" x14ac:dyDescent="0.25">
      <c r="A2659" s="15"/>
    </row>
    <row r="2660" spans="1:1" x14ac:dyDescent="0.25">
      <c r="A2660" s="15"/>
    </row>
    <row r="2661" spans="1:1" x14ac:dyDescent="0.25">
      <c r="A2661" s="15"/>
    </row>
    <row r="2662" spans="1:1" x14ac:dyDescent="0.25">
      <c r="A2662" s="15"/>
    </row>
    <row r="2663" spans="1:1" x14ac:dyDescent="0.25">
      <c r="A2663" s="15"/>
    </row>
    <row r="2664" spans="1:1" x14ac:dyDescent="0.25">
      <c r="A2664" s="15"/>
    </row>
    <row r="2665" spans="1:1" x14ac:dyDescent="0.25">
      <c r="A2665" s="15"/>
    </row>
    <row r="2666" spans="1:1" x14ac:dyDescent="0.25">
      <c r="A2666" s="15"/>
    </row>
    <row r="2667" spans="1:1" x14ac:dyDescent="0.25">
      <c r="A2667" s="15"/>
    </row>
    <row r="2668" spans="1:1" x14ac:dyDescent="0.25">
      <c r="A2668" s="15"/>
    </row>
    <row r="2669" spans="1:1" x14ac:dyDescent="0.25">
      <c r="A2669" s="15"/>
    </row>
    <row r="2670" spans="1:1" x14ac:dyDescent="0.25">
      <c r="A2670" s="15"/>
    </row>
    <row r="2671" spans="1:1" x14ac:dyDescent="0.25">
      <c r="A2671" s="15"/>
    </row>
    <row r="2672" spans="1:1" x14ac:dyDescent="0.25">
      <c r="A2672" s="15"/>
    </row>
    <row r="2673" spans="1:1" x14ac:dyDescent="0.25">
      <c r="A2673" s="15"/>
    </row>
    <row r="2674" spans="1:1" x14ac:dyDescent="0.25">
      <c r="A2674" s="15"/>
    </row>
    <row r="2675" spans="1:1" x14ac:dyDescent="0.25">
      <c r="A2675" s="15"/>
    </row>
    <row r="2676" spans="1:1" x14ac:dyDescent="0.25">
      <c r="A2676" s="15"/>
    </row>
    <row r="2677" spans="1:1" x14ac:dyDescent="0.25">
      <c r="A2677" s="15"/>
    </row>
    <row r="2678" spans="1:1" x14ac:dyDescent="0.25">
      <c r="A2678" s="15"/>
    </row>
    <row r="2679" spans="1:1" x14ac:dyDescent="0.25">
      <c r="A2679" s="15"/>
    </row>
    <row r="2680" spans="1:1" x14ac:dyDescent="0.25">
      <c r="A2680" s="15"/>
    </row>
    <row r="2681" spans="1:1" x14ac:dyDescent="0.25">
      <c r="A2681" s="15"/>
    </row>
    <row r="2682" spans="1:1" x14ac:dyDescent="0.25">
      <c r="A2682" s="15"/>
    </row>
    <row r="2683" spans="1:1" x14ac:dyDescent="0.25">
      <c r="A2683" s="15"/>
    </row>
    <row r="2684" spans="1:1" x14ac:dyDescent="0.25">
      <c r="A2684" s="15"/>
    </row>
    <row r="2685" spans="1:1" x14ac:dyDescent="0.25">
      <c r="A2685" s="15"/>
    </row>
    <row r="2686" spans="1:1" x14ac:dyDescent="0.25">
      <c r="A2686" s="15"/>
    </row>
    <row r="2687" spans="1:1" x14ac:dyDescent="0.25">
      <c r="A2687" s="15"/>
    </row>
    <row r="2688" spans="1:1" x14ac:dyDescent="0.25">
      <c r="A2688" s="15"/>
    </row>
    <row r="2689" spans="1:1" x14ac:dyDescent="0.25">
      <c r="A2689" s="15"/>
    </row>
    <row r="2690" spans="1:1" x14ac:dyDescent="0.25">
      <c r="A2690" s="15"/>
    </row>
    <row r="2691" spans="1:1" x14ac:dyDescent="0.25">
      <c r="A2691" s="15"/>
    </row>
    <row r="2692" spans="1:1" x14ac:dyDescent="0.25">
      <c r="A2692" s="15"/>
    </row>
    <row r="2693" spans="1:1" x14ac:dyDescent="0.25">
      <c r="A2693" s="15"/>
    </row>
    <row r="2694" spans="1:1" x14ac:dyDescent="0.25">
      <c r="A2694" s="15"/>
    </row>
    <row r="2695" spans="1:1" x14ac:dyDescent="0.25">
      <c r="A2695" s="15"/>
    </row>
    <row r="2696" spans="1:1" x14ac:dyDescent="0.25">
      <c r="A2696" s="15"/>
    </row>
    <row r="2697" spans="1:1" x14ac:dyDescent="0.25">
      <c r="A2697" s="15"/>
    </row>
    <row r="2698" spans="1:1" x14ac:dyDescent="0.25">
      <c r="A2698" s="15"/>
    </row>
    <row r="2699" spans="1:1" x14ac:dyDescent="0.25">
      <c r="A2699" s="15"/>
    </row>
    <row r="2700" spans="1:1" x14ac:dyDescent="0.25">
      <c r="A2700" s="15"/>
    </row>
    <row r="2701" spans="1:1" x14ac:dyDescent="0.25">
      <c r="A2701" s="15"/>
    </row>
    <row r="2702" spans="1:1" x14ac:dyDescent="0.25">
      <c r="A2702" s="15"/>
    </row>
    <row r="2703" spans="1:1" x14ac:dyDescent="0.25">
      <c r="A2703" s="15"/>
    </row>
    <row r="2704" spans="1:1" x14ac:dyDescent="0.25">
      <c r="A2704" s="15"/>
    </row>
    <row r="2705" spans="1:1" x14ac:dyDescent="0.25">
      <c r="A2705" s="15"/>
    </row>
    <row r="2706" spans="1:1" x14ac:dyDescent="0.25">
      <c r="A2706" s="15"/>
    </row>
    <row r="2707" spans="1:1" x14ac:dyDescent="0.25">
      <c r="A2707" s="15"/>
    </row>
    <row r="2708" spans="1:1" x14ac:dyDescent="0.25">
      <c r="A2708" s="15"/>
    </row>
    <row r="2709" spans="1:1" x14ac:dyDescent="0.25">
      <c r="A2709" s="15"/>
    </row>
    <row r="2710" spans="1:1" x14ac:dyDescent="0.25">
      <c r="A2710" s="15"/>
    </row>
    <row r="2711" spans="1:1" x14ac:dyDescent="0.25">
      <c r="A2711" s="15"/>
    </row>
    <row r="2712" spans="1:1" x14ac:dyDescent="0.25">
      <c r="A2712" s="15"/>
    </row>
    <row r="2713" spans="1:1" x14ac:dyDescent="0.25">
      <c r="A2713" s="15"/>
    </row>
    <row r="2714" spans="1:1" x14ac:dyDescent="0.25">
      <c r="A2714" s="15"/>
    </row>
    <row r="2715" spans="1:1" x14ac:dyDescent="0.25">
      <c r="A2715" s="15"/>
    </row>
    <row r="2716" spans="1:1" x14ac:dyDescent="0.25">
      <c r="A2716" s="15"/>
    </row>
    <row r="2717" spans="1:1" x14ac:dyDescent="0.25">
      <c r="A2717" s="15"/>
    </row>
    <row r="2718" spans="1:1" x14ac:dyDescent="0.25">
      <c r="A2718" s="15"/>
    </row>
    <row r="2719" spans="1:1" x14ac:dyDescent="0.25">
      <c r="A2719" s="15"/>
    </row>
    <row r="2720" spans="1:1" x14ac:dyDescent="0.25">
      <c r="A2720" s="15"/>
    </row>
    <row r="2721" spans="1:1" x14ac:dyDescent="0.25">
      <c r="A2721" s="15"/>
    </row>
    <row r="2722" spans="1:1" x14ac:dyDescent="0.25">
      <c r="A2722" s="15"/>
    </row>
    <row r="2723" spans="1:1" x14ac:dyDescent="0.25">
      <c r="A2723" s="15"/>
    </row>
    <row r="2724" spans="1:1" x14ac:dyDescent="0.25">
      <c r="A2724" s="15"/>
    </row>
    <row r="2725" spans="1:1" x14ac:dyDescent="0.25">
      <c r="A2725" s="15"/>
    </row>
    <row r="2726" spans="1:1" x14ac:dyDescent="0.25">
      <c r="A2726" s="15"/>
    </row>
    <row r="2727" spans="1:1" x14ac:dyDescent="0.25">
      <c r="A2727" s="15"/>
    </row>
    <row r="2728" spans="1:1" x14ac:dyDescent="0.25">
      <c r="A2728" s="15"/>
    </row>
    <row r="2729" spans="1:1" x14ac:dyDescent="0.25">
      <c r="A2729" s="15"/>
    </row>
    <row r="2730" spans="1:1" x14ac:dyDescent="0.25">
      <c r="A2730" s="15"/>
    </row>
    <row r="2731" spans="1:1" x14ac:dyDescent="0.25">
      <c r="A2731" s="15"/>
    </row>
    <row r="2732" spans="1:1" x14ac:dyDescent="0.25">
      <c r="A2732" s="15"/>
    </row>
    <row r="2733" spans="1:1" x14ac:dyDescent="0.25">
      <c r="A2733" s="15"/>
    </row>
    <row r="2734" spans="1:1" x14ac:dyDescent="0.25">
      <c r="A2734" s="15"/>
    </row>
    <row r="2735" spans="1:1" x14ac:dyDescent="0.25">
      <c r="A2735" s="15"/>
    </row>
    <row r="2736" spans="1:1" x14ac:dyDescent="0.25">
      <c r="A2736" s="15"/>
    </row>
    <row r="2737" spans="1:1" x14ac:dyDescent="0.25">
      <c r="A2737" s="15"/>
    </row>
    <row r="2738" spans="1:1" x14ac:dyDescent="0.25">
      <c r="A2738" s="15"/>
    </row>
    <row r="2739" spans="1:1" x14ac:dyDescent="0.25">
      <c r="A2739" s="15"/>
    </row>
    <row r="2740" spans="1:1" x14ac:dyDescent="0.25">
      <c r="A2740" s="15"/>
    </row>
    <row r="2741" spans="1:1" x14ac:dyDescent="0.25">
      <c r="A2741" s="15"/>
    </row>
    <row r="2742" spans="1:1" x14ac:dyDescent="0.25">
      <c r="A2742" s="15"/>
    </row>
    <row r="2743" spans="1:1" x14ac:dyDescent="0.25">
      <c r="A2743" s="15"/>
    </row>
    <row r="2744" spans="1:1" x14ac:dyDescent="0.25">
      <c r="A2744" s="15"/>
    </row>
    <row r="2745" spans="1:1" x14ac:dyDescent="0.25">
      <c r="A2745" s="15"/>
    </row>
    <row r="2746" spans="1:1" x14ac:dyDescent="0.25">
      <c r="A2746" s="15"/>
    </row>
    <row r="2747" spans="1:1" x14ac:dyDescent="0.25">
      <c r="A2747" s="15"/>
    </row>
    <row r="2748" spans="1:1" x14ac:dyDescent="0.25">
      <c r="A2748" s="15"/>
    </row>
    <row r="2749" spans="1:1" x14ac:dyDescent="0.25">
      <c r="A2749" s="15"/>
    </row>
    <row r="2750" spans="1:1" x14ac:dyDescent="0.25">
      <c r="A2750" s="15"/>
    </row>
    <row r="2751" spans="1:1" x14ac:dyDescent="0.25">
      <c r="A2751" s="15"/>
    </row>
    <row r="2752" spans="1:1" x14ac:dyDescent="0.25">
      <c r="A2752" s="15"/>
    </row>
    <row r="2753" spans="1:1" x14ac:dyDescent="0.25">
      <c r="A2753" s="15"/>
    </row>
    <row r="2754" spans="1:1" x14ac:dyDescent="0.25">
      <c r="A2754" s="15"/>
    </row>
    <row r="2755" spans="1:1" x14ac:dyDescent="0.25">
      <c r="A2755" s="15"/>
    </row>
    <row r="2756" spans="1:1" x14ac:dyDescent="0.25">
      <c r="A2756" s="15"/>
    </row>
    <row r="2757" spans="1:1" x14ac:dyDescent="0.25">
      <c r="A2757" s="15"/>
    </row>
    <row r="2758" spans="1:1" x14ac:dyDescent="0.25">
      <c r="A2758" s="15"/>
    </row>
    <row r="2759" spans="1:1" x14ac:dyDescent="0.25">
      <c r="A2759" s="15"/>
    </row>
    <row r="2760" spans="1:1" x14ac:dyDescent="0.25">
      <c r="A2760" s="15"/>
    </row>
    <row r="2761" spans="1:1" x14ac:dyDescent="0.25">
      <c r="A2761" s="15"/>
    </row>
    <row r="2762" spans="1:1" x14ac:dyDescent="0.25">
      <c r="A2762" s="15"/>
    </row>
    <row r="2763" spans="1:1" x14ac:dyDescent="0.25">
      <c r="A2763" s="15"/>
    </row>
    <row r="2764" spans="1:1" x14ac:dyDescent="0.25">
      <c r="A2764" s="15"/>
    </row>
    <row r="2765" spans="1:1" x14ac:dyDescent="0.25">
      <c r="A2765" s="15"/>
    </row>
    <row r="2766" spans="1:1" x14ac:dyDescent="0.25">
      <c r="A2766" s="15"/>
    </row>
    <row r="2767" spans="1:1" x14ac:dyDescent="0.25">
      <c r="A2767" s="15"/>
    </row>
    <row r="2768" spans="1:1" x14ac:dyDescent="0.25">
      <c r="A2768" s="15"/>
    </row>
    <row r="2769" spans="1:1" x14ac:dyDescent="0.25">
      <c r="A2769" s="15"/>
    </row>
    <row r="2770" spans="1:1" x14ac:dyDescent="0.25">
      <c r="A2770" s="15"/>
    </row>
    <row r="2771" spans="1:1" x14ac:dyDescent="0.25">
      <c r="A2771" s="15"/>
    </row>
    <row r="2772" spans="1:1" x14ac:dyDescent="0.25">
      <c r="A2772" s="15"/>
    </row>
    <row r="2773" spans="1:1" x14ac:dyDescent="0.25">
      <c r="A2773" s="15"/>
    </row>
    <row r="2774" spans="1:1" x14ac:dyDescent="0.25">
      <c r="A2774" s="15"/>
    </row>
    <row r="2775" spans="1:1" x14ac:dyDescent="0.25">
      <c r="A2775" s="15"/>
    </row>
    <row r="2776" spans="1:1" x14ac:dyDescent="0.25">
      <c r="A2776" s="15"/>
    </row>
    <row r="2777" spans="1:1" x14ac:dyDescent="0.25">
      <c r="A2777" s="15"/>
    </row>
    <row r="2778" spans="1:1" x14ac:dyDescent="0.25">
      <c r="A2778" s="15"/>
    </row>
    <row r="2779" spans="1:1" x14ac:dyDescent="0.25">
      <c r="A2779" s="15"/>
    </row>
    <row r="2780" spans="1:1" x14ac:dyDescent="0.25">
      <c r="A2780" s="15"/>
    </row>
    <row r="2781" spans="1:1" x14ac:dyDescent="0.25">
      <c r="A2781" s="15"/>
    </row>
    <row r="2782" spans="1:1" x14ac:dyDescent="0.25">
      <c r="A2782" s="15"/>
    </row>
    <row r="2783" spans="1:1" x14ac:dyDescent="0.25">
      <c r="A2783" s="15"/>
    </row>
    <row r="2784" spans="1:1" x14ac:dyDescent="0.25">
      <c r="A2784" s="15"/>
    </row>
    <row r="2785" spans="1:1" x14ac:dyDescent="0.25">
      <c r="A2785" s="15"/>
    </row>
    <row r="2786" spans="1:1" x14ac:dyDescent="0.25">
      <c r="A2786" s="15"/>
    </row>
    <row r="2787" spans="1:1" x14ac:dyDescent="0.25">
      <c r="A2787" s="15"/>
    </row>
    <row r="2788" spans="1:1" x14ac:dyDescent="0.25">
      <c r="A2788" s="15"/>
    </row>
    <row r="2789" spans="1:1" x14ac:dyDescent="0.25">
      <c r="A2789" s="15"/>
    </row>
    <row r="2790" spans="1:1" x14ac:dyDescent="0.25">
      <c r="A2790" s="15"/>
    </row>
    <row r="2791" spans="1:1" x14ac:dyDescent="0.25">
      <c r="A2791" s="15"/>
    </row>
    <row r="2792" spans="1:1" x14ac:dyDescent="0.25">
      <c r="A2792" s="15"/>
    </row>
    <row r="2793" spans="1:1" x14ac:dyDescent="0.25">
      <c r="A2793" s="15"/>
    </row>
    <row r="2794" spans="1:1" x14ac:dyDescent="0.25">
      <c r="A2794" s="15"/>
    </row>
    <row r="2795" spans="1:1" x14ac:dyDescent="0.25">
      <c r="A2795" s="15"/>
    </row>
    <row r="2796" spans="1:1" x14ac:dyDescent="0.25">
      <c r="A2796" s="15"/>
    </row>
    <row r="2797" spans="1:1" x14ac:dyDescent="0.25">
      <c r="A2797" s="15"/>
    </row>
    <row r="2798" spans="1:1" x14ac:dyDescent="0.25">
      <c r="A2798" s="15"/>
    </row>
    <row r="2799" spans="1:1" x14ac:dyDescent="0.25">
      <c r="A2799" s="15"/>
    </row>
    <row r="2800" spans="1:1" x14ac:dyDescent="0.25">
      <c r="A2800" s="15"/>
    </row>
    <row r="2801" spans="1:1" x14ac:dyDescent="0.25">
      <c r="A2801" s="15"/>
    </row>
    <row r="2802" spans="1:1" x14ac:dyDescent="0.25">
      <c r="A2802" s="15"/>
    </row>
    <row r="2803" spans="1:1" x14ac:dyDescent="0.25">
      <c r="A2803" s="15"/>
    </row>
    <row r="2804" spans="1:1" x14ac:dyDescent="0.25">
      <c r="A2804" s="15"/>
    </row>
    <row r="2805" spans="1:1" x14ac:dyDescent="0.25">
      <c r="A2805" s="15"/>
    </row>
    <row r="2806" spans="1:1" x14ac:dyDescent="0.25">
      <c r="A2806" s="15"/>
    </row>
    <row r="2807" spans="1:1" x14ac:dyDescent="0.25">
      <c r="A2807" s="15"/>
    </row>
    <row r="2808" spans="1:1" x14ac:dyDescent="0.25">
      <c r="A2808" s="15"/>
    </row>
    <row r="2809" spans="1:1" x14ac:dyDescent="0.25">
      <c r="A2809" s="15"/>
    </row>
    <row r="2810" spans="1:1" x14ac:dyDescent="0.25">
      <c r="A2810" s="15"/>
    </row>
    <row r="2811" spans="1:1" x14ac:dyDescent="0.25">
      <c r="A2811" s="15"/>
    </row>
    <row r="2812" spans="1:1" x14ac:dyDescent="0.25">
      <c r="A2812" s="15"/>
    </row>
    <row r="2813" spans="1:1" x14ac:dyDescent="0.25">
      <c r="A2813" s="15"/>
    </row>
    <row r="2814" spans="1:1" x14ac:dyDescent="0.25">
      <c r="A2814" s="15"/>
    </row>
    <row r="2815" spans="1:1" x14ac:dyDescent="0.25">
      <c r="A2815" s="15"/>
    </row>
    <row r="2816" spans="1:1" x14ac:dyDescent="0.25">
      <c r="A2816" s="15"/>
    </row>
    <row r="2817" spans="1:1" x14ac:dyDescent="0.25">
      <c r="A2817" s="15"/>
    </row>
    <row r="2818" spans="1:1" x14ac:dyDescent="0.25">
      <c r="A2818" s="15"/>
    </row>
    <row r="2819" spans="1:1" x14ac:dyDescent="0.25">
      <c r="A2819" s="15"/>
    </row>
    <row r="2820" spans="1:1" x14ac:dyDescent="0.25">
      <c r="A2820" s="15"/>
    </row>
    <row r="2821" spans="1:1" x14ac:dyDescent="0.25">
      <c r="A2821" s="15"/>
    </row>
    <row r="2822" spans="1:1" x14ac:dyDescent="0.25">
      <c r="A2822" s="15"/>
    </row>
    <row r="2823" spans="1:1" x14ac:dyDescent="0.25">
      <c r="A2823" s="15"/>
    </row>
    <row r="2824" spans="1:1" x14ac:dyDescent="0.25">
      <c r="A2824" s="15"/>
    </row>
    <row r="2825" spans="1:1" x14ac:dyDescent="0.25">
      <c r="A2825" s="15"/>
    </row>
    <row r="2826" spans="1:1" x14ac:dyDescent="0.25">
      <c r="A2826" s="15"/>
    </row>
    <row r="2827" spans="1:1" x14ac:dyDescent="0.25">
      <c r="A2827" s="15"/>
    </row>
    <row r="2828" spans="1:1" x14ac:dyDescent="0.25">
      <c r="A2828" s="15"/>
    </row>
    <row r="2829" spans="1:1" x14ac:dyDescent="0.25">
      <c r="A2829" s="15"/>
    </row>
    <row r="2830" spans="1:1" x14ac:dyDescent="0.25">
      <c r="A2830" s="15"/>
    </row>
    <row r="2831" spans="1:1" x14ac:dyDescent="0.25">
      <c r="A2831" s="15"/>
    </row>
    <row r="2832" spans="1:1" x14ac:dyDescent="0.25">
      <c r="A2832" s="15"/>
    </row>
    <row r="2833" spans="1:1" x14ac:dyDescent="0.25">
      <c r="A2833" s="15"/>
    </row>
    <row r="2834" spans="1:1" x14ac:dyDescent="0.25">
      <c r="A2834" s="15"/>
    </row>
    <row r="2835" spans="1:1" x14ac:dyDescent="0.25">
      <c r="A2835" s="15"/>
    </row>
    <row r="2836" spans="1:1" x14ac:dyDescent="0.25">
      <c r="A2836" s="15"/>
    </row>
    <row r="2837" spans="1:1" x14ac:dyDescent="0.25">
      <c r="A2837" s="15"/>
    </row>
    <row r="2838" spans="1:1" x14ac:dyDescent="0.25">
      <c r="A2838" s="15"/>
    </row>
    <row r="2839" spans="1:1" x14ac:dyDescent="0.25">
      <c r="A2839" s="15"/>
    </row>
    <row r="2840" spans="1:1" x14ac:dyDescent="0.25">
      <c r="A2840" s="15"/>
    </row>
    <row r="2841" spans="1:1" x14ac:dyDescent="0.25">
      <c r="A2841" s="15"/>
    </row>
    <row r="2842" spans="1:1" x14ac:dyDescent="0.25">
      <c r="A2842" s="15"/>
    </row>
    <row r="2843" spans="1:1" x14ac:dyDescent="0.25">
      <c r="A2843" s="15"/>
    </row>
    <row r="2844" spans="1:1" x14ac:dyDescent="0.25">
      <c r="A2844" s="15"/>
    </row>
    <row r="2845" spans="1:1" x14ac:dyDescent="0.25">
      <c r="A2845" s="15"/>
    </row>
    <row r="2846" spans="1:1" x14ac:dyDescent="0.25">
      <c r="A2846" s="15"/>
    </row>
    <row r="2847" spans="1:1" x14ac:dyDescent="0.25">
      <c r="A2847" s="15"/>
    </row>
    <row r="2848" spans="1:1" x14ac:dyDescent="0.25">
      <c r="A2848" s="15"/>
    </row>
    <row r="2849" spans="1:1" x14ac:dyDescent="0.25">
      <c r="A2849" s="15"/>
    </row>
    <row r="2850" spans="1:1" x14ac:dyDescent="0.25">
      <c r="A2850" s="15"/>
    </row>
    <row r="2851" spans="1:1" x14ac:dyDescent="0.25">
      <c r="A2851" s="15"/>
    </row>
    <row r="2852" spans="1:1" x14ac:dyDescent="0.25">
      <c r="A2852" s="15"/>
    </row>
    <row r="2853" spans="1:1" x14ac:dyDescent="0.25">
      <c r="A2853" s="15"/>
    </row>
    <row r="2854" spans="1:1" x14ac:dyDescent="0.25">
      <c r="A2854" s="15"/>
    </row>
    <row r="2855" spans="1:1" x14ac:dyDescent="0.25">
      <c r="A2855" s="15"/>
    </row>
    <row r="2856" spans="1:1" x14ac:dyDescent="0.25">
      <c r="A2856" s="15"/>
    </row>
    <row r="2857" spans="1:1" x14ac:dyDescent="0.25">
      <c r="A2857" s="15"/>
    </row>
    <row r="2858" spans="1:1" x14ac:dyDescent="0.25">
      <c r="A2858" s="15"/>
    </row>
    <row r="2859" spans="1:1" x14ac:dyDescent="0.25">
      <c r="A2859" s="15"/>
    </row>
    <row r="2860" spans="1:1" x14ac:dyDescent="0.25">
      <c r="A2860" s="15"/>
    </row>
    <row r="2861" spans="1:1" x14ac:dyDescent="0.25">
      <c r="A2861" s="15"/>
    </row>
    <row r="2862" spans="1:1" x14ac:dyDescent="0.25">
      <c r="A2862" s="15"/>
    </row>
    <row r="2863" spans="1:1" x14ac:dyDescent="0.25">
      <c r="A2863" s="15"/>
    </row>
    <row r="2864" spans="1:1" x14ac:dyDescent="0.25">
      <c r="A2864" s="15"/>
    </row>
    <row r="2865" spans="1:1" x14ac:dyDescent="0.25">
      <c r="A2865" s="15"/>
    </row>
    <row r="2866" spans="1:1" x14ac:dyDescent="0.25">
      <c r="A2866" s="15"/>
    </row>
    <row r="2867" spans="1:1" x14ac:dyDescent="0.25">
      <c r="A2867" s="15"/>
    </row>
    <row r="2868" spans="1:1" x14ac:dyDescent="0.25">
      <c r="A2868" s="15"/>
    </row>
    <row r="2869" spans="1:1" x14ac:dyDescent="0.25">
      <c r="A2869" s="15"/>
    </row>
    <row r="2870" spans="1:1" x14ac:dyDescent="0.25">
      <c r="A2870" s="15"/>
    </row>
    <row r="2871" spans="1:1" x14ac:dyDescent="0.25">
      <c r="A2871" s="15"/>
    </row>
    <row r="2872" spans="1:1" x14ac:dyDescent="0.25">
      <c r="A2872" s="15"/>
    </row>
    <row r="2873" spans="1:1" x14ac:dyDescent="0.25">
      <c r="A2873" s="15"/>
    </row>
    <row r="2874" spans="1:1" x14ac:dyDescent="0.25">
      <c r="A2874" s="15"/>
    </row>
    <row r="2875" spans="1:1" x14ac:dyDescent="0.25">
      <c r="A2875" s="15"/>
    </row>
    <row r="2876" spans="1:1" x14ac:dyDescent="0.25">
      <c r="A2876" s="15"/>
    </row>
    <row r="2877" spans="1:1" x14ac:dyDescent="0.25">
      <c r="A2877" s="15"/>
    </row>
    <row r="2878" spans="1:1" x14ac:dyDescent="0.25">
      <c r="A2878" s="15"/>
    </row>
    <row r="2879" spans="1:1" x14ac:dyDescent="0.25">
      <c r="A2879" s="15"/>
    </row>
    <row r="2880" spans="1:1" x14ac:dyDescent="0.25">
      <c r="A2880" s="15"/>
    </row>
    <row r="2881" spans="1:1" x14ac:dyDescent="0.25">
      <c r="A2881" s="15"/>
    </row>
    <row r="2882" spans="1:1" x14ac:dyDescent="0.25">
      <c r="A2882" s="15"/>
    </row>
    <row r="2883" spans="1:1" x14ac:dyDescent="0.25">
      <c r="A2883" s="15"/>
    </row>
    <row r="2884" spans="1:1" x14ac:dyDescent="0.25">
      <c r="A2884" s="15"/>
    </row>
    <row r="2885" spans="1:1" x14ac:dyDescent="0.25">
      <c r="A2885" s="15"/>
    </row>
    <row r="2886" spans="1:1" x14ac:dyDescent="0.25">
      <c r="A2886" s="15"/>
    </row>
    <row r="2887" spans="1:1" x14ac:dyDescent="0.25">
      <c r="A2887" s="15"/>
    </row>
    <row r="2888" spans="1:1" x14ac:dyDescent="0.25">
      <c r="A2888" s="15"/>
    </row>
    <row r="2889" spans="1:1" x14ac:dyDescent="0.25">
      <c r="A2889" s="15"/>
    </row>
    <row r="2890" spans="1:1" x14ac:dyDescent="0.25">
      <c r="A2890" s="15"/>
    </row>
    <row r="2891" spans="1:1" x14ac:dyDescent="0.25">
      <c r="A2891" s="15"/>
    </row>
    <row r="2892" spans="1:1" x14ac:dyDescent="0.25">
      <c r="A2892" s="15"/>
    </row>
    <row r="2893" spans="1:1" x14ac:dyDescent="0.25">
      <c r="A2893" s="15"/>
    </row>
    <row r="2894" spans="1:1" x14ac:dyDescent="0.25">
      <c r="A2894" s="15"/>
    </row>
    <row r="2895" spans="1:1" x14ac:dyDescent="0.25">
      <c r="A2895" s="15"/>
    </row>
    <row r="2896" spans="1:1" x14ac:dyDescent="0.25">
      <c r="A2896" s="15"/>
    </row>
    <row r="2897" spans="1:1" x14ac:dyDescent="0.25">
      <c r="A2897" s="15"/>
    </row>
    <row r="2898" spans="1:1" x14ac:dyDescent="0.25">
      <c r="A2898" s="15"/>
    </row>
    <row r="2899" spans="1:1" x14ac:dyDescent="0.25">
      <c r="A2899" s="15"/>
    </row>
    <row r="2900" spans="1:1" x14ac:dyDescent="0.25">
      <c r="A2900" s="15"/>
    </row>
    <row r="2901" spans="1:1" x14ac:dyDescent="0.25">
      <c r="A2901" s="15"/>
    </row>
    <row r="2902" spans="1:1" x14ac:dyDescent="0.25">
      <c r="A2902" s="15"/>
    </row>
    <row r="2903" spans="1:1" x14ac:dyDescent="0.25">
      <c r="A2903" s="15"/>
    </row>
    <row r="2904" spans="1:1" x14ac:dyDescent="0.25">
      <c r="A2904" s="15"/>
    </row>
    <row r="2905" spans="1:1" x14ac:dyDescent="0.25">
      <c r="A2905" s="15"/>
    </row>
    <row r="2906" spans="1:1" x14ac:dyDescent="0.25">
      <c r="A2906" s="15"/>
    </row>
    <row r="2907" spans="1:1" x14ac:dyDescent="0.25">
      <c r="A2907" s="15"/>
    </row>
    <row r="2908" spans="1:1" x14ac:dyDescent="0.25">
      <c r="A2908" s="15"/>
    </row>
    <row r="2909" spans="1:1" x14ac:dyDescent="0.25">
      <c r="A2909" s="15"/>
    </row>
    <row r="2910" spans="1:1" x14ac:dyDescent="0.25">
      <c r="A2910" s="15"/>
    </row>
    <row r="2911" spans="1:1" x14ac:dyDescent="0.25">
      <c r="A2911" s="15"/>
    </row>
    <row r="2912" spans="1:1" x14ac:dyDescent="0.25">
      <c r="A2912" s="15"/>
    </row>
    <row r="2913" spans="1:1" x14ac:dyDescent="0.25">
      <c r="A2913" s="15"/>
    </row>
    <row r="2914" spans="1:1" x14ac:dyDescent="0.25">
      <c r="A2914" s="15"/>
    </row>
    <row r="2915" spans="1:1" x14ac:dyDescent="0.25">
      <c r="A2915" s="15"/>
    </row>
    <row r="2916" spans="1:1" x14ac:dyDescent="0.25">
      <c r="A2916" s="15"/>
    </row>
    <row r="2917" spans="1:1" x14ac:dyDescent="0.25">
      <c r="A2917" s="15"/>
    </row>
    <row r="2918" spans="1:1" x14ac:dyDescent="0.25">
      <c r="A2918" s="15"/>
    </row>
    <row r="2919" spans="1:1" x14ac:dyDescent="0.25">
      <c r="A2919" s="15"/>
    </row>
    <row r="2920" spans="1:1" x14ac:dyDescent="0.25">
      <c r="A2920" s="15"/>
    </row>
    <row r="2921" spans="1:1" x14ac:dyDescent="0.25">
      <c r="A2921" s="15"/>
    </row>
    <row r="2922" spans="1:1" x14ac:dyDescent="0.25">
      <c r="A2922" s="15"/>
    </row>
    <row r="2923" spans="1:1" x14ac:dyDescent="0.25">
      <c r="A2923" s="15"/>
    </row>
    <row r="2924" spans="1:1" x14ac:dyDescent="0.25">
      <c r="A2924" s="15"/>
    </row>
    <row r="2925" spans="1:1" x14ac:dyDescent="0.25">
      <c r="A2925" s="15"/>
    </row>
    <row r="2926" spans="1:1" x14ac:dyDescent="0.25">
      <c r="A2926" s="15"/>
    </row>
    <row r="2927" spans="1:1" x14ac:dyDescent="0.25">
      <c r="A2927" s="15"/>
    </row>
    <row r="2928" spans="1:1" x14ac:dyDescent="0.25">
      <c r="A2928" s="15"/>
    </row>
    <row r="2929" spans="1:1" x14ac:dyDescent="0.25">
      <c r="A2929" s="15"/>
    </row>
    <row r="2930" spans="1:1" x14ac:dyDescent="0.25">
      <c r="A2930" s="15"/>
    </row>
    <row r="2931" spans="1:1" x14ac:dyDescent="0.25">
      <c r="A2931" s="15"/>
    </row>
    <row r="2932" spans="1:1" x14ac:dyDescent="0.25">
      <c r="A2932" s="15"/>
    </row>
    <row r="2933" spans="1:1" x14ac:dyDescent="0.25">
      <c r="A2933" s="15"/>
    </row>
    <row r="2934" spans="1:1" x14ac:dyDescent="0.25">
      <c r="A2934" s="15"/>
    </row>
    <row r="2935" spans="1:1" x14ac:dyDescent="0.25">
      <c r="A2935" s="15"/>
    </row>
    <row r="2936" spans="1:1" x14ac:dyDescent="0.25">
      <c r="A2936" s="15"/>
    </row>
    <row r="2937" spans="1:1" x14ac:dyDescent="0.25">
      <c r="A2937" s="15"/>
    </row>
    <row r="2938" spans="1:1" x14ac:dyDescent="0.25">
      <c r="A2938" s="15"/>
    </row>
    <row r="2939" spans="1:1" x14ac:dyDescent="0.25">
      <c r="A2939" s="15"/>
    </row>
    <row r="2940" spans="1:1" x14ac:dyDescent="0.25">
      <c r="A2940" s="15"/>
    </row>
    <row r="2941" spans="1:1" x14ac:dyDescent="0.25">
      <c r="A2941" s="15"/>
    </row>
    <row r="2942" spans="1:1" x14ac:dyDescent="0.25">
      <c r="A2942" s="15"/>
    </row>
    <row r="2943" spans="1:1" x14ac:dyDescent="0.25">
      <c r="A2943" s="15"/>
    </row>
    <row r="2944" spans="1:1" x14ac:dyDescent="0.25">
      <c r="A2944" s="15"/>
    </row>
    <row r="2945" spans="1:1" x14ac:dyDescent="0.25">
      <c r="A2945" s="15"/>
    </row>
    <row r="2946" spans="1:1" x14ac:dyDescent="0.25">
      <c r="A2946" s="15"/>
    </row>
    <row r="2947" spans="1:1" x14ac:dyDescent="0.25">
      <c r="A2947" s="15"/>
    </row>
    <row r="2948" spans="1:1" x14ac:dyDescent="0.25">
      <c r="A2948" s="15"/>
    </row>
    <row r="2949" spans="1:1" x14ac:dyDescent="0.25">
      <c r="A2949" s="15"/>
    </row>
    <row r="2950" spans="1:1" x14ac:dyDescent="0.25">
      <c r="A2950" s="15"/>
    </row>
    <row r="2951" spans="1:1" x14ac:dyDescent="0.25">
      <c r="A2951" s="15"/>
    </row>
    <row r="2952" spans="1:1" x14ac:dyDescent="0.25">
      <c r="A2952" s="15"/>
    </row>
    <row r="2953" spans="1:1" x14ac:dyDescent="0.25">
      <c r="A2953" s="15"/>
    </row>
    <row r="2954" spans="1:1" x14ac:dyDescent="0.25">
      <c r="A2954" s="15"/>
    </row>
    <row r="2955" spans="1:1" x14ac:dyDescent="0.25">
      <c r="A2955" s="15"/>
    </row>
    <row r="2956" spans="1:1" x14ac:dyDescent="0.25">
      <c r="A2956" s="15"/>
    </row>
    <row r="2957" spans="1:1" x14ac:dyDescent="0.25">
      <c r="A2957" s="15"/>
    </row>
    <row r="2958" spans="1:1" x14ac:dyDescent="0.25">
      <c r="A2958" s="15"/>
    </row>
    <row r="2959" spans="1:1" x14ac:dyDescent="0.25">
      <c r="A2959" s="15"/>
    </row>
    <row r="2960" spans="1:1" x14ac:dyDescent="0.25">
      <c r="A2960" s="15"/>
    </row>
    <row r="2961" spans="1:1" x14ac:dyDescent="0.25">
      <c r="A2961" s="15"/>
    </row>
    <row r="2962" spans="1:1" x14ac:dyDescent="0.25">
      <c r="A2962" s="15"/>
    </row>
    <row r="2963" spans="1:1" x14ac:dyDescent="0.25">
      <c r="A2963" s="15"/>
    </row>
    <row r="2964" spans="1:1" x14ac:dyDescent="0.25">
      <c r="A2964" s="15"/>
    </row>
    <row r="2965" spans="1:1" x14ac:dyDescent="0.25">
      <c r="A2965" s="15"/>
    </row>
    <row r="2966" spans="1:1" x14ac:dyDescent="0.25">
      <c r="A2966" s="15"/>
    </row>
    <row r="2967" spans="1:1" x14ac:dyDescent="0.25">
      <c r="A2967" s="15"/>
    </row>
    <row r="2968" spans="1:1" x14ac:dyDescent="0.25">
      <c r="A2968" s="15"/>
    </row>
    <row r="2969" spans="1:1" x14ac:dyDescent="0.25">
      <c r="A2969" s="15"/>
    </row>
    <row r="2970" spans="1:1" x14ac:dyDescent="0.25">
      <c r="A2970" s="15"/>
    </row>
    <row r="2971" spans="1:1" x14ac:dyDescent="0.25">
      <c r="A2971" s="15"/>
    </row>
    <row r="2972" spans="1:1" x14ac:dyDescent="0.25">
      <c r="A2972" s="15"/>
    </row>
    <row r="2973" spans="1:1" x14ac:dyDescent="0.25">
      <c r="A2973" s="15"/>
    </row>
    <row r="2974" spans="1:1" x14ac:dyDescent="0.25">
      <c r="A2974" s="15"/>
    </row>
    <row r="2975" spans="1:1" x14ac:dyDescent="0.25">
      <c r="A2975" s="15"/>
    </row>
    <row r="2976" spans="1:1" x14ac:dyDescent="0.25">
      <c r="A2976" s="15"/>
    </row>
    <row r="2977" spans="1:1" x14ac:dyDescent="0.25">
      <c r="A2977" s="15"/>
    </row>
    <row r="2978" spans="1:1" x14ac:dyDescent="0.25">
      <c r="A2978" s="15"/>
    </row>
    <row r="2979" spans="1:1" x14ac:dyDescent="0.25">
      <c r="A2979" s="15"/>
    </row>
    <row r="2980" spans="1:1" x14ac:dyDescent="0.25">
      <c r="A2980" s="15"/>
    </row>
    <row r="2981" spans="1:1" x14ac:dyDescent="0.25">
      <c r="A2981" s="15"/>
    </row>
    <row r="2982" spans="1:1" x14ac:dyDescent="0.25">
      <c r="A2982" s="15"/>
    </row>
    <row r="2983" spans="1:1" x14ac:dyDescent="0.25">
      <c r="A2983" s="15"/>
    </row>
    <row r="2984" spans="1:1" x14ac:dyDescent="0.25">
      <c r="A2984" s="15"/>
    </row>
    <row r="2985" spans="1:1" x14ac:dyDescent="0.25">
      <c r="A2985" s="15"/>
    </row>
    <row r="2986" spans="1:1" x14ac:dyDescent="0.25">
      <c r="A2986" s="15"/>
    </row>
    <row r="2987" spans="1:1" x14ac:dyDescent="0.25">
      <c r="A2987" s="15"/>
    </row>
    <row r="2988" spans="1:1" x14ac:dyDescent="0.25">
      <c r="A2988" s="15"/>
    </row>
    <row r="2989" spans="1:1" x14ac:dyDescent="0.25">
      <c r="A2989" s="15"/>
    </row>
    <row r="2990" spans="1:1" x14ac:dyDescent="0.25">
      <c r="A2990" s="15"/>
    </row>
    <row r="2991" spans="1:1" x14ac:dyDescent="0.25">
      <c r="A2991" s="15"/>
    </row>
    <row r="2992" spans="1:1" x14ac:dyDescent="0.25">
      <c r="A2992" s="15"/>
    </row>
    <row r="2993" spans="1:1" x14ac:dyDescent="0.25">
      <c r="A2993" s="15"/>
    </row>
    <row r="2994" spans="1:1" x14ac:dyDescent="0.25">
      <c r="A2994" s="15"/>
    </row>
    <row r="2995" spans="1:1" x14ac:dyDescent="0.25">
      <c r="A2995" s="15"/>
    </row>
    <row r="2996" spans="1:1" x14ac:dyDescent="0.25">
      <c r="A2996" s="15"/>
    </row>
    <row r="2997" spans="1:1" x14ac:dyDescent="0.25">
      <c r="A2997" s="15"/>
    </row>
    <row r="2998" spans="1:1" x14ac:dyDescent="0.25">
      <c r="A2998" s="15"/>
    </row>
    <row r="2999" spans="1:1" x14ac:dyDescent="0.25">
      <c r="A2999" s="15"/>
    </row>
    <row r="3000" spans="1:1" x14ac:dyDescent="0.25">
      <c r="A3000" s="15"/>
    </row>
    <row r="3001" spans="1:1" x14ac:dyDescent="0.25">
      <c r="A3001" s="15"/>
    </row>
    <row r="3002" spans="1:1" x14ac:dyDescent="0.25">
      <c r="A3002" s="15"/>
    </row>
    <row r="3003" spans="1:1" x14ac:dyDescent="0.25">
      <c r="A3003" s="15"/>
    </row>
    <row r="3004" spans="1:1" x14ac:dyDescent="0.25">
      <c r="A3004" s="15"/>
    </row>
    <row r="3005" spans="1:1" x14ac:dyDescent="0.25">
      <c r="A3005" s="15"/>
    </row>
    <row r="3006" spans="1:1" x14ac:dyDescent="0.25">
      <c r="A3006" s="15"/>
    </row>
    <row r="3007" spans="1:1" x14ac:dyDescent="0.25">
      <c r="A3007" s="15"/>
    </row>
    <row r="3008" spans="1:1" x14ac:dyDescent="0.25">
      <c r="A3008" s="15"/>
    </row>
    <row r="3009" spans="1:1" x14ac:dyDescent="0.25">
      <c r="A3009" s="15"/>
    </row>
    <row r="3010" spans="1:1" x14ac:dyDescent="0.25">
      <c r="A3010" s="15"/>
    </row>
    <row r="3011" spans="1:1" x14ac:dyDescent="0.25">
      <c r="A3011" s="15"/>
    </row>
    <row r="3012" spans="1:1" x14ac:dyDescent="0.25">
      <c r="A3012" s="15"/>
    </row>
    <row r="3013" spans="1:1" x14ac:dyDescent="0.25">
      <c r="A3013" s="15"/>
    </row>
    <row r="3014" spans="1:1" x14ac:dyDescent="0.25">
      <c r="A3014" s="15"/>
    </row>
    <row r="3015" spans="1:1" x14ac:dyDescent="0.25">
      <c r="A3015" s="15"/>
    </row>
    <row r="3016" spans="1:1" x14ac:dyDescent="0.25">
      <c r="A3016" s="15"/>
    </row>
    <row r="3017" spans="1:1" x14ac:dyDescent="0.25">
      <c r="A3017" s="15"/>
    </row>
    <row r="3018" spans="1:1" x14ac:dyDescent="0.25">
      <c r="A3018" s="15"/>
    </row>
    <row r="3019" spans="1:1" x14ac:dyDescent="0.25">
      <c r="A3019" s="15"/>
    </row>
    <row r="3020" spans="1:1" x14ac:dyDescent="0.25">
      <c r="A3020" s="15"/>
    </row>
    <row r="3021" spans="1:1" x14ac:dyDescent="0.25">
      <c r="A3021" s="15"/>
    </row>
    <row r="3022" spans="1:1" x14ac:dyDescent="0.25">
      <c r="A3022" s="15"/>
    </row>
    <row r="3023" spans="1:1" x14ac:dyDescent="0.25">
      <c r="A3023" s="15"/>
    </row>
    <row r="3024" spans="1:1" x14ac:dyDescent="0.25">
      <c r="A3024" s="15"/>
    </row>
    <row r="3025" spans="1:1" x14ac:dyDescent="0.25">
      <c r="A3025" s="15"/>
    </row>
    <row r="3026" spans="1:1" x14ac:dyDescent="0.25">
      <c r="A3026" s="15"/>
    </row>
    <row r="3027" spans="1:1" x14ac:dyDescent="0.25">
      <c r="A3027" s="15"/>
    </row>
    <row r="3028" spans="1:1" x14ac:dyDescent="0.25">
      <c r="A3028" s="15"/>
    </row>
    <row r="3029" spans="1:1" x14ac:dyDescent="0.25">
      <c r="A3029" s="15"/>
    </row>
    <row r="3030" spans="1:1" x14ac:dyDescent="0.25">
      <c r="A3030" s="15"/>
    </row>
    <row r="3031" spans="1:1" x14ac:dyDescent="0.25">
      <c r="A3031" s="15"/>
    </row>
    <row r="3032" spans="1:1" x14ac:dyDescent="0.25">
      <c r="A3032" s="15"/>
    </row>
    <row r="3033" spans="1:1" x14ac:dyDescent="0.25">
      <c r="A3033" s="15"/>
    </row>
    <row r="3034" spans="1:1" x14ac:dyDescent="0.25">
      <c r="A3034" s="15"/>
    </row>
    <row r="3035" spans="1:1" x14ac:dyDescent="0.25">
      <c r="A3035" s="15"/>
    </row>
    <row r="3036" spans="1:1" x14ac:dyDescent="0.25">
      <c r="A3036" s="15"/>
    </row>
    <row r="3037" spans="1:1" x14ac:dyDescent="0.25">
      <c r="A3037" s="15"/>
    </row>
    <row r="3038" spans="1:1" x14ac:dyDescent="0.25">
      <c r="A3038" s="15"/>
    </row>
    <row r="3039" spans="1:1" x14ac:dyDescent="0.25">
      <c r="A3039" s="15"/>
    </row>
    <row r="3040" spans="1:1" x14ac:dyDescent="0.25">
      <c r="A3040" s="15"/>
    </row>
    <row r="3041" spans="1:1" x14ac:dyDescent="0.25">
      <c r="A3041" s="15"/>
    </row>
    <row r="3042" spans="1:1" x14ac:dyDescent="0.25">
      <c r="A3042" s="15"/>
    </row>
    <row r="3043" spans="1:1" x14ac:dyDescent="0.25">
      <c r="A3043" s="15"/>
    </row>
    <row r="3044" spans="1:1" x14ac:dyDescent="0.25">
      <c r="A3044" s="15"/>
    </row>
    <row r="3045" spans="1:1" x14ac:dyDescent="0.25">
      <c r="A3045" s="15"/>
    </row>
    <row r="3046" spans="1:1" x14ac:dyDescent="0.25">
      <c r="A3046" s="15"/>
    </row>
    <row r="3047" spans="1:1" x14ac:dyDescent="0.25">
      <c r="A3047" s="15"/>
    </row>
    <row r="3048" spans="1:1" x14ac:dyDescent="0.25">
      <c r="A3048" s="15"/>
    </row>
    <row r="3049" spans="1:1" x14ac:dyDescent="0.25">
      <c r="A3049" s="15"/>
    </row>
    <row r="3050" spans="1:1" x14ac:dyDescent="0.25">
      <c r="A3050" s="15"/>
    </row>
    <row r="3051" spans="1:1" x14ac:dyDescent="0.25">
      <c r="A3051" s="15"/>
    </row>
    <row r="3052" spans="1:1" x14ac:dyDescent="0.25">
      <c r="A3052" s="15"/>
    </row>
    <row r="3053" spans="1:1" x14ac:dyDescent="0.25">
      <c r="A3053" s="15"/>
    </row>
    <row r="3054" spans="1:1" x14ac:dyDescent="0.25">
      <c r="A3054" s="15"/>
    </row>
    <row r="3055" spans="1:1" x14ac:dyDescent="0.25">
      <c r="A3055" s="15"/>
    </row>
    <row r="3056" spans="1:1" x14ac:dyDescent="0.25">
      <c r="A3056" s="15"/>
    </row>
    <row r="3057" spans="1:1" x14ac:dyDescent="0.25">
      <c r="A3057" s="15"/>
    </row>
    <row r="3058" spans="1:1" x14ac:dyDescent="0.25">
      <c r="A3058" s="15"/>
    </row>
    <row r="3059" spans="1:1" x14ac:dyDescent="0.25">
      <c r="A3059" s="15"/>
    </row>
    <row r="3060" spans="1:1" x14ac:dyDescent="0.25">
      <c r="A3060" s="15"/>
    </row>
    <row r="3061" spans="1:1" x14ac:dyDescent="0.25">
      <c r="A3061" s="15"/>
    </row>
    <row r="3062" spans="1:1" x14ac:dyDescent="0.25">
      <c r="A3062" s="15"/>
    </row>
    <row r="3063" spans="1:1" x14ac:dyDescent="0.25">
      <c r="A3063" s="15"/>
    </row>
    <row r="3064" spans="1:1" x14ac:dyDescent="0.25">
      <c r="A3064" s="15"/>
    </row>
    <row r="3065" spans="1:1" x14ac:dyDescent="0.25">
      <c r="A3065" s="15"/>
    </row>
    <row r="3066" spans="1:1" x14ac:dyDescent="0.25">
      <c r="A3066" s="15"/>
    </row>
    <row r="3067" spans="1:1" x14ac:dyDescent="0.25">
      <c r="A3067" s="15"/>
    </row>
    <row r="3068" spans="1:1" x14ac:dyDescent="0.25">
      <c r="A3068" s="15"/>
    </row>
    <row r="3069" spans="1:1" x14ac:dyDescent="0.25">
      <c r="A3069" s="15"/>
    </row>
    <row r="3070" spans="1:1" x14ac:dyDescent="0.25">
      <c r="A3070" s="15"/>
    </row>
    <row r="3071" spans="1:1" x14ac:dyDescent="0.25">
      <c r="A3071" s="15"/>
    </row>
    <row r="3072" spans="1:1" x14ac:dyDescent="0.25">
      <c r="A3072" s="15"/>
    </row>
    <row r="3073" spans="1:1" x14ac:dyDescent="0.25">
      <c r="A3073" s="15"/>
    </row>
    <row r="3074" spans="1:1" x14ac:dyDescent="0.25">
      <c r="A3074" s="15"/>
    </row>
    <row r="3075" spans="1:1" x14ac:dyDescent="0.25">
      <c r="A3075" s="15"/>
    </row>
    <row r="3076" spans="1:1" x14ac:dyDescent="0.25">
      <c r="A3076" s="15"/>
    </row>
    <row r="3077" spans="1:1" x14ac:dyDescent="0.25">
      <c r="A3077" s="15"/>
    </row>
    <row r="3078" spans="1:1" x14ac:dyDescent="0.25">
      <c r="A3078" s="15"/>
    </row>
    <row r="3079" spans="1:1" x14ac:dyDescent="0.25">
      <c r="A3079" s="15"/>
    </row>
    <row r="3080" spans="1:1" x14ac:dyDescent="0.25">
      <c r="A3080" s="15"/>
    </row>
    <row r="3081" spans="1:1" x14ac:dyDescent="0.25">
      <c r="A3081" s="15"/>
    </row>
    <row r="3082" spans="1:1" x14ac:dyDescent="0.25">
      <c r="A3082" s="15"/>
    </row>
    <row r="3083" spans="1:1" x14ac:dyDescent="0.25">
      <c r="A3083" s="15"/>
    </row>
    <row r="3084" spans="1:1" x14ac:dyDescent="0.25">
      <c r="A3084" s="15"/>
    </row>
    <row r="3085" spans="1:1" x14ac:dyDescent="0.25">
      <c r="A3085" s="15"/>
    </row>
    <row r="3086" spans="1:1" x14ac:dyDescent="0.25">
      <c r="A3086" s="15"/>
    </row>
    <row r="3087" spans="1:1" x14ac:dyDescent="0.25">
      <c r="A3087" s="15"/>
    </row>
    <row r="3088" spans="1:1" x14ac:dyDescent="0.25">
      <c r="A3088" s="15"/>
    </row>
    <row r="3089" spans="1:1" x14ac:dyDescent="0.25">
      <c r="A3089" s="15"/>
    </row>
    <row r="3090" spans="1:1" x14ac:dyDescent="0.25">
      <c r="A3090" s="15"/>
    </row>
    <row r="3091" spans="1:1" x14ac:dyDescent="0.25">
      <c r="A3091" s="15"/>
    </row>
    <row r="3092" spans="1:1" x14ac:dyDescent="0.25">
      <c r="A3092" s="15"/>
    </row>
    <row r="3093" spans="1:1" x14ac:dyDescent="0.25">
      <c r="A3093" s="15"/>
    </row>
    <row r="3094" spans="1:1" x14ac:dyDescent="0.25">
      <c r="A3094" s="15"/>
    </row>
    <row r="3095" spans="1:1" x14ac:dyDescent="0.25">
      <c r="A3095" s="15"/>
    </row>
    <row r="3096" spans="1:1" x14ac:dyDescent="0.25">
      <c r="A3096" s="15"/>
    </row>
    <row r="3097" spans="1:1" x14ac:dyDescent="0.25">
      <c r="A3097" s="15"/>
    </row>
    <row r="3098" spans="1:1" x14ac:dyDescent="0.25">
      <c r="A3098" s="15"/>
    </row>
    <row r="3099" spans="1:1" x14ac:dyDescent="0.25">
      <c r="A3099" s="15"/>
    </row>
    <row r="3100" spans="1:1" x14ac:dyDescent="0.25">
      <c r="A3100" s="15"/>
    </row>
    <row r="3101" spans="1:1" x14ac:dyDescent="0.25">
      <c r="A3101" s="15"/>
    </row>
    <row r="3102" spans="1:1" x14ac:dyDescent="0.25">
      <c r="A3102" s="15"/>
    </row>
    <row r="3103" spans="1:1" x14ac:dyDescent="0.25">
      <c r="A3103" s="15"/>
    </row>
    <row r="3104" spans="1:1" x14ac:dyDescent="0.25">
      <c r="A3104" s="15"/>
    </row>
    <row r="3105" spans="1:1" x14ac:dyDescent="0.25">
      <c r="A3105" s="15"/>
    </row>
    <row r="3106" spans="1:1" x14ac:dyDescent="0.25">
      <c r="A3106" s="15"/>
    </row>
    <row r="3107" spans="1:1" x14ac:dyDescent="0.25">
      <c r="A3107" s="15"/>
    </row>
    <row r="3108" spans="1:1" x14ac:dyDescent="0.25">
      <c r="A3108" s="15"/>
    </row>
    <row r="3109" spans="1:1" x14ac:dyDescent="0.25">
      <c r="A3109" s="15"/>
    </row>
    <row r="3110" spans="1:1" x14ac:dyDescent="0.25">
      <c r="A3110" s="15"/>
    </row>
    <row r="3111" spans="1:1" x14ac:dyDescent="0.25">
      <c r="A3111" s="15"/>
    </row>
    <row r="3112" spans="1:1" x14ac:dyDescent="0.25">
      <c r="A3112" s="15"/>
    </row>
    <row r="3113" spans="1:1" x14ac:dyDescent="0.25">
      <c r="A3113" s="15"/>
    </row>
    <row r="3114" spans="1:1" x14ac:dyDescent="0.25">
      <c r="A3114" s="15"/>
    </row>
    <row r="3115" spans="1:1" x14ac:dyDescent="0.25">
      <c r="A3115" s="15"/>
    </row>
    <row r="3116" spans="1:1" x14ac:dyDescent="0.25">
      <c r="A3116" s="15"/>
    </row>
    <row r="3117" spans="1:1" x14ac:dyDescent="0.25">
      <c r="A3117" s="15"/>
    </row>
    <row r="3118" spans="1:1" x14ac:dyDescent="0.25">
      <c r="A3118" s="15"/>
    </row>
    <row r="3119" spans="1:1" x14ac:dyDescent="0.25">
      <c r="A3119" s="15"/>
    </row>
    <row r="3120" spans="1:1" x14ac:dyDescent="0.25">
      <c r="A3120" s="15"/>
    </row>
    <row r="3121" spans="1:1" x14ac:dyDescent="0.25">
      <c r="A3121" s="15"/>
    </row>
    <row r="3122" spans="1:1" x14ac:dyDescent="0.25">
      <c r="A3122" s="15"/>
    </row>
    <row r="3123" spans="1:1" x14ac:dyDescent="0.25">
      <c r="A3123" s="15"/>
    </row>
    <row r="3124" spans="1:1" x14ac:dyDescent="0.25">
      <c r="A3124" s="15"/>
    </row>
    <row r="3125" spans="1:1" x14ac:dyDescent="0.25">
      <c r="A3125" s="15"/>
    </row>
    <row r="3126" spans="1:1" x14ac:dyDescent="0.25">
      <c r="A3126" s="15"/>
    </row>
    <row r="3127" spans="1:1" x14ac:dyDescent="0.25">
      <c r="A3127" s="15"/>
    </row>
    <row r="3128" spans="1:1" x14ac:dyDescent="0.25">
      <c r="A3128" s="15"/>
    </row>
    <row r="3129" spans="1:1" x14ac:dyDescent="0.25">
      <c r="A3129" s="15"/>
    </row>
    <row r="3130" spans="1:1" x14ac:dyDescent="0.25">
      <c r="A3130" s="15"/>
    </row>
    <row r="3131" spans="1:1" x14ac:dyDescent="0.25">
      <c r="A3131" s="15"/>
    </row>
    <row r="3132" spans="1:1" x14ac:dyDescent="0.25">
      <c r="A3132" s="15"/>
    </row>
    <row r="3133" spans="1:1" x14ac:dyDescent="0.25">
      <c r="A3133" s="15"/>
    </row>
    <row r="3134" spans="1:1" x14ac:dyDescent="0.25">
      <c r="A3134" s="15"/>
    </row>
    <row r="3135" spans="1:1" x14ac:dyDescent="0.25">
      <c r="A3135" s="15"/>
    </row>
    <row r="3136" spans="1:1" x14ac:dyDescent="0.25">
      <c r="A3136" s="15"/>
    </row>
    <row r="3137" spans="1:1" x14ac:dyDescent="0.25">
      <c r="A3137" s="15"/>
    </row>
    <row r="3138" spans="1:1" x14ac:dyDescent="0.25">
      <c r="A3138" s="15"/>
    </row>
    <row r="3139" spans="1:1" x14ac:dyDescent="0.25">
      <c r="A3139" s="15"/>
    </row>
    <row r="3140" spans="1:1" x14ac:dyDescent="0.25">
      <c r="A3140" s="15"/>
    </row>
    <row r="3141" spans="1:1" x14ac:dyDescent="0.25">
      <c r="A3141" s="15"/>
    </row>
    <row r="3142" spans="1:1" x14ac:dyDescent="0.25">
      <c r="A3142" s="15"/>
    </row>
    <row r="3143" spans="1:1" x14ac:dyDescent="0.25">
      <c r="A3143" s="15"/>
    </row>
    <row r="3144" spans="1:1" x14ac:dyDescent="0.25">
      <c r="A3144" s="15"/>
    </row>
    <row r="3145" spans="1:1" x14ac:dyDescent="0.25">
      <c r="A3145" s="15"/>
    </row>
    <row r="3146" spans="1:1" x14ac:dyDescent="0.25">
      <c r="A3146" s="15"/>
    </row>
    <row r="3147" spans="1:1" x14ac:dyDescent="0.25">
      <c r="A3147" s="15"/>
    </row>
    <row r="3148" spans="1:1" x14ac:dyDescent="0.25">
      <c r="A3148" s="15"/>
    </row>
    <row r="3149" spans="1:1" x14ac:dyDescent="0.25">
      <c r="A3149" s="15"/>
    </row>
    <row r="3150" spans="1:1" x14ac:dyDescent="0.25">
      <c r="A3150" s="15"/>
    </row>
    <row r="3151" spans="1:1" x14ac:dyDescent="0.25">
      <c r="A3151" s="15"/>
    </row>
    <row r="3152" spans="1:1" x14ac:dyDescent="0.25">
      <c r="A3152" s="15"/>
    </row>
    <row r="3153" spans="1:1" x14ac:dyDescent="0.25">
      <c r="A3153" s="15"/>
    </row>
    <row r="3154" spans="1:1" x14ac:dyDescent="0.25">
      <c r="A3154" s="15"/>
    </row>
    <row r="3155" spans="1:1" x14ac:dyDescent="0.25">
      <c r="A3155" s="15"/>
    </row>
    <row r="3156" spans="1:1" x14ac:dyDescent="0.25">
      <c r="A3156" s="15"/>
    </row>
    <row r="3157" spans="1:1" x14ac:dyDescent="0.25">
      <c r="A3157" s="15"/>
    </row>
    <row r="3158" spans="1:1" x14ac:dyDescent="0.25">
      <c r="A3158" s="15"/>
    </row>
    <row r="3159" spans="1:1" x14ac:dyDescent="0.25">
      <c r="A3159" s="15"/>
    </row>
    <row r="3160" spans="1:1" x14ac:dyDescent="0.25">
      <c r="A3160" s="15"/>
    </row>
    <row r="3161" spans="1:1" x14ac:dyDescent="0.25">
      <c r="A3161" s="15"/>
    </row>
    <row r="3162" spans="1:1" x14ac:dyDescent="0.25">
      <c r="A3162" s="15"/>
    </row>
    <row r="3163" spans="1:1" x14ac:dyDescent="0.25">
      <c r="A3163" s="15"/>
    </row>
    <row r="3164" spans="1:1" x14ac:dyDescent="0.25">
      <c r="A3164" s="15"/>
    </row>
    <row r="3165" spans="1:1" x14ac:dyDescent="0.25">
      <c r="A3165" s="15"/>
    </row>
    <row r="3166" spans="1:1" x14ac:dyDescent="0.25">
      <c r="A3166" s="15"/>
    </row>
    <row r="3167" spans="1:1" x14ac:dyDescent="0.25">
      <c r="A3167" s="15"/>
    </row>
    <row r="3168" spans="1:1" x14ac:dyDescent="0.25">
      <c r="A3168" s="15"/>
    </row>
    <row r="3169" spans="1:1" x14ac:dyDescent="0.25">
      <c r="A3169" s="15"/>
    </row>
    <row r="3170" spans="1:1" x14ac:dyDescent="0.25">
      <c r="A3170" s="15"/>
    </row>
    <row r="3171" spans="1:1" x14ac:dyDescent="0.25">
      <c r="A3171" s="15"/>
    </row>
    <row r="3172" spans="1:1" x14ac:dyDescent="0.25">
      <c r="A3172" s="15"/>
    </row>
    <row r="3173" spans="1:1" x14ac:dyDescent="0.25">
      <c r="A3173" s="15"/>
    </row>
    <row r="3174" spans="1:1" x14ac:dyDescent="0.25">
      <c r="A3174" s="15"/>
    </row>
    <row r="3175" spans="1:1" x14ac:dyDescent="0.25">
      <c r="A3175" s="15"/>
    </row>
    <row r="3176" spans="1:1" x14ac:dyDescent="0.25">
      <c r="A3176" s="15"/>
    </row>
    <row r="3177" spans="1:1" x14ac:dyDescent="0.25">
      <c r="A3177" s="15"/>
    </row>
    <row r="3178" spans="1:1" x14ac:dyDescent="0.25">
      <c r="A3178" s="15"/>
    </row>
    <row r="3179" spans="1:1" x14ac:dyDescent="0.25">
      <c r="A3179" s="15"/>
    </row>
    <row r="3180" spans="1:1" x14ac:dyDescent="0.25">
      <c r="A3180" s="15"/>
    </row>
    <row r="3181" spans="1:1" x14ac:dyDescent="0.25">
      <c r="A3181" s="15"/>
    </row>
    <row r="3182" spans="1:1" x14ac:dyDescent="0.25">
      <c r="A3182" s="15"/>
    </row>
    <row r="3183" spans="1:1" x14ac:dyDescent="0.25">
      <c r="A3183" s="15"/>
    </row>
    <row r="3184" spans="1:1" x14ac:dyDescent="0.25">
      <c r="A3184" s="15"/>
    </row>
    <row r="3185" spans="1:1" x14ac:dyDescent="0.25">
      <c r="A3185" s="15"/>
    </row>
    <row r="3186" spans="1:1" x14ac:dyDescent="0.25">
      <c r="A3186" s="15"/>
    </row>
    <row r="3187" spans="1:1" x14ac:dyDescent="0.25">
      <c r="A3187" s="15"/>
    </row>
    <row r="3188" spans="1:1" x14ac:dyDescent="0.25">
      <c r="A3188" s="15"/>
    </row>
    <row r="3189" spans="1:1" x14ac:dyDescent="0.25">
      <c r="A3189" s="15"/>
    </row>
    <row r="3190" spans="1:1" x14ac:dyDescent="0.25">
      <c r="A3190" s="15"/>
    </row>
    <row r="3191" spans="1:1" x14ac:dyDescent="0.25">
      <c r="A3191" s="15"/>
    </row>
    <row r="3192" spans="1:1" x14ac:dyDescent="0.25">
      <c r="A3192" s="15"/>
    </row>
    <row r="3193" spans="1:1" x14ac:dyDescent="0.25">
      <c r="A3193" s="15"/>
    </row>
    <row r="3194" spans="1:1" x14ac:dyDescent="0.25">
      <c r="A3194" s="15"/>
    </row>
    <row r="3195" spans="1:1" x14ac:dyDescent="0.25">
      <c r="A3195" s="15"/>
    </row>
    <row r="3196" spans="1:1" x14ac:dyDescent="0.25">
      <c r="A3196" s="15"/>
    </row>
    <row r="3197" spans="1:1" x14ac:dyDescent="0.25">
      <c r="A3197" s="15"/>
    </row>
    <row r="3198" spans="1:1" x14ac:dyDescent="0.25">
      <c r="A3198" s="15"/>
    </row>
    <row r="3199" spans="1:1" x14ac:dyDescent="0.25">
      <c r="A3199" s="15"/>
    </row>
    <row r="3200" spans="1:1" x14ac:dyDescent="0.25">
      <c r="A3200" s="15"/>
    </row>
    <row r="3201" spans="1:1" x14ac:dyDescent="0.25">
      <c r="A3201" s="15"/>
    </row>
    <row r="3202" spans="1:1" x14ac:dyDescent="0.25">
      <c r="A3202" s="15"/>
    </row>
    <row r="3203" spans="1:1" x14ac:dyDescent="0.25">
      <c r="A3203" s="15"/>
    </row>
    <row r="3204" spans="1:1" x14ac:dyDescent="0.25">
      <c r="A3204" s="15"/>
    </row>
    <row r="3205" spans="1:1" x14ac:dyDescent="0.25">
      <c r="A3205" s="15"/>
    </row>
    <row r="3206" spans="1:1" x14ac:dyDescent="0.25">
      <c r="A3206" s="15"/>
    </row>
    <row r="3207" spans="1:1" x14ac:dyDescent="0.25">
      <c r="A3207" s="15"/>
    </row>
    <row r="3208" spans="1:1" x14ac:dyDescent="0.25">
      <c r="A3208" s="15"/>
    </row>
    <row r="3209" spans="1:1" x14ac:dyDescent="0.25">
      <c r="A3209" s="15"/>
    </row>
    <row r="3210" spans="1:1" x14ac:dyDescent="0.25">
      <c r="A3210" s="15"/>
    </row>
    <row r="3211" spans="1:1" x14ac:dyDescent="0.25">
      <c r="A3211" s="15"/>
    </row>
    <row r="3212" spans="1:1" x14ac:dyDescent="0.25">
      <c r="A3212" s="15"/>
    </row>
    <row r="3213" spans="1:1" x14ac:dyDescent="0.25">
      <c r="A3213" s="15"/>
    </row>
    <row r="3214" spans="1:1" x14ac:dyDescent="0.25">
      <c r="A3214" s="15"/>
    </row>
    <row r="3215" spans="1:1" x14ac:dyDescent="0.25">
      <c r="A3215" s="15"/>
    </row>
    <row r="3216" spans="1:1" x14ac:dyDescent="0.25">
      <c r="A3216" s="15"/>
    </row>
    <row r="3217" spans="1:1" x14ac:dyDescent="0.25">
      <c r="A3217" s="15"/>
    </row>
    <row r="3218" spans="1:1" x14ac:dyDescent="0.25">
      <c r="A3218" s="15"/>
    </row>
    <row r="3219" spans="1:1" x14ac:dyDescent="0.25">
      <c r="A3219" s="15"/>
    </row>
    <row r="3220" spans="1:1" x14ac:dyDescent="0.25">
      <c r="A3220" s="15"/>
    </row>
    <row r="3221" spans="1:1" x14ac:dyDescent="0.25">
      <c r="A3221" s="15"/>
    </row>
    <row r="3222" spans="1:1" x14ac:dyDescent="0.25">
      <c r="A3222" s="15"/>
    </row>
    <row r="3223" spans="1:1" x14ac:dyDescent="0.25">
      <c r="A3223" s="15"/>
    </row>
    <row r="3224" spans="1:1" x14ac:dyDescent="0.25">
      <c r="A3224" s="15"/>
    </row>
    <row r="3225" spans="1:1" x14ac:dyDescent="0.25">
      <c r="A3225" s="15"/>
    </row>
    <row r="3226" spans="1:1" x14ac:dyDescent="0.25">
      <c r="A3226" s="15"/>
    </row>
    <row r="3227" spans="1:1" x14ac:dyDescent="0.25">
      <c r="A3227" s="15"/>
    </row>
    <row r="3228" spans="1:1" x14ac:dyDescent="0.25">
      <c r="A3228" s="15"/>
    </row>
    <row r="3229" spans="1:1" x14ac:dyDescent="0.25">
      <c r="A3229" s="15"/>
    </row>
    <row r="3230" spans="1:1" x14ac:dyDescent="0.25">
      <c r="A3230" s="15"/>
    </row>
    <row r="3231" spans="1:1" x14ac:dyDescent="0.25">
      <c r="A3231" s="15"/>
    </row>
    <row r="3232" spans="1:1" x14ac:dyDescent="0.25">
      <c r="A3232" s="15"/>
    </row>
    <row r="3233" spans="1:1" x14ac:dyDescent="0.25">
      <c r="A3233" s="15"/>
    </row>
    <row r="3234" spans="1:1" x14ac:dyDescent="0.25">
      <c r="A3234" s="15"/>
    </row>
    <row r="3235" spans="1:1" x14ac:dyDescent="0.25">
      <c r="A3235" s="15"/>
    </row>
    <row r="3236" spans="1:1" x14ac:dyDescent="0.25">
      <c r="A3236" s="15"/>
    </row>
    <row r="3237" spans="1:1" x14ac:dyDescent="0.25">
      <c r="A3237" s="15"/>
    </row>
    <row r="3238" spans="1:1" x14ac:dyDescent="0.25">
      <c r="A3238" s="15"/>
    </row>
    <row r="3239" spans="1:1" x14ac:dyDescent="0.25">
      <c r="A3239" s="15"/>
    </row>
    <row r="3240" spans="1:1" x14ac:dyDescent="0.25">
      <c r="A3240" s="15"/>
    </row>
    <row r="3241" spans="1:1" x14ac:dyDescent="0.25">
      <c r="A3241" s="15"/>
    </row>
    <row r="3242" spans="1:1" x14ac:dyDescent="0.25">
      <c r="A3242" s="15"/>
    </row>
    <row r="3243" spans="1:1" x14ac:dyDescent="0.25">
      <c r="A3243" s="15"/>
    </row>
    <row r="3244" spans="1:1" x14ac:dyDescent="0.25">
      <c r="A3244" s="15"/>
    </row>
    <row r="3245" spans="1:1" x14ac:dyDescent="0.25">
      <c r="A3245" s="15"/>
    </row>
    <row r="3246" spans="1:1" x14ac:dyDescent="0.25">
      <c r="A3246" s="15"/>
    </row>
    <row r="3247" spans="1:1" x14ac:dyDescent="0.25">
      <c r="A3247" s="15"/>
    </row>
    <row r="3248" spans="1:1" x14ac:dyDescent="0.25">
      <c r="A3248" s="15"/>
    </row>
    <row r="3249" spans="1:1" x14ac:dyDescent="0.25">
      <c r="A3249" s="15"/>
    </row>
    <row r="3250" spans="1:1" x14ac:dyDescent="0.25">
      <c r="A3250" s="15"/>
    </row>
    <row r="3251" spans="1:1" x14ac:dyDescent="0.25">
      <c r="A3251" s="15"/>
    </row>
    <row r="3252" spans="1:1" x14ac:dyDescent="0.25">
      <c r="A3252" s="15"/>
    </row>
    <row r="3253" spans="1:1" x14ac:dyDescent="0.25">
      <c r="A3253" s="15"/>
    </row>
    <row r="3254" spans="1:1" x14ac:dyDescent="0.25">
      <c r="A3254" s="15"/>
    </row>
    <row r="3255" spans="1:1" x14ac:dyDescent="0.25">
      <c r="A3255" s="15"/>
    </row>
    <row r="3256" spans="1:1" x14ac:dyDescent="0.25">
      <c r="A3256" s="15"/>
    </row>
    <row r="3257" spans="1:1" x14ac:dyDescent="0.25">
      <c r="A3257" s="15"/>
    </row>
    <row r="3258" spans="1:1" x14ac:dyDescent="0.25">
      <c r="A3258" s="15"/>
    </row>
    <row r="3259" spans="1:1" x14ac:dyDescent="0.25">
      <c r="A3259" s="15"/>
    </row>
    <row r="3260" spans="1:1" x14ac:dyDescent="0.25">
      <c r="A3260" s="15"/>
    </row>
    <row r="3261" spans="1:1" x14ac:dyDescent="0.25">
      <c r="A3261" s="15"/>
    </row>
    <row r="3262" spans="1:1" x14ac:dyDescent="0.25">
      <c r="A3262" s="15"/>
    </row>
    <row r="3263" spans="1:1" x14ac:dyDescent="0.25">
      <c r="A3263" s="15"/>
    </row>
    <row r="3264" spans="1:1" x14ac:dyDescent="0.25">
      <c r="A3264" s="15"/>
    </row>
    <row r="3265" spans="1:1" x14ac:dyDescent="0.25">
      <c r="A3265" s="15"/>
    </row>
    <row r="3266" spans="1:1" x14ac:dyDescent="0.25">
      <c r="A3266" s="15"/>
    </row>
    <row r="3267" spans="1:1" x14ac:dyDescent="0.25">
      <c r="A3267" s="15"/>
    </row>
    <row r="3268" spans="1:1" x14ac:dyDescent="0.25">
      <c r="A3268" s="15"/>
    </row>
    <row r="3269" spans="1:1" x14ac:dyDescent="0.25">
      <c r="A3269" s="15"/>
    </row>
    <row r="3270" spans="1:1" x14ac:dyDescent="0.25">
      <c r="A3270" s="15"/>
    </row>
    <row r="3271" spans="1:1" x14ac:dyDescent="0.25">
      <c r="A3271" s="15"/>
    </row>
    <row r="3272" spans="1:1" x14ac:dyDescent="0.25">
      <c r="A3272" s="15"/>
    </row>
    <row r="3273" spans="1:1" x14ac:dyDescent="0.25">
      <c r="A3273" s="15"/>
    </row>
    <row r="3274" spans="1:1" x14ac:dyDescent="0.25">
      <c r="A3274" s="15"/>
    </row>
    <row r="3275" spans="1:1" x14ac:dyDescent="0.25">
      <c r="A3275" s="15"/>
    </row>
    <row r="3276" spans="1:1" x14ac:dyDescent="0.25">
      <c r="A3276" s="15"/>
    </row>
    <row r="3277" spans="1:1" x14ac:dyDescent="0.25">
      <c r="A3277" s="15"/>
    </row>
    <row r="3278" spans="1:1" x14ac:dyDescent="0.25">
      <c r="A3278" s="15"/>
    </row>
    <row r="3279" spans="1:1" x14ac:dyDescent="0.25">
      <c r="A3279" s="15"/>
    </row>
    <row r="3280" spans="1:1" x14ac:dyDescent="0.25">
      <c r="A3280" s="15"/>
    </row>
    <row r="3281" spans="1:1" x14ac:dyDescent="0.25">
      <c r="A3281" s="15"/>
    </row>
    <row r="3282" spans="1:1" x14ac:dyDescent="0.25">
      <c r="A3282" s="15"/>
    </row>
    <row r="3283" spans="1:1" x14ac:dyDescent="0.25">
      <c r="A3283" s="15"/>
    </row>
    <row r="3284" spans="1:1" x14ac:dyDescent="0.25">
      <c r="A3284" s="15"/>
    </row>
    <row r="3285" spans="1:1" x14ac:dyDescent="0.25">
      <c r="A3285" s="15"/>
    </row>
    <row r="3286" spans="1:1" x14ac:dyDescent="0.25">
      <c r="A3286" s="15"/>
    </row>
    <row r="3287" spans="1:1" x14ac:dyDescent="0.25">
      <c r="A3287" s="15"/>
    </row>
    <row r="3288" spans="1:1" x14ac:dyDescent="0.25">
      <c r="A3288" s="15"/>
    </row>
    <row r="3289" spans="1:1" x14ac:dyDescent="0.25">
      <c r="A3289" s="15"/>
    </row>
    <row r="3290" spans="1:1" x14ac:dyDescent="0.25">
      <c r="A3290" s="15"/>
    </row>
    <row r="3291" spans="1:1" x14ac:dyDescent="0.25">
      <c r="A3291" s="15"/>
    </row>
    <row r="3292" spans="1:1" x14ac:dyDescent="0.25">
      <c r="A3292" s="15"/>
    </row>
    <row r="3293" spans="1:1" x14ac:dyDescent="0.25">
      <c r="A3293" s="15"/>
    </row>
    <row r="3294" spans="1:1" x14ac:dyDescent="0.25">
      <c r="A3294" s="15"/>
    </row>
    <row r="3295" spans="1:1" x14ac:dyDescent="0.25">
      <c r="A3295" s="15"/>
    </row>
    <row r="3296" spans="1:1" x14ac:dyDescent="0.25">
      <c r="A3296" s="15"/>
    </row>
    <row r="3297" spans="1:1" x14ac:dyDescent="0.25">
      <c r="A3297" s="15"/>
    </row>
    <row r="3298" spans="1:1" x14ac:dyDescent="0.25">
      <c r="A3298" s="15"/>
    </row>
    <row r="3299" spans="1:1" x14ac:dyDescent="0.25">
      <c r="A3299" s="15"/>
    </row>
    <row r="3300" spans="1:1" x14ac:dyDescent="0.25">
      <c r="A3300" s="15"/>
    </row>
    <row r="3301" spans="1:1" x14ac:dyDescent="0.25">
      <c r="A3301" s="15"/>
    </row>
    <row r="3302" spans="1:1" x14ac:dyDescent="0.25">
      <c r="A3302" s="15"/>
    </row>
    <row r="3303" spans="1:1" x14ac:dyDescent="0.25">
      <c r="A3303" s="15"/>
    </row>
    <row r="3304" spans="1:1" x14ac:dyDescent="0.25">
      <c r="A3304" s="15"/>
    </row>
    <row r="3305" spans="1:1" x14ac:dyDescent="0.25">
      <c r="A3305" s="15"/>
    </row>
    <row r="3306" spans="1:1" x14ac:dyDescent="0.25">
      <c r="A3306" s="15"/>
    </row>
    <row r="3307" spans="1:1" x14ac:dyDescent="0.25">
      <c r="A3307" s="15"/>
    </row>
    <row r="3308" spans="1:1" x14ac:dyDescent="0.25">
      <c r="A3308" s="15"/>
    </row>
    <row r="3309" spans="1:1" x14ac:dyDescent="0.25">
      <c r="A3309" s="15"/>
    </row>
    <row r="3310" spans="1:1" x14ac:dyDescent="0.25">
      <c r="A3310" s="15"/>
    </row>
    <row r="3311" spans="1:1" x14ac:dyDescent="0.25">
      <c r="A3311" s="15"/>
    </row>
    <row r="3312" spans="1:1" x14ac:dyDescent="0.25">
      <c r="A3312" s="15"/>
    </row>
    <row r="3313" spans="1:1" x14ac:dyDescent="0.25">
      <c r="A3313" s="15"/>
    </row>
    <row r="3314" spans="1:1" x14ac:dyDescent="0.25">
      <c r="A3314" s="15"/>
    </row>
    <row r="3315" spans="1:1" x14ac:dyDescent="0.25">
      <c r="A3315" s="15"/>
    </row>
    <row r="3316" spans="1:1" x14ac:dyDescent="0.25">
      <c r="A3316" s="15"/>
    </row>
    <row r="3317" spans="1:1" x14ac:dyDescent="0.25">
      <c r="A3317" s="15"/>
    </row>
    <row r="3318" spans="1:1" x14ac:dyDescent="0.25">
      <c r="A3318" s="15"/>
    </row>
    <row r="3319" spans="1:1" x14ac:dyDescent="0.25">
      <c r="A3319" s="15"/>
    </row>
    <row r="3320" spans="1:1" x14ac:dyDescent="0.25">
      <c r="A3320" s="15"/>
    </row>
    <row r="3321" spans="1:1" x14ac:dyDescent="0.25">
      <c r="A3321" s="15"/>
    </row>
    <row r="3322" spans="1:1" x14ac:dyDescent="0.25">
      <c r="A3322" s="15"/>
    </row>
    <row r="3323" spans="1:1" x14ac:dyDescent="0.25">
      <c r="A3323" s="15"/>
    </row>
    <row r="3324" spans="1:1" x14ac:dyDescent="0.25">
      <c r="A3324" s="15"/>
    </row>
    <row r="3325" spans="1:1" x14ac:dyDescent="0.25">
      <c r="A3325" s="15"/>
    </row>
    <row r="3326" spans="1:1" x14ac:dyDescent="0.25">
      <c r="A3326" s="15"/>
    </row>
    <row r="3327" spans="1:1" x14ac:dyDescent="0.25">
      <c r="A3327" s="15"/>
    </row>
    <row r="3328" spans="1:1" x14ac:dyDescent="0.25">
      <c r="A3328" s="15"/>
    </row>
    <row r="3329" spans="1:1" x14ac:dyDescent="0.25">
      <c r="A3329" s="15"/>
    </row>
    <row r="3330" spans="1:1" x14ac:dyDescent="0.25">
      <c r="A3330" s="15"/>
    </row>
    <row r="3331" spans="1:1" x14ac:dyDescent="0.25">
      <c r="A3331" s="15"/>
    </row>
    <row r="3332" spans="1:1" x14ac:dyDescent="0.25">
      <c r="A3332" s="15"/>
    </row>
    <row r="3333" spans="1:1" x14ac:dyDescent="0.25">
      <c r="A3333" s="15"/>
    </row>
    <row r="3334" spans="1:1" x14ac:dyDescent="0.25">
      <c r="A3334" s="15"/>
    </row>
    <row r="3335" spans="1:1" x14ac:dyDescent="0.25">
      <c r="A3335" s="15"/>
    </row>
    <row r="3336" spans="1:1" x14ac:dyDescent="0.25">
      <c r="A3336" s="15"/>
    </row>
    <row r="3337" spans="1:1" x14ac:dyDescent="0.25">
      <c r="A3337" s="15"/>
    </row>
    <row r="3338" spans="1:1" x14ac:dyDescent="0.25">
      <c r="A3338" s="15"/>
    </row>
    <row r="3339" spans="1:1" x14ac:dyDescent="0.25">
      <c r="A3339" s="15"/>
    </row>
    <row r="3340" spans="1:1" x14ac:dyDescent="0.25">
      <c r="A3340" s="15"/>
    </row>
    <row r="3341" spans="1:1" x14ac:dyDescent="0.25">
      <c r="A3341" s="15"/>
    </row>
    <row r="3342" spans="1:1" x14ac:dyDescent="0.25">
      <c r="A3342" s="15"/>
    </row>
    <row r="3343" spans="1:1" x14ac:dyDescent="0.25">
      <c r="A3343" s="15"/>
    </row>
    <row r="3344" spans="1:1" x14ac:dyDescent="0.25">
      <c r="A3344" s="15"/>
    </row>
    <row r="3345" spans="1:1" x14ac:dyDescent="0.25">
      <c r="A3345" s="15"/>
    </row>
    <row r="3346" spans="1:1" x14ac:dyDescent="0.25">
      <c r="A3346" s="15"/>
    </row>
    <row r="3347" spans="1:1" x14ac:dyDescent="0.25">
      <c r="A3347" s="15"/>
    </row>
    <row r="3348" spans="1:1" x14ac:dyDescent="0.25">
      <c r="A3348" s="15"/>
    </row>
    <row r="3349" spans="1:1" x14ac:dyDescent="0.25">
      <c r="A3349" s="15"/>
    </row>
    <row r="3350" spans="1:1" x14ac:dyDescent="0.25">
      <c r="A3350" s="15"/>
    </row>
    <row r="3351" spans="1:1" x14ac:dyDescent="0.25">
      <c r="A3351" s="15"/>
    </row>
    <row r="3352" spans="1:1" x14ac:dyDescent="0.25">
      <c r="A3352" s="15"/>
    </row>
    <row r="3353" spans="1:1" x14ac:dyDescent="0.25">
      <c r="A3353" s="15"/>
    </row>
    <row r="3354" spans="1:1" x14ac:dyDescent="0.25">
      <c r="A3354" s="15"/>
    </row>
    <row r="3355" spans="1:1" x14ac:dyDescent="0.25">
      <c r="A3355" s="15"/>
    </row>
    <row r="3356" spans="1:1" x14ac:dyDescent="0.25">
      <c r="A3356" s="15"/>
    </row>
    <row r="3357" spans="1:1" x14ac:dyDescent="0.25">
      <c r="A3357" s="15"/>
    </row>
    <row r="3358" spans="1:1" x14ac:dyDescent="0.25">
      <c r="A3358" s="15"/>
    </row>
    <row r="3359" spans="1:1" x14ac:dyDescent="0.25">
      <c r="A3359" s="15"/>
    </row>
    <row r="3360" spans="1:1" x14ac:dyDescent="0.25">
      <c r="A3360" s="15"/>
    </row>
    <row r="3361" spans="1:1" x14ac:dyDescent="0.25">
      <c r="A3361" s="15"/>
    </row>
    <row r="3362" spans="1:1" x14ac:dyDescent="0.25">
      <c r="A3362" s="15"/>
    </row>
    <row r="3363" spans="1:1" x14ac:dyDescent="0.25">
      <c r="A3363" s="15"/>
    </row>
    <row r="3364" spans="1:1" x14ac:dyDescent="0.25">
      <c r="A3364" s="15"/>
    </row>
    <row r="3365" spans="1:1" x14ac:dyDescent="0.25">
      <c r="A3365" s="15"/>
    </row>
    <row r="3366" spans="1:1" x14ac:dyDescent="0.25">
      <c r="A3366" s="15"/>
    </row>
    <row r="3367" spans="1:1" x14ac:dyDescent="0.25">
      <c r="A3367" s="15"/>
    </row>
    <row r="3368" spans="1:1" x14ac:dyDescent="0.25">
      <c r="A3368" s="15"/>
    </row>
    <row r="3369" spans="1:1" x14ac:dyDescent="0.25">
      <c r="A3369" s="15"/>
    </row>
    <row r="3370" spans="1:1" x14ac:dyDescent="0.25">
      <c r="A3370" s="15"/>
    </row>
    <row r="3371" spans="1:1" x14ac:dyDescent="0.25">
      <c r="A3371" s="15"/>
    </row>
    <row r="3372" spans="1:1" x14ac:dyDescent="0.25">
      <c r="A3372" s="15"/>
    </row>
    <row r="3373" spans="1:1" x14ac:dyDescent="0.25">
      <c r="A3373" s="15"/>
    </row>
    <row r="3374" spans="1:1" x14ac:dyDescent="0.25">
      <c r="A3374" s="15"/>
    </row>
    <row r="3375" spans="1:1" x14ac:dyDescent="0.25">
      <c r="A3375" s="15"/>
    </row>
    <row r="3376" spans="1:1" x14ac:dyDescent="0.25">
      <c r="A3376" s="15"/>
    </row>
    <row r="3377" spans="1:1" x14ac:dyDescent="0.25">
      <c r="A3377" s="15"/>
    </row>
    <row r="3378" spans="1:1" x14ac:dyDescent="0.25">
      <c r="A3378" s="15"/>
    </row>
    <row r="3379" spans="1:1" x14ac:dyDescent="0.25">
      <c r="A3379" s="15"/>
    </row>
    <row r="3380" spans="1:1" x14ac:dyDescent="0.25">
      <c r="A3380" s="15"/>
    </row>
    <row r="3381" spans="1:1" x14ac:dyDescent="0.25">
      <c r="A3381" s="15"/>
    </row>
    <row r="3382" spans="1:1" x14ac:dyDescent="0.25">
      <c r="A3382" s="15"/>
    </row>
    <row r="3383" spans="1:1" x14ac:dyDescent="0.25">
      <c r="A3383" s="15"/>
    </row>
    <row r="3384" spans="1:1" x14ac:dyDescent="0.25">
      <c r="A3384" s="15"/>
    </row>
    <row r="3385" spans="1:1" x14ac:dyDescent="0.25">
      <c r="A3385" s="15"/>
    </row>
    <row r="3386" spans="1:1" x14ac:dyDescent="0.25">
      <c r="A3386" s="15"/>
    </row>
    <row r="3387" spans="1:1" x14ac:dyDescent="0.25">
      <c r="A3387" s="15"/>
    </row>
    <row r="3388" spans="1:1" x14ac:dyDescent="0.25">
      <c r="A3388" s="15"/>
    </row>
    <row r="3389" spans="1:1" x14ac:dyDescent="0.25">
      <c r="A3389" s="15"/>
    </row>
    <row r="3390" spans="1:1" x14ac:dyDescent="0.25">
      <c r="A3390" s="15"/>
    </row>
    <row r="3391" spans="1:1" x14ac:dyDescent="0.25">
      <c r="A3391" s="15"/>
    </row>
    <row r="3392" spans="1:1" x14ac:dyDescent="0.25">
      <c r="A3392" s="15"/>
    </row>
    <row r="3393" spans="1:1" x14ac:dyDescent="0.25">
      <c r="A3393" s="15"/>
    </row>
    <row r="3394" spans="1:1" x14ac:dyDescent="0.25">
      <c r="A3394" s="15"/>
    </row>
    <row r="3395" spans="1:1" x14ac:dyDescent="0.25">
      <c r="A3395" s="15"/>
    </row>
    <row r="3396" spans="1:1" x14ac:dyDescent="0.25">
      <c r="A3396" s="15"/>
    </row>
    <row r="3397" spans="1:1" x14ac:dyDescent="0.25">
      <c r="A3397" s="15"/>
    </row>
    <row r="3398" spans="1:1" x14ac:dyDescent="0.25">
      <c r="A3398" s="15"/>
    </row>
    <row r="3399" spans="1:1" x14ac:dyDescent="0.25">
      <c r="A3399" s="15"/>
    </row>
    <row r="3400" spans="1:1" x14ac:dyDescent="0.25">
      <c r="A3400" s="15"/>
    </row>
    <row r="3401" spans="1:1" x14ac:dyDescent="0.25">
      <c r="A3401" s="15"/>
    </row>
    <row r="3402" spans="1:1" x14ac:dyDescent="0.25">
      <c r="A3402" s="15"/>
    </row>
    <row r="3403" spans="1:1" x14ac:dyDescent="0.25">
      <c r="A3403" s="15"/>
    </row>
    <row r="3404" spans="1:1" x14ac:dyDescent="0.25">
      <c r="A3404" s="15"/>
    </row>
    <row r="3405" spans="1:1" x14ac:dyDescent="0.25">
      <c r="A3405" s="15"/>
    </row>
    <row r="3406" spans="1:1" x14ac:dyDescent="0.25">
      <c r="A3406" s="15"/>
    </row>
    <row r="3407" spans="1:1" x14ac:dyDescent="0.25">
      <c r="A3407" s="15"/>
    </row>
    <row r="3408" spans="1:1" x14ac:dyDescent="0.25">
      <c r="A3408" s="15"/>
    </row>
    <row r="3409" spans="1:1" x14ac:dyDescent="0.25">
      <c r="A3409" s="15"/>
    </row>
    <row r="3410" spans="1:1" x14ac:dyDescent="0.25">
      <c r="A3410" s="15"/>
    </row>
    <row r="3411" spans="1:1" x14ac:dyDescent="0.25">
      <c r="A3411" s="15"/>
    </row>
    <row r="3412" spans="1:1" x14ac:dyDescent="0.25">
      <c r="A3412" s="15"/>
    </row>
    <row r="3413" spans="1:1" x14ac:dyDescent="0.25">
      <c r="A3413" s="15"/>
    </row>
    <row r="3414" spans="1:1" x14ac:dyDescent="0.25">
      <c r="A3414" s="15"/>
    </row>
    <row r="3415" spans="1:1" x14ac:dyDescent="0.25">
      <c r="A3415" s="15"/>
    </row>
    <row r="3416" spans="1:1" x14ac:dyDescent="0.25">
      <c r="A3416" s="15"/>
    </row>
    <row r="3417" spans="1:1" x14ac:dyDescent="0.25">
      <c r="A3417" s="15"/>
    </row>
    <row r="3418" spans="1:1" x14ac:dyDescent="0.25">
      <c r="A3418" s="15"/>
    </row>
    <row r="3419" spans="1:1" x14ac:dyDescent="0.25">
      <c r="A3419" s="15"/>
    </row>
    <row r="3420" spans="1:1" x14ac:dyDescent="0.25">
      <c r="A3420" s="15"/>
    </row>
    <row r="3421" spans="1:1" x14ac:dyDescent="0.25">
      <c r="A3421" s="15"/>
    </row>
    <row r="3422" spans="1:1" x14ac:dyDescent="0.25">
      <c r="A3422" s="15"/>
    </row>
    <row r="3423" spans="1:1" x14ac:dyDescent="0.25">
      <c r="A3423" s="15"/>
    </row>
    <row r="3424" spans="1:1" x14ac:dyDescent="0.25">
      <c r="A3424" s="15"/>
    </row>
    <row r="3425" spans="1:1" x14ac:dyDescent="0.25">
      <c r="A3425" s="15"/>
    </row>
    <row r="3426" spans="1:1" x14ac:dyDescent="0.25">
      <c r="A3426" s="15"/>
    </row>
    <row r="3427" spans="1:1" x14ac:dyDescent="0.25">
      <c r="A3427" s="15"/>
    </row>
    <row r="3428" spans="1:1" x14ac:dyDescent="0.25">
      <c r="A3428" s="15"/>
    </row>
    <row r="3429" spans="1:1" x14ac:dyDescent="0.25">
      <c r="A3429" s="15"/>
    </row>
    <row r="3430" spans="1:1" x14ac:dyDescent="0.25">
      <c r="A3430" s="15"/>
    </row>
    <row r="3431" spans="1:1" x14ac:dyDescent="0.25">
      <c r="A3431" s="15"/>
    </row>
    <row r="3432" spans="1:1" x14ac:dyDescent="0.25">
      <c r="A3432" s="15"/>
    </row>
    <row r="3433" spans="1:1" x14ac:dyDescent="0.25">
      <c r="A3433" s="15"/>
    </row>
    <row r="3434" spans="1:1" x14ac:dyDescent="0.25">
      <c r="A3434" s="15"/>
    </row>
    <row r="3435" spans="1:1" x14ac:dyDescent="0.25">
      <c r="A3435" s="15"/>
    </row>
    <row r="3436" spans="1:1" x14ac:dyDescent="0.25">
      <c r="A3436" s="15"/>
    </row>
    <row r="3437" spans="1:1" x14ac:dyDescent="0.25">
      <c r="A3437" s="15"/>
    </row>
    <row r="3438" spans="1:1" x14ac:dyDescent="0.25">
      <c r="A3438" s="15"/>
    </row>
    <row r="3439" spans="1:1" x14ac:dyDescent="0.25">
      <c r="A3439" s="15"/>
    </row>
    <row r="3440" spans="1:1" x14ac:dyDescent="0.25">
      <c r="A3440" s="15"/>
    </row>
    <row r="3441" spans="1:1" x14ac:dyDescent="0.25">
      <c r="A3441" s="15"/>
    </row>
    <row r="3442" spans="1:1" x14ac:dyDescent="0.25">
      <c r="A3442" s="15"/>
    </row>
    <row r="3443" spans="1:1" x14ac:dyDescent="0.25">
      <c r="A3443" s="15"/>
    </row>
    <row r="3444" spans="1:1" x14ac:dyDescent="0.25">
      <c r="A3444" s="15"/>
    </row>
    <row r="3445" spans="1:1" x14ac:dyDescent="0.25">
      <c r="A3445" s="15"/>
    </row>
    <row r="3446" spans="1:1" x14ac:dyDescent="0.25">
      <c r="A3446" s="15"/>
    </row>
    <row r="3447" spans="1:1" x14ac:dyDescent="0.25">
      <c r="A3447" s="15"/>
    </row>
    <row r="3448" spans="1:1" x14ac:dyDescent="0.25">
      <c r="A3448" s="15"/>
    </row>
    <row r="3449" spans="1:1" x14ac:dyDescent="0.25">
      <c r="A3449" s="15"/>
    </row>
    <row r="3450" spans="1:1" x14ac:dyDescent="0.25">
      <c r="A3450" s="15"/>
    </row>
    <row r="3451" spans="1:1" x14ac:dyDescent="0.25">
      <c r="A3451" s="15"/>
    </row>
    <row r="3452" spans="1:1" x14ac:dyDescent="0.25">
      <c r="A3452" s="15"/>
    </row>
    <row r="3453" spans="1:1" x14ac:dyDescent="0.25">
      <c r="A3453" s="15"/>
    </row>
    <row r="3454" spans="1:1" x14ac:dyDescent="0.25">
      <c r="A3454" s="15"/>
    </row>
    <row r="3455" spans="1:1" x14ac:dyDescent="0.25">
      <c r="A3455" s="15"/>
    </row>
    <row r="3456" spans="1:1" x14ac:dyDescent="0.25">
      <c r="A3456" s="15"/>
    </row>
    <row r="3457" spans="1:1" x14ac:dyDescent="0.25">
      <c r="A3457" s="15"/>
    </row>
    <row r="3458" spans="1:1" x14ac:dyDescent="0.25">
      <c r="A3458" s="15"/>
    </row>
    <row r="3459" spans="1:1" x14ac:dyDescent="0.25">
      <c r="A3459" s="15"/>
    </row>
    <row r="3460" spans="1:1" x14ac:dyDescent="0.25">
      <c r="A3460" s="15"/>
    </row>
    <row r="3461" spans="1:1" x14ac:dyDescent="0.25">
      <c r="A3461" s="15"/>
    </row>
    <row r="3462" spans="1:1" x14ac:dyDescent="0.25">
      <c r="A3462" s="15"/>
    </row>
    <row r="3463" spans="1:1" x14ac:dyDescent="0.25">
      <c r="A3463" s="15"/>
    </row>
    <row r="3464" spans="1:1" x14ac:dyDescent="0.25">
      <c r="A3464" s="15"/>
    </row>
    <row r="3465" spans="1:1" x14ac:dyDescent="0.25">
      <c r="A3465" s="15"/>
    </row>
    <row r="3466" spans="1:1" x14ac:dyDescent="0.25">
      <c r="A3466" s="15"/>
    </row>
    <row r="3467" spans="1:1" x14ac:dyDescent="0.25">
      <c r="A3467" s="15"/>
    </row>
    <row r="3468" spans="1:1" x14ac:dyDescent="0.25">
      <c r="A3468" s="15"/>
    </row>
    <row r="3469" spans="1:1" x14ac:dyDescent="0.25">
      <c r="A3469" s="15"/>
    </row>
    <row r="3470" spans="1:1" x14ac:dyDescent="0.25">
      <c r="A3470" s="15"/>
    </row>
    <row r="3471" spans="1:1" x14ac:dyDescent="0.25">
      <c r="A3471" s="15"/>
    </row>
    <row r="3472" spans="1:1" x14ac:dyDescent="0.25">
      <c r="A3472" s="15"/>
    </row>
    <row r="3473" spans="1:1" x14ac:dyDescent="0.25">
      <c r="A3473" s="15"/>
    </row>
    <row r="3474" spans="1:1" x14ac:dyDescent="0.25">
      <c r="A3474" s="15"/>
    </row>
    <row r="3475" spans="1:1" x14ac:dyDescent="0.25">
      <c r="A3475" s="15"/>
    </row>
    <row r="3476" spans="1:1" x14ac:dyDescent="0.25">
      <c r="A3476" s="15"/>
    </row>
    <row r="3477" spans="1:1" x14ac:dyDescent="0.25">
      <c r="A3477" s="15"/>
    </row>
    <row r="3478" spans="1:1" x14ac:dyDescent="0.25">
      <c r="A3478" s="15"/>
    </row>
    <row r="3479" spans="1:1" x14ac:dyDescent="0.25">
      <c r="A3479" s="15"/>
    </row>
    <row r="3480" spans="1:1" x14ac:dyDescent="0.25">
      <c r="A3480" s="15"/>
    </row>
    <row r="3481" spans="1:1" x14ac:dyDescent="0.25">
      <c r="A3481" s="15"/>
    </row>
    <row r="3482" spans="1:1" x14ac:dyDescent="0.25">
      <c r="A3482" s="15"/>
    </row>
    <row r="3483" spans="1:1" x14ac:dyDescent="0.25">
      <c r="A3483" s="15"/>
    </row>
    <row r="3484" spans="1:1" x14ac:dyDescent="0.25">
      <c r="A3484" s="15"/>
    </row>
    <row r="3485" spans="1:1" x14ac:dyDescent="0.25">
      <c r="A3485" s="15"/>
    </row>
    <row r="3486" spans="1:1" x14ac:dyDescent="0.25">
      <c r="A3486" s="15"/>
    </row>
    <row r="3487" spans="1:1" x14ac:dyDescent="0.25">
      <c r="A3487" s="15"/>
    </row>
    <row r="3488" spans="1:1" x14ac:dyDescent="0.25">
      <c r="A3488" s="15"/>
    </row>
    <row r="3489" spans="1:1" x14ac:dyDescent="0.25">
      <c r="A3489" s="15"/>
    </row>
    <row r="3490" spans="1:1" x14ac:dyDescent="0.25">
      <c r="A3490" s="15"/>
    </row>
    <row r="3491" spans="1:1" x14ac:dyDescent="0.25">
      <c r="A3491" s="15"/>
    </row>
    <row r="3492" spans="1:1" x14ac:dyDescent="0.25">
      <c r="A3492" s="15"/>
    </row>
    <row r="3493" spans="1:1" x14ac:dyDescent="0.25">
      <c r="A3493" s="15"/>
    </row>
    <row r="3494" spans="1:1" x14ac:dyDescent="0.25">
      <c r="A3494" s="15"/>
    </row>
    <row r="3495" spans="1:1" x14ac:dyDescent="0.25">
      <c r="A3495" s="15"/>
    </row>
    <row r="3496" spans="1:1" x14ac:dyDescent="0.25">
      <c r="A3496" s="15"/>
    </row>
    <row r="3497" spans="1:1" x14ac:dyDescent="0.25">
      <c r="A3497" s="15"/>
    </row>
    <row r="3498" spans="1:1" x14ac:dyDescent="0.25">
      <c r="A3498" s="15"/>
    </row>
    <row r="3499" spans="1:1" x14ac:dyDescent="0.25">
      <c r="A3499" s="15"/>
    </row>
    <row r="3500" spans="1:1" x14ac:dyDescent="0.25">
      <c r="A3500" s="15"/>
    </row>
    <row r="3501" spans="1:1" x14ac:dyDescent="0.25">
      <c r="A3501" s="15"/>
    </row>
    <row r="3502" spans="1:1" x14ac:dyDescent="0.25">
      <c r="A3502" s="15"/>
    </row>
    <row r="3503" spans="1:1" x14ac:dyDescent="0.25">
      <c r="A3503" s="15"/>
    </row>
    <row r="3504" spans="1:1" x14ac:dyDescent="0.25">
      <c r="A3504" s="15"/>
    </row>
    <row r="3505" spans="1:1" x14ac:dyDescent="0.25">
      <c r="A3505" s="15"/>
    </row>
    <row r="3506" spans="1:1" x14ac:dyDescent="0.25">
      <c r="A3506" s="15"/>
    </row>
    <row r="3507" spans="1:1" x14ac:dyDescent="0.25">
      <c r="A3507" s="15"/>
    </row>
    <row r="3508" spans="1:1" x14ac:dyDescent="0.25">
      <c r="A3508" s="15"/>
    </row>
    <row r="3509" spans="1:1" x14ac:dyDescent="0.25">
      <c r="A3509" s="15"/>
    </row>
    <row r="3510" spans="1:1" x14ac:dyDescent="0.25">
      <c r="A3510" s="15"/>
    </row>
    <row r="3511" spans="1:1" x14ac:dyDescent="0.25">
      <c r="A3511" s="15"/>
    </row>
    <row r="3512" spans="1:1" x14ac:dyDescent="0.25">
      <c r="A3512" s="15"/>
    </row>
    <row r="3513" spans="1:1" x14ac:dyDescent="0.25">
      <c r="A3513" s="15"/>
    </row>
    <row r="3514" spans="1:1" x14ac:dyDescent="0.25">
      <c r="A3514" s="15"/>
    </row>
    <row r="3515" spans="1:1" x14ac:dyDescent="0.25">
      <c r="A3515" s="15"/>
    </row>
    <row r="3516" spans="1:1" x14ac:dyDescent="0.25">
      <c r="A3516" s="15"/>
    </row>
    <row r="3517" spans="1:1" x14ac:dyDescent="0.25">
      <c r="A3517" s="15"/>
    </row>
    <row r="3518" spans="1:1" x14ac:dyDescent="0.25">
      <c r="A3518" s="15"/>
    </row>
    <row r="3519" spans="1:1" x14ac:dyDescent="0.25">
      <c r="A3519" s="15"/>
    </row>
    <row r="3520" spans="1:1" x14ac:dyDescent="0.25">
      <c r="A3520" s="15"/>
    </row>
    <row r="3521" spans="1:1" x14ac:dyDescent="0.25">
      <c r="A3521" s="15"/>
    </row>
    <row r="3522" spans="1:1" x14ac:dyDescent="0.25">
      <c r="A3522" s="15"/>
    </row>
    <row r="3523" spans="1:1" x14ac:dyDescent="0.25">
      <c r="A3523" s="15"/>
    </row>
    <row r="3524" spans="1:1" x14ac:dyDescent="0.25">
      <c r="A3524" s="15"/>
    </row>
    <row r="3525" spans="1:1" x14ac:dyDescent="0.25">
      <c r="A3525" s="15"/>
    </row>
    <row r="3526" spans="1:1" x14ac:dyDescent="0.25">
      <c r="A3526" s="15"/>
    </row>
    <row r="3527" spans="1:1" x14ac:dyDescent="0.25">
      <c r="A3527" s="15"/>
    </row>
    <row r="3528" spans="1:1" x14ac:dyDescent="0.25">
      <c r="A3528" s="15"/>
    </row>
    <row r="3529" spans="1:1" x14ac:dyDescent="0.25">
      <c r="A3529" s="15"/>
    </row>
    <row r="3530" spans="1:1" x14ac:dyDescent="0.25">
      <c r="A3530" s="15"/>
    </row>
    <row r="3531" spans="1:1" x14ac:dyDescent="0.25">
      <c r="A3531" s="15"/>
    </row>
    <row r="3532" spans="1:1" x14ac:dyDescent="0.25">
      <c r="A3532" s="15"/>
    </row>
    <row r="3533" spans="1:1" x14ac:dyDescent="0.25">
      <c r="A3533" s="15"/>
    </row>
    <row r="3534" spans="1:1" x14ac:dyDescent="0.25">
      <c r="A3534" s="15"/>
    </row>
    <row r="3535" spans="1:1" x14ac:dyDescent="0.25">
      <c r="A3535" s="15"/>
    </row>
    <row r="3536" spans="1:1" x14ac:dyDescent="0.25">
      <c r="A3536" s="15"/>
    </row>
    <row r="3537" spans="1:1" x14ac:dyDescent="0.25">
      <c r="A3537" s="15"/>
    </row>
    <row r="3538" spans="1:1" x14ac:dyDescent="0.25">
      <c r="A3538" s="15"/>
    </row>
    <row r="3539" spans="1:1" x14ac:dyDescent="0.25">
      <c r="A3539" s="15"/>
    </row>
    <row r="3540" spans="1:1" x14ac:dyDescent="0.25">
      <c r="A3540" s="15"/>
    </row>
    <row r="3541" spans="1:1" x14ac:dyDescent="0.25">
      <c r="A3541" s="15"/>
    </row>
    <row r="3542" spans="1:1" x14ac:dyDescent="0.25">
      <c r="A3542" s="15"/>
    </row>
    <row r="3543" spans="1:1" x14ac:dyDescent="0.25">
      <c r="A3543" s="15"/>
    </row>
    <row r="3544" spans="1:1" x14ac:dyDescent="0.25">
      <c r="A3544" s="15"/>
    </row>
    <row r="3545" spans="1:1" x14ac:dyDescent="0.25">
      <c r="A3545" s="15"/>
    </row>
    <row r="3546" spans="1:1" x14ac:dyDescent="0.25">
      <c r="A3546" s="15"/>
    </row>
    <row r="3547" spans="1:1" x14ac:dyDescent="0.25">
      <c r="A3547" s="15"/>
    </row>
    <row r="3548" spans="1:1" x14ac:dyDescent="0.25">
      <c r="A3548" s="15"/>
    </row>
    <row r="3549" spans="1:1" x14ac:dyDescent="0.25">
      <c r="A3549" s="15"/>
    </row>
    <row r="3550" spans="1:1" x14ac:dyDescent="0.25">
      <c r="A3550" s="15"/>
    </row>
    <row r="3551" spans="1:1" x14ac:dyDescent="0.25">
      <c r="A3551" s="15"/>
    </row>
    <row r="3552" spans="1:1" x14ac:dyDescent="0.25">
      <c r="A3552" s="15"/>
    </row>
    <row r="3553" spans="1:1" x14ac:dyDescent="0.25">
      <c r="A3553" s="15"/>
    </row>
    <row r="3554" spans="1:1" x14ac:dyDescent="0.25">
      <c r="A3554" s="15"/>
    </row>
    <row r="3555" spans="1:1" x14ac:dyDescent="0.25">
      <c r="A3555" s="15"/>
    </row>
    <row r="3556" spans="1:1" x14ac:dyDescent="0.25">
      <c r="A3556" s="15"/>
    </row>
    <row r="3557" spans="1:1" x14ac:dyDescent="0.25">
      <c r="A3557" s="15"/>
    </row>
    <row r="3558" spans="1:1" x14ac:dyDescent="0.25">
      <c r="A3558" s="15"/>
    </row>
    <row r="3559" spans="1:1" x14ac:dyDescent="0.25">
      <c r="A3559" s="15"/>
    </row>
    <row r="3560" spans="1:1" x14ac:dyDescent="0.25">
      <c r="A3560" s="15"/>
    </row>
    <row r="3561" spans="1:1" x14ac:dyDescent="0.25">
      <c r="A3561" s="15"/>
    </row>
    <row r="3562" spans="1:1" x14ac:dyDescent="0.25">
      <c r="A3562" s="15"/>
    </row>
    <row r="3563" spans="1:1" x14ac:dyDescent="0.25">
      <c r="A3563" s="15"/>
    </row>
    <row r="3564" spans="1:1" x14ac:dyDescent="0.25">
      <c r="A3564" s="15"/>
    </row>
    <row r="3565" spans="1:1" x14ac:dyDescent="0.25">
      <c r="A3565" s="15"/>
    </row>
    <row r="3566" spans="1:1" x14ac:dyDescent="0.25">
      <c r="A3566" s="15"/>
    </row>
    <row r="3567" spans="1:1" x14ac:dyDescent="0.25">
      <c r="A3567" s="15"/>
    </row>
    <row r="3568" spans="1:1" x14ac:dyDescent="0.25">
      <c r="A3568" s="15"/>
    </row>
    <row r="3569" spans="1:1" x14ac:dyDescent="0.25">
      <c r="A3569" s="15"/>
    </row>
    <row r="3570" spans="1:1" x14ac:dyDescent="0.25">
      <c r="A3570" s="15"/>
    </row>
    <row r="3571" spans="1:1" x14ac:dyDescent="0.25">
      <c r="A3571" s="15"/>
    </row>
    <row r="3572" spans="1:1" x14ac:dyDescent="0.25">
      <c r="A3572" s="15"/>
    </row>
    <row r="3573" spans="1:1" x14ac:dyDescent="0.25">
      <c r="A3573" s="15"/>
    </row>
    <row r="3574" spans="1:1" x14ac:dyDescent="0.25">
      <c r="A3574" s="15"/>
    </row>
    <row r="3575" spans="1:1" x14ac:dyDescent="0.25">
      <c r="A3575" s="15"/>
    </row>
    <row r="3576" spans="1:1" x14ac:dyDescent="0.25">
      <c r="A3576" s="15"/>
    </row>
    <row r="3577" spans="1:1" x14ac:dyDescent="0.25">
      <c r="A3577" s="15"/>
    </row>
    <row r="3578" spans="1:1" x14ac:dyDescent="0.25">
      <c r="A3578" s="15"/>
    </row>
    <row r="3579" spans="1:1" x14ac:dyDescent="0.25">
      <c r="A3579" s="15"/>
    </row>
    <row r="3580" spans="1:1" x14ac:dyDescent="0.25">
      <c r="A3580" s="15"/>
    </row>
    <row r="3581" spans="1:1" x14ac:dyDescent="0.25">
      <c r="A3581" s="15"/>
    </row>
    <row r="3582" spans="1:1" x14ac:dyDescent="0.25">
      <c r="A3582" s="15"/>
    </row>
    <row r="3583" spans="1:1" x14ac:dyDescent="0.25">
      <c r="A3583" s="15"/>
    </row>
    <row r="3584" spans="1:1" x14ac:dyDescent="0.25">
      <c r="A3584" s="15"/>
    </row>
    <row r="3585" spans="1:1" x14ac:dyDescent="0.25">
      <c r="A3585" s="15"/>
    </row>
    <row r="3586" spans="1:1" x14ac:dyDescent="0.25">
      <c r="A3586" s="15"/>
    </row>
    <row r="3587" spans="1:1" x14ac:dyDescent="0.25">
      <c r="A3587" s="15"/>
    </row>
    <row r="3588" spans="1:1" x14ac:dyDescent="0.25">
      <c r="A3588" s="15"/>
    </row>
    <row r="3589" spans="1:1" x14ac:dyDescent="0.25">
      <c r="A3589" s="15"/>
    </row>
    <row r="3590" spans="1:1" x14ac:dyDescent="0.25">
      <c r="A3590" s="15"/>
    </row>
    <row r="3591" spans="1:1" x14ac:dyDescent="0.25">
      <c r="A3591" s="15"/>
    </row>
    <row r="3592" spans="1:1" x14ac:dyDescent="0.25">
      <c r="A3592" s="15"/>
    </row>
    <row r="3593" spans="1:1" x14ac:dyDescent="0.25">
      <c r="A3593" s="15"/>
    </row>
    <row r="3594" spans="1:1" x14ac:dyDescent="0.25">
      <c r="A3594" s="15"/>
    </row>
    <row r="3595" spans="1:1" x14ac:dyDescent="0.25">
      <c r="A3595" s="15"/>
    </row>
    <row r="3596" spans="1:1" x14ac:dyDescent="0.25">
      <c r="A3596" s="15"/>
    </row>
    <row r="3597" spans="1:1" x14ac:dyDescent="0.25">
      <c r="A3597" s="15"/>
    </row>
    <row r="3598" spans="1:1" x14ac:dyDescent="0.25">
      <c r="A3598" s="15"/>
    </row>
    <row r="3599" spans="1:1" x14ac:dyDescent="0.25">
      <c r="A3599" s="15"/>
    </row>
    <row r="3600" spans="1:1" x14ac:dyDescent="0.25">
      <c r="A3600" s="15"/>
    </row>
    <row r="3601" spans="1:1" x14ac:dyDescent="0.25">
      <c r="A3601" s="15"/>
    </row>
    <row r="3602" spans="1:1" x14ac:dyDescent="0.25">
      <c r="A3602" s="15"/>
    </row>
    <row r="3603" spans="1:1" x14ac:dyDescent="0.25">
      <c r="A3603" s="15"/>
    </row>
    <row r="3604" spans="1:1" x14ac:dyDescent="0.25">
      <c r="A3604" s="15"/>
    </row>
    <row r="3605" spans="1:1" x14ac:dyDescent="0.25">
      <c r="A3605" s="15"/>
    </row>
    <row r="3606" spans="1:1" x14ac:dyDescent="0.25">
      <c r="A3606" s="15"/>
    </row>
    <row r="3607" spans="1:1" x14ac:dyDescent="0.25">
      <c r="A3607" s="15"/>
    </row>
    <row r="3608" spans="1:1" x14ac:dyDescent="0.25">
      <c r="A3608" s="15"/>
    </row>
    <row r="3609" spans="1:1" x14ac:dyDescent="0.25">
      <c r="A3609" s="15"/>
    </row>
    <row r="3610" spans="1:1" x14ac:dyDescent="0.25">
      <c r="A3610" s="15"/>
    </row>
    <row r="3611" spans="1:1" x14ac:dyDescent="0.25">
      <c r="A3611" s="15"/>
    </row>
    <row r="3612" spans="1:1" x14ac:dyDescent="0.25">
      <c r="A3612" s="15"/>
    </row>
    <row r="3613" spans="1:1" x14ac:dyDescent="0.25">
      <c r="A3613" s="15"/>
    </row>
    <row r="3614" spans="1:1" x14ac:dyDescent="0.25">
      <c r="A3614" s="15"/>
    </row>
    <row r="3615" spans="1:1" x14ac:dyDescent="0.25">
      <c r="A3615" s="15"/>
    </row>
    <row r="3616" spans="1:1" x14ac:dyDescent="0.25">
      <c r="A3616" s="15"/>
    </row>
    <row r="3617" spans="1:1" x14ac:dyDescent="0.25">
      <c r="A3617" s="15"/>
    </row>
    <row r="3618" spans="1:1" x14ac:dyDescent="0.25">
      <c r="A3618" s="15"/>
    </row>
    <row r="3619" spans="1:1" x14ac:dyDescent="0.25">
      <c r="A3619" s="15"/>
    </row>
    <row r="3620" spans="1:1" x14ac:dyDescent="0.25">
      <c r="A3620" s="15"/>
    </row>
    <row r="3621" spans="1:1" x14ac:dyDescent="0.25">
      <c r="A3621" s="15"/>
    </row>
    <row r="3622" spans="1:1" x14ac:dyDescent="0.25">
      <c r="A3622" s="15"/>
    </row>
    <row r="3623" spans="1:1" x14ac:dyDescent="0.25">
      <c r="A3623" s="15"/>
    </row>
    <row r="3624" spans="1:1" x14ac:dyDescent="0.25">
      <c r="A3624" s="15"/>
    </row>
    <row r="3625" spans="1:1" x14ac:dyDescent="0.25">
      <c r="A3625" s="15"/>
    </row>
    <row r="3626" spans="1:1" x14ac:dyDescent="0.25">
      <c r="A3626" s="15"/>
    </row>
    <row r="3627" spans="1:1" x14ac:dyDescent="0.25">
      <c r="A3627" s="15"/>
    </row>
    <row r="3628" spans="1:1" x14ac:dyDescent="0.25">
      <c r="A3628" s="15"/>
    </row>
    <row r="3629" spans="1:1" x14ac:dyDescent="0.25">
      <c r="A3629" s="15"/>
    </row>
    <row r="3630" spans="1:1" x14ac:dyDescent="0.25">
      <c r="A3630" s="15"/>
    </row>
    <row r="3631" spans="1:1" x14ac:dyDescent="0.25">
      <c r="A3631" s="15"/>
    </row>
    <row r="3632" spans="1:1" x14ac:dyDescent="0.25">
      <c r="A3632" s="15"/>
    </row>
    <row r="3633" spans="1:1" x14ac:dyDescent="0.25">
      <c r="A3633" s="15"/>
    </row>
    <row r="3634" spans="1:1" x14ac:dyDescent="0.25">
      <c r="A3634" s="15"/>
    </row>
    <row r="3635" spans="1:1" x14ac:dyDescent="0.25">
      <c r="A3635" s="15"/>
    </row>
    <row r="3636" spans="1:1" x14ac:dyDescent="0.25">
      <c r="A3636" s="15"/>
    </row>
    <row r="3637" spans="1:1" x14ac:dyDescent="0.25">
      <c r="A3637" s="15"/>
    </row>
    <row r="3638" spans="1:1" x14ac:dyDescent="0.25">
      <c r="A3638" s="15"/>
    </row>
    <row r="3639" spans="1:1" x14ac:dyDescent="0.25">
      <c r="A3639" s="15"/>
    </row>
    <row r="3640" spans="1:1" x14ac:dyDescent="0.25">
      <c r="A3640" s="15"/>
    </row>
    <row r="3641" spans="1:1" x14ac:dyDescent="0.25">
      <c r="A3641" s="15"/>
    </row>
    <row r="3642" spans="1:1" x14ac:dyDescent="0.25">
      <c r="A3642" s="15"/>
    </row>
    <row r="3643" spans="1:1" x14ac:dyDescent="0.25">
      <c r="A3643" s="15"/>
    </row>
    <row r="3644" spans="1:1" x14ac:dyDescent="0.25">
      <c r="A3644" s="15"/>
    </row>
    <row r="3645" spans="1:1" x14ac:dyDescent="0.25">
      <c r="A3645" s="15"/>
    </row>
    <row r="3646" spans="1:1" x14ac:dyDescent="0.25">
      <c r="A3646" s="15"/>
    </row>
    <row r="3647" spans="1:1" x14ac:dyDescent="0.25">
      <c r="A3647" s="15"/>
    </row>
    <row r="3648" spans="1:1" x14ac:dyDescent="0.25">
      <c r="A3648" s="15"/>
    </row>
    <row r="3649" spans="1:1" x14ac:dyDescent="0.25">
      <c r="A3649" s="15"/>
    </row>
    <row r="3650" spans="1:1" x14ac:dyDescent="0.25">
      <c r="A3650" s="15"/>
    </row>
    <row r="3651" spans="1:1" x14ac:dyDescent="0.25">
      <c r="A3651" s="15"/>
    </row>
    <row r="3652" spans="1:1" x14ac:dyDescent="0.25">
      <c r="A3652" s="15"/>
    </row>
    <row r="3653" spans="1:1" x14ac:dyDescent="0.25">
      <c r="A3653" s="15"/>
    </row>
    <row r="3654" spans="1:1" x14ac:dyDescent="0.25">
      <c r="A3654" s="15"/>
    </row>
    <row r="3655" spans="1:1" x14ac:dyDescent="0.25">
      <c r="A3655" s="15"/>
    </row>
    <row r="3656" spans="1:1" x14ac:dyDescent="0.25">
      <c r="A3656" s="15"/>
    </row>
    <row r="3657" spans="1:1" x14ac:dyDescent="0.25">
      <c r="A3657" s="15"/>
    </row>
    <row r="3658" spans="1:1" x14ac:dyDescent="0.25">
      <c r="A3658" s="15"/>
    </row>
    <row r="3659" spans="1:1" x14ac:dyDescent="0.25">
      <c r="A3659" s="15"/>
    </row>
    <row r="3660" spans="1:1" x14ac:dyDescent="0.25">
      <c r="A3660" s="15"/>
    </row>
    <row r="3661" spans="1:1" x14ac:dyDescent="0.25">
      <c r="A3661" s="15"/>
    </row>
    <row r="3662" spans="1:1" x14ac:dyDescent="0.25">
      <c r="A3662" s="15"/>
    </row>
    <row r="3663" spans="1:1" x14ac:dyDescent="0.25">
      <c r="A3663" s="15"/>
    </row>
    <row r="3664" spans="1:1" x14ac:dyDescent="0.25">
      <c r="A3664" s="15"/>
    </row>
    <row r="3665" spans="1:1" x14ac:dyDescent="0.25">
      <c r="A3665" s="15"/>
    </row>
    <row r="3666" spans="1:1" x14ac:dyDescent="0.25">
      <c r="A3666" s="15"/>
    </row>
    <row r="3667" spans="1:1" x14ac:dyDescent="0.25">
      <c r="A3667" s="15"/>
    </row>
    <row r="3668" spans="1:1" x14ac:dyDescent="0.25">
      <c r="A3668" s="15"/>
    </row>
    <row r="3669" spans="1:1" x14ac:dyDescent="0.25">
      <c r="A3669" s="15"/>
    </row>
    <row r="3670" spans="1:1" x14ac:dyDescent="0.25">
      <c r="A3670" s="15"/>
    </row>
    <row r="3671" spans="1:1" x14ac:dyDescent="0.25">
      <c r="A3671" s="15"/>
    </row>
    <row r="3672" spans="1:1" x14ac:dyDescent="0.25">
      <c r="A3672" s="15"/>
    </row>
    <row r="3673" spans="1:1" x14ac:dyDescent="0.25">
      <c r="A3673" s="15"/>
    </row>
    <row r="3674" spans="1:1" x14ac:dyDescent="0.25">
      <c r="A3674" s="15"/>
    </row>
    <row r="3675" spans="1:1" x14ac:dyDescent="0.25">
      <c r="A3675" s="15"/>
    </row>
    <row r="3676" spans="1:1" x14ac:dyDescent="0.25">
      <c r="A3676" s="15"/>
    </row>
    <row r="3677" spans="1:1" x14ac:dyDescent="0.25">
      <c r="A3677" s="15"/>
    </row>
    <row r="3678" spans="1:1" x14ac:dyDescent="0.25">
      <c r="A3678" s="15"/>
    </row>
    <row r="3679" spans="1:1" x14ac:dyDescent="0.25">
      <c r="A3679" s="15"/>
    </row>
    <row r="3680" spans="1:1" x14ac:dyDescent="0.25">
      <c r="A3680" s="15"/>
    </row>
    <row r="3681" spans="1:1" x14ac:dyDescent="0.25">
      <c r="A3681" s="15"/>
    </row>
    <row r="3682" spans="1:1" x14ac:dyDescent="0.25">
      <c r="A3682" s="15"/>
    </row>
    <row r="3683" spans="1:1" x14ac:dyDescent="0.25">
      <c r="A3683" s="15"/>
    </row>
    <row r="3684" spans="1:1" x14ac:dyDescent="0.25">
      <c r="A3684" s="15"/>
    </row>
    <row r="3685" spans="1:1" x14ac:dyDescent="0.25">
      <c r="A3685" s="15"/>
    </row>
    <row r="3686" spans="1:1" x14ac:dyDescent="0.25">
      <c r="A3686" s="15"/>
    </row>
    <row r="3687" spans="1:1" x14ac:dyDescent="0.25">
      <c r="A3687" s="15"/>
    </row>
    <row r="3688" spans="1:1" x14ac:dyDescent="0.25">
      <c r="A3688" s="15"/>
    </row>
    <row r="3689" spans="1:1" x14ac:dyDescent="0.25">
      <c r="A3689" s="15"/>
    </row>
    <row r="3690" spans="1:1" x14ac:dyDescent="0.25">
      <c r="A3690" s="15"/>
    </row>
    <row r="3691" spans="1:1" x14ac:dyDescent="0.25">
      <c r="A3691" s="15"/>
    </row>
    <row r="3692" spans="1:1" x14ac:dyDescent="0.25">
      <c r="A3692" s="15"/>
    </row>
    <row r="3693" spans="1:1" x14ac:dyDescent="0.25">
      <c r="A3693" s="15"/>
    </row>
    <row r="3694" spans="1:1" x14ac:dyDescent="0.25">
      <c r="A3694" s="15"/>
    </row>
    <row r="3695" spans="1:1" x14ac:dyDescent="0.25">
      <c r="A3695" s="15"/>
    </row>
    <row r="3696" spans="1:1" x14ac:dyDescent="0.25">
      <c r="A3696" s="15"/>
    </row>
    <row r="3697" spans="1:1" x14ac:dyDescent="0.25">
      <c r="A3697" s="15"/>
    </row>
    <row r="3698" spans="1:1" x14ac:dyDescent="0.25">
      <c r="A3698" s="15"/>
    </row>
    <row r="3699" spans="1:1" x14ac:dyDescent="0.25">
      <c r="A3699" s="15"/>
    </row>
    <row r="3700" spans="1:1" x14ac:dyDescent="0.25">
      <c r="A3700" s="15"/>
    </row>
    <row r="3701" spans="1:1" x14ac:dyDescent="0.25">
      <c r="A3701" s="15"/>
    </row>
    <row r="3702" spans="1:1" x14ac:dyDescent="0.25">
      <c r="A3702" s="15"/>
    </row>
    <row r="3703" spans="1:1" x14ac:dyDescent="0.25">
      <c r="A3703" s="15"/>
    </row>
    <row r="3704" spans="1:1" x14ac:dyDescent="0.25">
      <c r="A3704" s="15"/>
    </row>
    <row r="3705" spans="1:1" x14ac:dyDescent="0.25">
      <c r="A3705" s="15"/>
    </row>
    <row r="3706" spans="1:1" x14ac:dyDescent="0.25">
      <c r="A3706" s="15"/>
    </row>
    <row r="3707" spans="1:1" x14ac:dyDescent="0.25">
      <c r="A3707" s="15"/>
    </row>
    <row r="3708" spans="1:1" x14ac:dyDescent="0.25">
      <c r="A3708" s="15"/>
    </row>
    <row r="3709" spans="1:1" x14ac:dyDescent="0.25">
      <c r="A3709" s="15"/>
    </row>
    <row r="3710" spans="1:1" x14ac:dyDescent="0.25">
      <c r="A3710" s="15"/>
    </row>
    <row r="3711" spans="1:1" x14ac:dyDescent="0.25">
      <c r="A3711" s="15"/>
    </row>
    <row r="3712" spans="1:1" x14ac:dyDescent="0.25">
      <c r="A3712" s="15"/>
    </row>
    <row r="3713" spans="1:1" x14ac:dyDescent="0.25">
      <c r="A3713" s="15"/>
    </row>
    <row r="3714" spans="1:1" x14ac:dyDescent="0.25">
      <c r="A3714" s="15"/>
    </row>
    <row r="3715" spans="1:1" x14ac:dyDescent="0.25">
      <c r="A3715" s="15"/>
    </row>
    <row r="3716" spans="1:1" x14ac:dyDescent="0.25">
      <c r="A3716" s="15"/>
    </row>
    <row r="3717" spans="1:1" x14ac:dyDescent="0.25">
      <c r="A3717" s="15"/>
    </row>
    <row r="3718" spans="1:1" x14ac:dyDescent="0.25">
      <c r="A3718" s="15"/>
    </row>
    <row r="3719" spans="1:1" x14ac:dyDescent="0.25">
      <c r="A3719" s="15"/>
    </row>
    <row r="3720" spans="1:1" x14ac:dyDescent="0.25">
      <c r="A3720" s="15"/>
    </row>
    <row r="3721" spans="1:1" x14ac:dyDescent="0.25">
      <c r="A3721" s="15"/>
    </row>
    <row r="3722" spans="1:1" x14ac:dyDescent="0.25">
      <c r="A3722" s="15"/>
    </row>
    <row r="3723" spans="1:1" x14ac:dyDescent="0.25">
      <c r="A3723" s="15"/>
    </row>
    <row r="3724" spans="1:1" x14ac:dyDescent="0.25">
      <c r="A3724" s="15"/>
    </row>
    <row r="3725" spans="1:1" x14ac:dyDescent="0.25">
      <c r="A3725" s="15"/>
    </row>
    <row r="3726" spans="1:1" x14ac:dyDescent="0.25">
      <c r="A3726" s="15"/>
    </row>
    <row r="3727" spans="1:1" x14ac:dyDescent="0.25">
      <c r="A3727" s="15"/>
    </row>
    <row r="3728" spans="1:1" x14ac:dyDescent="0.25">
      <c r="A3728" s="15"/>
    </row>
    <row r="3729" spans="1:1" x14ac:dyDescent="0.25">
      <c r="A3729" s="15"/>
    </row>
    <row r="3730" spans="1:1" x14ac:dyDescent="0.25">
      <c r="A3730" s="15"/>
    </row>
    <row r="3731" spans="1:1" x14ac:dyDescent="0.25">
      <c r="A3731" s="15"/>
    </row>
    <row r="3732" spans="1:1" x14ac:dyDescent="0.25">
      <c r="A3732" s="15"/>
    </row>
    <row r="3733" spans="1:1" x14ac:dyDescent="0.25">
      <c r="A3733" s="15"/>
    </row>
    <row r="3734" spans="1:1" x14ac:dyDescent="0.25">
      <c r="A3734" s="15"/>
    </row>
    <row r="3735" spans="1:1" x14ac:dyDescent="0.25">
      <c r="A3735" s="15"/>
    </row>
    <row r="3736" spans="1:1" x14ac:dyDescent="0.25">
      <c r="A3736" s="15"/>
    </row>
    <row r="3737" spans="1:1" x14ac:dyDescent="0.25">
      <c r="A3737" s="15"/>
    </row>
    <row r="3738" spans="1:1" x14ac:dyDescent="0.25">
      <c r="A3738" s="15"/>
    </row>
    <row r="3739" spans="1:1" x14ac:dyDescent="0.25">
      <c r="A3739" s="15"/>
    </row>
    <row r="3740" spans="1:1" x14ac:dyDescent="0.25">
      <c r="A3740" s="15"/>
    </row>
    <row r="3741" spans="1:1" x14ac:dyDescent="0.25">
      <c r="A3741" s="15"/>
    </row>
    <row r="3742" spans="1:1" x14ac:dyDescent="0.25">
      <c r="A3742" s="15"/>
    </row>
    <row r="3743" spans="1:1" x14ac:dyDescent="0.25">
      <c r="A3743" s="15"/>
    </row>
    <row r="3744" spans="1:1" x14ac:dyDescent="0.25">
      <c r="A3744" s="15"/>
    </row>
    <row r="3745" spans="1:1" x14ac:dyDescent="0.25">
      <c r="A3745" s="15"/>
    </row>
    <row r="3746" spans="1:1" x14ac:dyDescent="0.25">
      <c r="A3746" s="15"/>
    </row>
    <row r="3747" spans="1:1" x14ac:dyDescent="0.25">
      <c r="A3747" s="15"/>
    </row>
    <row r="3748" spans="1:1" x14ac:dyDescent="0.25">
      <c r="A3748" s="15"/>
    </row>
    <row r="3749" spans="1:1" x14ac:dyDescent="0.25">
      <c r="A3749" s="15"/>
    </row>
    <row r="3750" spans="1:1" x14ac:dyDescent="0.25">
      <c r="A3750" s="15"/>
    </row>
    <row r="3751" spans="1:1" x14ac:dyDescent="0.25">
      <c r="A3751" s="15"/>
    </row>
    <row r="3752" spans="1:1" x14ac:dyDescent="0.25">
      <c r="A3752" s="15"/>
    </row>
    <row r="3753" spans="1:1" x14ac:dyDescent="0.25">
      <c r="A3753" s="15"/>
    </row>
    <row r="3754" spans="1:1" x14ac:dyDescent="0.25">
      <c r="A3754" s="15"/>
    </row>
    <row r="3755" spans="1:1" x14ac:dyDescent="0.25">
      <c r="A3755" s="15"/>
    </row>
    <row r="3756" spans="1:1" x14ac:dyDescent="0.25">
      <c r="A3756" s="15"/>
    </row>
    <row r="3757" spans="1:1" x14ac:dyDescent="0.25">
      <c r="A3757" s="15"/>
    </row>
    <row r="3758" spans="1:1" x14ac:dyDescent="0.25">
      <c r="A3758" s="15"/>
    </row>
    <row r="3759" spans="1:1" x14ac:dyDescent="0.25">
      <c r="A3759" s="15"/>
    </row>
    <row r="3760" spans="1:1" x14ac:dyDescent="0.25">
      <c r="A3760" s="15"/>
    </row>
    <row r="3761" spans="1:1" x14ac:dyDescent="0.25">
      <c r="A3761" s="15"/>
    </row>
    <row r="3762" spans="1:1" x14ac:dyDescent="0.25">
      <c r="A3762" s="15"/>
    </row>
    <row r="3763" spans="1:1" x14ac:dyDescent="0.25">
      <c r="A3763" s="15"/>
    </row>
    <row r="3764" spans="1:1" x14ac:dyDescent="0.25">
      <c r="A3764" s="15"/>
    </row>
    <row r="3765" spans="1:1" x14ac:dyDescent="0.25">
      <c r="A3765" s="15"/>
    </row>
    <row r="3766" spans="1:1" x14ac:dyDescent="0.25">
      <c r="A3766" s="15"/>
    </row>
    <row r="3767" spans="1:1" x14ac:dyDescent="0.25">
      <c r="A3767" s="15"/>
    </row>
    <row r="3768" spans="1:1" x14ac:dyDescent="0.25">
      <c r="A3768" s="15"/>
    </row>
    <row r="3769" spans="1:1" x14ac:dyDescent="0.25">
      <c r="A3769" s="15"/>
    </row>
    <row r="3770" spans="1:1" x14ac:dyDescent="0.25">
      <c r="A3770" s="15"/>
    </row>
    <row r="3771" spans="1:1" x14ac:dyDescent="0.25">
      <c r="A3771" s="15"/>
    </row>
    <row r="3772" spans="1:1" x14ac:dyDescent="0.25">
      <c r="A3772" s="15"/>
    </row>
    <row r="3773" spans="1:1" x14ac:dyDescent="0.25">
      <c r="A3773" s="15"/>
    </row>
    <row r="3774" spans="1:1" x14ac:dyDescent="0.25">
      <c r="A3774" s="15"/>
    </row>
    <row r="3775" spans="1:1" x14ac:dyDescent="0.25">
      <c r="A3775" s="15"/>
    </row>
    <row r="3776" spans="1:1" x14ac:dyDescent="0.25">
      <c r="A3776" s="15"/>
    </row>
    <row r="3777" spans="1:1" x14ac:dyDescent="0.25">
      <c r="A3777" s="15"/>
    </row>
    <row r="3778" spans="1:1" x14ac:dyDescent="0.25">
      <c r="A3778" s="15"/>
    </row>
    <row r="3779" spans="1:1" x14ac:dyDescent="0.25">
      <c r="A3779" s="15"/>
    </row>
    <row r="3780" spans="1:1" x14ac:dyDescent="0.25">
      <c r="A3780" s="15"/>
    </row>
    <row r="3781" spans="1:1" x14ac:dyDescent="0.25">
      <c r="A3781" s="15"/>
    </row>
    <row r="3782" spans="1:1" x14ac:dyDescent="0.25">
      <c r="A3782" s="15"/>
    </row>
    <row r="3783" spans="1:1" x14ac:dyDescent="0.25">
      <c r="A3783" s="15"/>
    </row>
    <row r="3784" spans="1:1" x14ac:dyDescent="0.25">
      <c r="A3784" s="15"/>
    </row>
    <row r="3785" spans="1:1" x14ac:dyDescent="0.25">
      <c r="A3785" s="15"/>
    </row>
    <row r="3786" spans="1:1" x14ac:dyDescent="0.25">
      <c r="A3786" s="15"/>
    </row>
    <row r="3787" spans="1:1" x14ac:dyDescent="0.25">
      <c r="A3787" s="15"/>
    </row>
    <row r="3788" spans="1:1" x14ac:dyDescent="0.25">
      <c r="A3788" s="15"/>
    </row>
    <row r="3789" spans="1:1" x14ac:dyDescent="0.25">
      <c r="A3789" s="15"/>
    </row>
    <row r="3790" spans="1:1" x14ac:dyDescent="0.25">
      <c r="A3790" s="15"/>
    </row>
    <row r="3791" spans="1:1" x14ac:dyDescent="0.25">
      <c r="A3791" s="15"/>
    </row>
    <row r="3792" spans="1:1" x14ac:dyDescent="0.25">
      <c r="A3792" s="15"/>
    </row>
    <row r="3793" spans="1:1" x14ac:dyDescent="0.25">
      <c r="A3793" s="15"/>
    </row>
    <row r="3794" spans="1:1" x14ac:dyDescent="0.25">
      <c r="A3794" s="15"/>
    </row>
    <row r="3795" spans="1:1" x14ac:dyDescent="0.25">
      <c r="A3795" s="15"/>
    </row>
    <row r="3796" spans="1:1" x14ac:dyDescent="0.25">
      <c r="A3796" s="15"/>
    </row>
    <row r="3797" spans="1:1" x14ac:dyDescent="0.25">
      <c r="A3797" s="15"/>
    </row>
    <row r="3798" spans="1:1" x14ac:dyDescent="0.25">
      <c r="A3798" s="15"/>
    </row>
    <row r="3799" spans="1:1" x14ac:dyDescent="0.25">
      <c r="A3799" s="15"/>
    </row>
    <row r="3800" spans="1:1" x14ac:dyDescent="0.25">
      <c r="A3800" s="15"/>
    </row>
    <row r="3801" spans="1:1" x14ac:dyDescent="0.25">
      <c r="A3801" s="15"/>
    </row>
    <row r="3802" spans="1:1" x14ac:dyDescent="0.25">
      <c r="A3802" s="15"/>
    </row>
    <row r="3803" spans="1:1" x14ac:dyDescent="0.25">
      <c r="A3803" s="15"/>
    </row>
    <row r="3804" spans="1:1" x14ac:dyDescent="0.25">
      <c r="A3804" s="15"/>
    </row>
    <row r="3805" spans="1:1" x14ac:dyDescent="0.25">
      <c r="A3805" s="15"/>
    </row>
    <row r="3806" spans="1:1" x14ac:dyDescent="0.25">
      <c r="A3806" s="15"/>
    </row>
    <row r="3807" spans="1:1" x14ac:dyDescent="0.25">
      <c r="A3807" s="15"/>
    </row>
    <row r="3808" spans="1:1" x14ac:dyDescent="0.25">
      <c r="A3808" s="15"/>
    </row>
    <row r="3809" spans="1:1" x14ac:dyDescent="0.25">
      <c r="A3809" s="15"/>
    </row>
    <row r="3810" spans="1:1" x14ac:dyDescent="0.25">
      <c r="A3810" s="15"/>
    </row>
    <row r="3811" spans="1:1" x14ac:dyDescent="0.25">
      <c r="A3811" s="15"/>
    </row>
    <row r="3812" spans="1:1" x14ac:dyDescent="0.25">
      <c r="A3812" s="15"/>
    </row>
    <row r="3813" spans="1:1" x14ac:dyDescent="0.25">
      <c r="A3813" s="15"/>
    </row>
    <row r="3814" spans="1:1" x14ac:dyDescent="0.25">
      <c r="A3814" s="15"/>
    </row>
    <row r="3815" spans="1:1" x14ac:dyDescent="0.25">
      <c r="A3815" s="15"/>
    </row>
    <row r="3816" spans="1:1" x14ac:dyDescent="0.25">
      <c r="A3816" s="15"/>
    </row>
    <row r="3817" spans="1:1" x14ac:dyDescent="0.25">
      <c r="A3817" s="15"/>
    </row>
    <row r="3818" spans="1:1" x14ac:dyDescent="0.25">
      <c r="A3818" s="15"/>
    </row>
    <row r="3819" spans="1:1" x14ac:dyDescent="0.25">
      <c r="A3819" s="15"/>
    </row>
    <row r="3820" spans="1:1" x14ac:dyDescent="0.25">
      <c r="A3820" s="15"/>
    </row>
    <row r="3821" spans="1:1" x14ac:dyDescent="0.25">
      <c r="A3821" s="15"/>
    </row>
    <row r="3822" spans="1:1" x14ac:dyDescent="0.25">
      <c r="A3822" s="15"/>
    </row>
    <row r="3823" spans="1:1" x14ac:dyDescent="0.25">
      <c r="A3823" s="15"/>
    </row>
    <row r="3824" spans="1:1" x14ac:dyDescent="0.25">
      <c r="A3824" s="15"/>
    </row>
    <row r="3825" spans="1:1" x14ac:dyDescent="0.25">
      <c r="A3825" s="15"/>
    </row>
    <row r="3826" spans="1:1" x14ac:dyDescent="0.25">
      <c r="A3826" s="15"/>
    </row>
    <row r="3827" spans="1:1" x14ac:dyDescent="0.25">
      <c r="A3827" s="15"/>
    </row>
    <row r="3828" spans="1:1" x14ac:dyDescent="0.25">
      <c r="A3828" s="15"/>
    </row>
    <row r="3829" spans="1:1" x14ac:dyDescent="0.25">
      <c r="A3829" s="15"/>
    </row>
    <row r="3830" spans="1:1" x14ac:dyDescent="0.25">
      <c r="A3830" s="15"/>
    </row>
    <row r="3831" spans="1:1" x14ac:dyDescent="0.25">
      <c r="A3831" s="15"/>
    </row>
    <row r="3832" spans="1:1" x14ac:dyDescent="0.25">
      <c r="A3832" s="15"/>
    </row>
    <row r="3833" spans="1:1" x14ac:dyDescent="0.25">
      <c r="A3833" s="15"/>
    </row>
    <row r="3834" spans="1:1" x14ac:dyDescent="0.25">
      <c r="A3834" s="15"/>
    </row>
    <row r="3835" spans="1:1" x14ac:dyDescent="0.25">
      <c r="A3835" s="15"/>
    </row>
    <row r="3836" spans="1:1" x14ac:dyDescent="0.25">
      <c r="A3836" s="15"/>
    </row>
    <row r="3837" spans="1:1" x14ac:dyDescent="0.25">
      <c r="A3837" s="15"/>
    </row>
    <row r="3838" spans="1:1" x14ac:dyDescent="0.25">
      <c r="A3838" s="15"/>
    </row>
    <row r="3839" spans="1:1" x14ac:dyDescent="0.25">
      <c r="A3839" s="15"/>
    </row>
    <row r="3840" spans="1:1" x14ac:dyDescent="0.25">
      <c r="A3840" s="15"/>
    </row>
    <row r="3841" spans="1:1" x14ac:dyDescent="0.25">
      <c r="A3841" s="15"/>
    </row>
    <row r="3842" spans="1:1" x14ac:dyDescent="0.25">
      <c r="A3842" s="15"/>
    </row>
    <row r="3843" spans="1:1" x14ac:dyDescent="0.25">
      <c r="A3843" s="15"/>
    </row>
    <row r="3844" spans="1:1" x14ac:dyDescent="0.25">
      <c r="A3844" s="15"/>
    </row>
    <row r="3845" spans="1:1" x14ac:dyDescent="0.25">
      <c r="A3845" s="15"/>
    </row>
    <row r="3846" spans="1:1" x14ac:dyDescent="0.25">
      <c r="A3846" s="15"/>
    </row>
    <row r="3847" spans="1:1" x14ac:dyDescent="0.25">
      <c r="A3847" s="15"/>
    </row>
    <row r="3848" spans="1:1" x14ac:dyDescent="0.25">
      <c r="A3848" s="15"/>
    </row>
    <row r="3849" spans="1:1" x14ac:dyDescent="0.25">
      <c r="A3849" s="15"/>
    </row>
    <row r="3850" spans="1:1" x14ac:dyDescent="0.25">
      <c r="A3850" s="15"/>
    </row>
    <row r="3851" spans="1:1" x14ac:dyDescent="0.25">
      <c r="A3851" s="15"/>
    </row>
    <row r="3852" spans="1:1" x14ac:dyDescent="0.25">
      <c r="A3852" s="15"/>
    </row>
    <row r="3853" spans="1:1" x14ac:dyDescent="0.25">
      <c r="A3853" s="15"/>
    </row>
    <row r="3854" spans="1:1" x14ac:dyDescent="0.25">
      <c r="A3854" s="15"/>
    </row>
    <row r="3855" spans="1:1" x14ac:dyDescent="0.25">
      <c r="A3855" s="15"/>
    </row>
    <row r="3856" spans="1:1" x14ac:dyDescent="0.25">
      <c r="A3856" s="15"/>
    </row>
    <row r="3857" spans="1:1" x14ac:dyDescent="0.25">
      <c r="A3857" s="15"/>
    </row>
    <row r="3858" spans="1:1" x14ac:dyDescent="0.25">
      <c r="A3858" s="15"/>
    </row>
    <row r="3859" spans="1:1" x14ac:dyDescent="0.25">
      <c r="A3859" s="15"/>
    </row>
    <row r="3860" spans="1:1" x14ac:dyDescent="0.25">
      <c r="A3860" s="15"/>
    </row>
    <row r="3861" spans="1:1" x14ac:dyDescent="0.25">
      <c r="A3861" s="15"/>
    </row>
    <row r="3862" spans="1:1" x14ac:dyDescent="0.25">
      <c r="A3862" s="15"/>
    </row>
    <row r="3863" spans="1:1" x14ac:dyDescent="0.25">
      <c r="A3863" s="15"/>
    </row>
    <row r="3864" spans="1:1" x14ac:dyDescent="0.25">
      <c r="A3864" s="15"/>
    </row>
    <row r="3865" spans="1:1" x14ac:dyDescent="0.25">
      <c r="A3865" s="15"/>
    </row>
    <row r="3866" spans="1:1" x14ac:dyDescent="0.25">
      <c r="A3866" s="15"/>
    </row>
    <row r="3867" spans="1:1" x14ac:dyDescent="0.25">
      <c r="A3867" s="15"/>
    </row>
    <row r="3868" spans="1:1" x14ac:dyDescent="0.25">
      <c r="A3868" s="15"/>
    </row>
    <row r="3869" spans="1:1" x14ac:dyDescent="0.25">
      <c r="A3869" s="15"/>
    </row>
    <row r="3870" spans="1:1" x14ac:dyDescent="0.25">
      <c r="A3870" s="15"/>
    </row>
    <row r="3871" spans="1:1" x14ac:dyDescent="0.25">
      <c r="A3871" s="15"/>
    </row>
    <row r="3872" spans="1:1" x14ac:dyDescent="0.25">
      <c r="A3872" s="15"/>
    </row>
    <row r="3873" spans="1:1" x14ac:dyDescent="0.25">
      <c r="A3873" s="15"/>
    </row>
    <row r="3874" spans="1:1" x14ac:dyDescent="0.25">
      <c r="A3874" s="15"/>
    </row>
    <row r="3875" spans="1:1" x14ac:dyDescent="0.25">
      <c r="A3875" s="15"/>
    </row>
    <row r="3876" spans="1:1" x14ac:dyDescent="0.25">
      <c r="A3876" s="15"/>
    </row>
    <row r="3877" spans="1:1" x14ac:dyDescent="0.25">
      <c r="A3877" s="15"/>
    </row>
    <row r="3878" spans="1:1" x14ac:dyDescent="0.25">
      <c r="A3878" s="15"/>
    </row>
    <row r="3879" spans="1:1" x14ac:dyDescent="0.25">
      <c r="A3879" s="15"/>
    </row>
    <row r="3880" spans="1:1" x14ac:dyDescent="0.25">
      <c r="A3880" s="15"/>
    </row>
    <row r="3881" spans="1:1" x14ac:dyDescent="0.25">
      <c r="A3881" s="15"/>
    </row>
    <row r="3882" spans="1:1" x14ac:dyDescent="0.25">
      <c r="A3882" s="15"/>
    </row>
    <row r="3883" spans="1:1" x14ac:dyDescent="0.25">
      <c r="A3883" s="15"/>
    </row>
    <row r="3884" spans="1:1" x14ac:dyDescent="0.25">
      <c r="A3884" s="15"/>
    </row>
    <row r="3885" spans="1:1" x14ac:dyDescent="0.25">
      <c r="A3885" s="15"/>
    </row>
    <row r="3886" spans="1:1" x14ac:dyDescent="0.25">
      <c r="A3886" s="15"/>
    </row>
    <row r="3887" spans="1:1" x14ac:dyDescent="0.25">
      <c r="A3887" s="15"/>
    </row>
    <row r="3888" spans="1:1" x14ac:dyDescent="0.25">
      <c r="A3888" s="15"/>
    </row>
    <row r="3889" spans="1:1" x14ac:dyDescent="0.25">
      <c r="A3889" s="15"/>
    </row>
    <row r="3890" spans="1:1" x14ac:dyDescent="0.25">
      <c r="A3890" s="15"/>
    </row>
    <row r="3891" spans="1:1" x14ac:dyDescent="0.25">
      <c r="A3891" s="15"/>
    </row>
    <row r="3892" spans="1:1" x14ac:dyDescent="0.25">
      <c r="A3892" s="15"/>
    </row>
    <row r="3893" spans="1:1" x14ac:dyDescent="0.25">
      <c r="A3893" s="15"/>
    </row>
    <row r="3894" spans="1:1" x14ac:dyDescent="0.25">
      <c r="A3894" s="15"/>
    </row>
    <row r="3895" spans="1:1" x14ac:dyDescent="0.25">
      <c r="A3895" s="15"/>
    </row>
    <row r="3896" spans="1:1" x14ac:dyDescent="0.25">
      <c r="A3896" s="15"/>
    </row>
    <row r="3897" spans="1:1" x14ac:dyDescent="0.25">
      <c r="A3897" s="15"/>
    </row>
    <row r="3898" spans="1:1" x14ac:dyDescent="0.25">
      <c r="A3898" s="15"/>
    </row>
    <row r="3899" spans="1:1" x14ac:dyDescent="0.25">
      <c r="A3899" s="15"/>
    </row>
    <row r="3900" spans="1:1" x14ac:dyDescent="0.25">
      <c r="A3900" s="15"/>
    </row>
    <row r="3901" spans="1:1" x14ac:dyDescent="0.25">
      <c r="A3901" s="15"/>
    </row>
    <row r="3902" spans="1:1" x14ac:dyDescent="0.25">
      <c r="A3902" s="15"/>
    </row>
    <row r="3903" spans="1:1" x14ac:dyDescent="0.25">
      <c r="A3903" s="15"/>
    </row>
    <row r="3904" spans="1:1" x14ac:dyDescent="0.25">
      <c r="A3904" s="15"/>
    </row>
    <row r="3905" spans="1:1" x14ac:dyDescent="0.25">
      <c r="A3905" s="15"/>
    </row>
    <row r="3906" spans="1:1" x14ac:dyDescent="0.25">
      <c r="A3906" s="15"/>
    </row>
    <row r="3907" spans="1:1" x14ac:dyDescent="0.25">
      <c r="A3907" s="15"/>
    </row>
    <row r="3908" spans="1:1" x14ac:dyDescent="0.25">
      <c r="A3908" s="15"/>
    </row>
    <row r="3909" spans="1:1" x14ac:dyDescent="0.25">
      <c r="A3909" s="15"/>
    </row>
    <row r="3910" spans="1:1" x14ac:dyDescent="0.25">
      <c r="A3910" s="15"/>
    </row>
    <row r="3911" spans="1:1" x14ac:dyDescent="0.25">
      <c r="A3911" s="15"/>
    </row>
    <row r="3912" spans="1:1" x14ac:dyDescent="0.25">
      <c r="A3912" s="15"/>
    </row>
    <row r="3913" spans="1:1" x14ac:dyDescent="0.25">
      <c r="A3913" s="15"/>
    </row>
    <row r="3914" spans="1:1" x14ac:dyDescent="0.25">
      <c r="A3914" s="15"/>
    </row>
    <row r="3915" spans="1:1" x14ac:dyDescent="0.25">
      <c r="A3915" s="15"/>
    </row>
    <row r="3916" spans="1:1" x14ac:dyDescent="0.25">
      <c r="A3916" s="15"/>
    </row>
    <row r="3917" spans="1:1" x14ac:dyDescent="0.25">
      <c r="A3917" s="15"/>
    </row>
    <row r="3918" spans="1:1" x14ac:dyDescent="0.25">
      <c r="A3918" s="15"/>
    </row>
    <row r="3919" spans="1:1" x14ac:dyDescent="0.25">
      <c r="A3919" s="15"/>
    </row>
    <row r="3920" spans="1:1" x14ac:dyDescent="0.25">
      <c r="A3920" s="15"/>
    </row>
    <row r="3921" spans="1:1" x14ac:dyDescent="0.25">
      <c r="A3921" s="15"/>
    </row>
    <row r="3922" spans="1:1" x14ac:dyDescent="0.25">
      <c r="A3922" s="15"/>
    </row>
    <row r="3923" spans="1:1" x14ac:dyDescent="0.25">
      <c r="A3923" s="15"/>
    </row>
    <row r="3924" spans="1:1" x14ac:dyDescent="0.25">
      <c r="A3924" s="15"/>
    </row>
    <row r="3925" spans="1:1" x14ac:dyDescent="0.25">
      <c r="A3925" s="15"/>
    </row>
    <row r="3926" spans="1:1" x14ac:dyDescent="0.25">
      <c r="A3926" s="15"/>
    </row>
    <row r="3927" spans="1:1" x14ac:dyDescent="0.25">
      <c r="A3927" s="15"/>
    </row>
    <row r="3928" spans="1:1" x14ac:dyDescent="0.25">
      <c r="A3928" s="15"/>
    </row>
    <row r="3929" spans="1:1" x14ac:dyDescent="0.25">
      <c r="A3929" s="15"/>
    </row>
    <row r="3930" spans="1:1" x14ac:dyDescent="0.25">
      <c r="A3930" s="15"/>
    </row>
    <row r="3931" spans="1:1" x14ac:dyDescent="0.25">
      <c r="A3931" s="15"/>
    </row>
    <row r="3932" spans="1:1" x14ac:dyDescent="0.25">
      <c r="A3932" s="15"/>
    </row>
    <row r="3933" spans="1:1" x14ac:dyDescent="0.25">
      <c r="A3933" s="15"/>
    </row>
    <row r="3934" spans="1:1" x14ac:dyDescent="0.25">
      <c r="A3934" s="15"/>
    </row>
    <row r="3935" spans="1:1" x14ac:dyDescent="0.25">
      <c r="A3935" s="15"/>
    </row>
    <row r="3936" spans="1:1" x14ac:dyDescent="0.25">
      <c r="A3936" s="15"/>
    </row>
    <row r="3937" spans="1:1" x14ac:dyDescent="0.25">
      <c r="A3937" s="15"/>
    </row>
    <row r="3938" spans="1:1" x14ac:dyDescent="0.25">
      <c r="A3938" s="15"/>
    </row>
    <row r="3939" spans="1:1" x14ac:dyDescent="0.25">
      <c r="A3939" s="15"/>
    </row>
    <row r="3940" spans="1:1" x14ac:dyDescent="0.25">
      <c r="A3940" s="15"/>
    </row>
    <row r="3941" spans="1:1" x14ac:dyDescent="0.25">
      <c r="A3941" s="15"/>
    </row>
    <row r="3942" spans="1:1" x14ac:dyDescent="0.25">
      <c r="A3942" s="15"/>
    </row>
    <row r="3943" spans="1:1" x14ac:dyDescent="0.25">
      <c r="A3943" s="15"/>
    </row>
    <row r="3944" spans="1:1" x14ac:dyDescent="0.25">
      <c r="A3944" s="15"/>
    </row>
    <row r="3945" spans="1:1" x14ac:dyDescent="0.25">
      <c r="A3945" s="15"/>
    </row>
    <row r="3946" spans="1:1" x14ac:dyDescent="0.25">
      <c r="A3946" s="15"/>
    </row>
    <row r="3947" spans="1:1" x14ac:dyDescent="0.25">
      <c r="A3947" s="15"/>
    </row>
    <row r="3948" spans="1:1" x14ac:dyDescent="0.25">
      <c r="A3948" s="15"/>
    </row>
    <row r="3949" spans="1:1" x14ac:dyDescent="0.25">
      <c r="A3949" s="15"/>
    </row>
    <row r="3950" spans="1:1" x14ac:dyDescent="0.25">
      <c r="A3950" s="15"/>
    </row>
    <row r="3951" spans="1:1" x14ac:dyDescent="0.25">
      <c r="A3951" s="15"/>
    </row>
    <row r="3952" spans="1:1" x14ac:dyDescent="0.25">
      <c r="A3952" s="15"/>
    </row>
    <row r="3953" spans="1:1" x14ac:dyDescent="0.25">
      <c r="A3953" s="15"/>
    </row>
    <row r="3954" spans="1:1" x14ac:dyDescent="0.25">
      <c r="A3954" s="15"/>
    </row>
    <row r="3955" spans="1:1" x14ac:dyDescent="0.25">
      <c r="A3955" s="15"/>
    </row>
    <row r="3956" spans="1:1" x14ac:dyDescent="0.25">
      <c r="A3956" s="15"/>
    </row>
    <row r="3957" spans="1:1" x14ac:dyDescent="0.25">
      <c r="A3957" s="15"/>
    </row>
    <row r="3958" spans="1:1" x14ac:dyDescent="0.25">
      <c r="A3958" s="15"/>
    </row>
    <row r="3959" spans="1:1" x14ac:dyDescent="0.25">
      <c r="A3959" s="15"/>
    </row>
    <row r="3960" spans="1:1" x14ac:dyDescent="0.25">
      <c r="A3960" s="15"/>
    </row>
    <row r="3961" spans="1:1" x14ac:dyDescent="0.25">
      <c r="A3961" s="15"/>
    </row>
    <row r="3962" spans="1:1" x14ac:dyDescent="0.25">
      <c r="A3962" s="15"/>
    </row>
    <row r="3963" spans="1:1" x14ac:dyDescent="0.25">
      <c r="A3963" s="15"/>
    </row>
    <row r="3964" spans="1:1" x14ac:dyDescent="0.25">
      <c r="A3964" s="15"/>
    </row>
    <row r="3965" spans="1:1" x14ac:dyDescent="0.25">
      <c r="A3965" s="15"/>
    </row>
    <row r="3966" spans="1:1" x14ac:dyDescent="0.25">
      <c r="A3966" s="15"/>
    </row>
    <row r="3967" spans="1:1" x14ac:dyDescent="0.25">
      <c r="A3967" s="15"/>
    </row>
    <row r="3968" spans="1:1" x14ac:dyDescent="0.25">
      <c r="A3968" s="15"/>
    </row>
    <row r="3969" spans="1:1" x14ac:dyDescent="0.25">
      <c r="A3969" s="15"/>
    </row>
    <row r="3970" spans="1:1" x14ac:dyDescent="0.25">
      <c r="A3970" s="15"/>
    </row>
    <row r="3971" spans="1:1" x14ac:dyDescent="0.25">
      <c r="A3971" s="15"/>
    </row>
    <row r="3972" spans="1:1" x14ac:dyDescent="0.25">
      <c r="A3972" s="15"/>
    </row>
    <row r="3973" spans="1:1" x14ac:dyDescent="0.25">
      <c r="A3973" s="15"/>
    </row>
    <row r="3974" spans="1:1" x14ac:dyDescent="0.25">
      <c r="A3974" s="15"/>
    </row>
    <row r="3975" spans="1:1" x14ac:dyDescent="0.25">
      <c r="A3975" s="15"/>
    </row>
    <row r="3976" spans="1:1" x14ac:dyDescent="0.25">
      <c r="A3976" s="15"/>
    </row>
    <row r="3977" spans="1:1" x14ac:dyDescent="0.25">
      <c r="A3977" s="15"/>
    </row>
    <row r="3978" spans="1:1" x14ac:dyDescent="0.25">
      <c r="A3978" s="15"/>
    </row>
    <row r="3979" spans="1:1" x14ac:dyDescent="0.25">
      <c r="A3979" s="15"/>
    </row>
    <row r="3980" spans="1:1" x14ac:dyDescent="0.25">
      <c r="A3980" s="15"/>
    </row>
    <row r="3981" spans="1:1" x14ac:dyDescent="0.25">
      <c r="A3981" s="15"/>
    </row>
    <row r="3982" spans="1:1" x14ac:dyDescent="0.25">
      <c r="A3982" s="15"/>
    </row>
    <row r="3983" spans="1:1" x14ac:dyDescent="0.25">
      <c r="A3983" s="15"/>
    </row>
    <row r="3984" spans="1:1" x14ac:dyDescent="0.25">
      <c r="A3984" s="15"/>
    </row>
    <row r="3985" spans="1:1" x14ac:dyDescent="0.25">
      <c r="A3985" s="15"/>
    </row>
    <row r="3986" spans="1:1" x14ac:dyDescent="0.25">
      <c r="A3986" s="15"/>
    </row>
    <row r="3987" spans="1:1" x14ac:dyDescent="0.25">
      <c r="A3987" s="15"/>
    </row>
    <row r="3988" spans="1:1" x14ac:dyDescent="0.25">
      <c r="A3988" s="15"/>
    </row>
    <row r="3989" spans="1:1" x14ac:dyDescent="0.25">
      <c r="A3989" s="15"/>
    </row>
    <row r="3990" spans="1:1" x14ac:dyDescent="0.25">
      <c r="A3990" s="15"/>
    </row>
    <row r="3991" spans="1:1" x14ac:dyDescent="0.25">
      <c r="A3991" s="15"/>
    </row>
    <row r="3992" spans="1:1" x14ac:dyDescent="0.25">
      <c r="A3992" s="15"/>
    </row>
    <row r="3993" spans="1:1" x14ac:dyDescent="0.25">
      <c r="A3993" s="15"/>
    </row>
    <row r="3994" spans="1:1" x14ac:dyDescent="0.25">
      <c r="A3994" s="15"/>
    </row>
    <row r="3995" spans="1:1" x14ac:dyDescent="0.25">
      <c r="A3995" s="15"/>
    </row>
    <row r="3996" spans="1:1" x14ac:dyDescent="0.25">
      <c r="A3996" s="15"/>
    </row>
    <row r="3997" spans="1:1" x14ac:dyDescent="0.25">
      <c r="A3997" s="15"/>
    </row>
    <row r="3998" spans="1:1" x14ac:dyDescent="0.25">
      <c r="A3998" s="15"/>
    </row>
    <row r="3999" spans="1:1" x14ac:dyDescent="0.25">
      <c r="A3999" s="15"/>
    </row>
    <row r="4000" spans="1:1" x14ac:dyDescent="0.25">
      <c r="A4000" s="15"/>
    </row>
    <row r="4001" spans="1:1" x14ac:dyDescent="0.25">
      <c r="A4001" s="15"/>
    </row>
    <row r="4002" spans="1:1" x14ac:dyDescent="0.25">
      <c r="A4002" s="15"/>
    </row>
    <row r="4003" spans="1:1" x14ac:dyDescent="0.25">
      <c r="A4003" s="15"/>
    </row>
    <row r="4004" spans="1:1" x14ac:dyDescent="0.25">
      <c r="A4004" s="15"/>
    </row>
    <row r="4005" spans="1:1" x14ac:dyDescent="0.25">
      <c r="A4005" s="15"/>
    </row>
    <row r="4006" spans="1:1" x14ac:dyDescent="0.25">
      <c r="A4006" s="15"/>
    </row>
    <row r="4007" spans="1:1" x14ac:dyDescent="0.25">
      <c r="A4007" s="15"/>
    </row>
    <row r="4008" spans="1:1" x14ac:dyDescent="0.25">
      <c r="A4008" s="15"/>
    </row>
    <row r="4009" spans="1:1" x14ac:dyDescent="0.25">
      <c r="A4009" s="15"/>
    </row>
    <row r="4010" spans="1:1" x14ac:dyDescent="0.25">
      <c r="A4010" s="15"/>
    </row>
    <row r="4011" spans="1:1" x14ac:dyDescent="0.25">
      <c r="A4011" s="15"/>
    </row>
    <row r="4012" spans="1:1" x14ac:dyDescent="0.25">
      <c r="A4012" s="15"/>
    </row>
    <row r="4013" spans="1:1" x14ac:dyDescent="0.25">
      <c r="A4013" s="15"/>
    </row>
    <row r="4014" spans="1:1" x14ac:dyDescent="0.25">
      <c r="A4014" s="15"/>
    </row>
    <row r="4015" spans="1:1" x14ac:dyDescent="0.25">
      <c r="A4015" s="15"/>
    </row>
    <row r="4016" spans="1:1" x14ac:dyDescent="0.25">
      <c r="A4016" s="15"/>
    </row>
    <row r="4017" spans="1:1" x14ac:dyDescent="0.25">
      <c r="A4017" s="15"/>
    </row>
    <row r="4018" spans="1:1" x14ac:dyDescent="0.25">
      <c r="A4018" s="15"/>
    </row>
    <row r="4019" spans="1:1" x14ac:dyDescent="0.25">
      <c r="A4019" s="15"/>
    </row>
    <row r="4020" spans="1:1" x14ac:dyDescent="0.25">
      <c r="A4020" s="15"/>
    </row>
    <row r="4021" spans="1:1" x14ac:dyDescent="0.25">
      <c r="A4021" s="15"/>
    </row>
    <row r="4022" spans="1:1" x14ac:dyDescent="0.25">
      <c r="A4022" s="15"/>
    </row>
    <row r="4023" spans="1:1" x14ac:dyDescent="0.25">
      <c r="A4023" s="15"/>
    </row>
    <row r="4024" spans="1:1" x14ac:dyDescent="0.25">
      <c r="A4024" s="15"/>
    </row>
    <row r="4025" spans="1:1" x14ac:dyDescent="0.25">
      <c r="A4025" s="15"/>
    </row>
    <row r="4026" spans="1:1" x14ac:dyDescent="0.25">
      <c r="A4026" s="15"/>
    </row>
    <row r="4027" spans="1:1" x14ac:dyDescent="0.25">
      <c r="A4027" s="15"/>
    </row>
    <row r="4028" spans="1:1" x14ac:dyDescent="0.25">
      <c r="A4028" s="15"/>
    </row>
    <row r="4029" spans="1:1" x14ac:dyDescent="0.25">
      <c r="A4029" s="15"/>
    </row>
    <row r="4030" spans="1:1" x14ac:dyDescent="0.25">
      <c r="A4030" s="15"/>
    </row>
    <row r="4031" spans="1:1" x14ac:dyDescent="0.25">
      <c r="A4031" s="15"/>
    </row>
    <row r="4032" spans="1:1" x14ac:dyDescent="0.25">
      <c r="A4032" s="15"/>
    </row>
    <row r="4033" spans="1:1" x14ac:dyDescent="0.25">
      <c r="A4033" s="15"/>
    </row>
    <row r="4034" spans="1:1" x14ac:dyDescent="0.25">
      <c r="A4034" s="15"/>
    </row>
    <row r="4035" spans="1:1" x14ac:dyDescent="0.25">
      <c r="A4035" s="15"/>
    </row>
    <row r="4036" spans="1:1" x14ac:dyDescent="0.25">
      <c r="A4036" s="15"/>
    </row>
    <row r="4037" spans="1:1" x14ac:dyDescent="0.25">
      <c r="A4037" s="15"/>
    </row>
    <row r="4038" spans="1:1" x14ac:dyDescent="0.25">
      <c r="A4038" s="15"/>
    </row>
    <row r="4039" spans="1:1" x14ac:dyDescent="0.25">
      <c r="A4039" s="15"/>
    </row>
    <row r="4040" spans="1:1" x14ac:dyDescent="0.25">
      <c r="A4040" s="15"/>
    </row>
    <row r="4041" spans="1:1" x14ac:dyDescent="0.25">
      <c r="A4041" s="15"/>
    </row>
    <row r="4042" spans="1:1" x14ac:dyDescent="0.25">
      <c r="A4042" s="15"/>
    </row>
    <row r="4043" spans="1:1" x14ac:dyDescent="0.25">
      <c r="A4043" s="15"/>
    </row>
    <row r="4044" spans="1:1" x14ac:dyDescent="0.25">
      <c r="A4044" s="15"/>
    </row>
    <row r="4045" spans="1:1" x14ac:dyDescent="0.25">
      <c r="A4045" s="15"/>
    </row>
    <row r="4046" spans="1:1" x14ac:dyDescent="0.25">
      <c r="A4046" s="15"/>
    </row>
    <row r="4047" spans="1:1" x14ac:dyDescent="0.25">
      <c r="A4047" s="15"/>
    </row>
    <row r="4048" spans="1:1" x14ac:dyDescent="0.25">
      <c r="A4048" s="15"/>
    </row>
    <row r="4049" spans="1:1" x14ac:dyDescent="0.25">
      <c r="A4049" s="15"/>
    </row>
    <row r="4050" spans="1:1" x14ac:dyDescent="0.25">
      <c r="A4050" s="15"/>
    </row>
    <row r="4051" spans="1:1" x14ac:dyDescent="0.25">
      <c r="A4051" s="15"/>
    </row>
    <row r="4052" spans="1:1" x14ac:dyDescent="0.25">
      <c r="A4052" s="15"/>
    </row>
    <row r="4053" spans="1:1" x14ac:dyDescent="0.25">
      <c r="A4053" s="15"/>
    </row>
    <row r="4054" spans="1:1" x14ac:dyDescent="0.25">
      <c r="A4054" s="15"/>
    </row>
    <row r="4055" spans="1:1" x14ac:dyDescent="0.25">
      <c r="A4055" s="15"/>
    </row>
    <row r="4056" spans="1:1" x14ac:dyDescent="0.25">
      <c r="A4056" s="15"/>
    </row>
    <row r="4057" spans="1:1" x14ac:dyDescent="0.25">
      <c r="A4057" s="15"/>
    </row>
    <row r="4058" spans="1:1" x14ac:dyDescent="0.25">
      <c r="A4058" s="15"/>
    </row>
    <row r="4059" spans="1:1" x14ac:dyDescent="0.25">
      <c r="A4059" s="15"/>
    </row>
    <row r="4060" spans="1:1" x14ac:dyDescent="0.25">
      <c r="A4060" s="15"/>
    </row>
    <row r="4061" spans="1:1" x14ac:dyDescent="0.25">
      <c r="A4061" s="15"/>
    </row>
    <row r="4062" spans="1:1" x14ac:dyDescent="0.25">
      <c r="A4062" s="15"/>
    </row>
    <row r="4063" spans="1:1" x14ac:dyDescent="0.25">
      <c r="A4063" s="15"/>
    </row>
    <row r="4064" spans="1:1" x14ac:dyDescent="0.25">
      <c r="A4064" s="15"/>
    </row>
    <row r="4065" spans="1:1" x14ac:dyDescent="0.25">
      <c r="A4065" s="15"/>
    </row>
    <row r="4066" spans="1:1" x14ac:dyDescent="0.25">
      <c r="A4066" s="15"/>
    </row>
    <row r="4067" spans="1:1" x14ac:dyDescent="0.25">
      <c r="A4067" s="15"/>
    </row>
    <row r="4068" spans="1:1" x14ac:dyDescent="0.25">
      <c r="A4068" s="15"/>
    </row>
    <row r="4069" spans="1:1" x14ac:dyDescent="0.25">
      <c r="A4069" s="15"/>
    </row>
    <row r="4070" spans="1:1" x14ac:dyDescent="0.25">
      <c r="A4070" s="15"/>
    </row>
    <row r="4071" spans="1:1" x14ac:dyDescent="0.25">
      <c r="A4071" s="15"/>
    </row>
    <row r="4072" spans="1:1" x14ac:dyDescent="0.25">
      <c r="A4072" s="15"/>
    </row>
    <row r="4073" spans="1:1" x14ac:dyDescent="0.25">
      <c r="A4073" s="15"/>
    </row>
    <row r="4074" spans="1:1" x14ac:dyDescent="0.25">
      <c r="A4074" s="15"/>
    </row>
    <row r="4075" spans="1:1" x14ac:dyDescent="0.25">
      <c r="A4075" s="15"/>
    </row>
    <row r="4076" spans="1:1" x14ac:dyDescent="0.25">
      <c r="A4076" s="15"/>
    </row>
    <row r="4077" spans="1:1" x14ac:dyDescent="0.25">
      <c r="A4077" s="15"/>
    </row>
    <row r="4078" spans="1:1" x14ac:dyDescent="0.25">
      <c r="A4078" s="15"/>
    </row>
    <row r="4079" spans="1:1" x14ac:dyDescent="0.25">
      <c r="A4079" s="15"/>
    </row>
    <row r="4080" spans="1:1" x14ac:dyDescent="0.25">
      <c r="A4080" s="15"/>
    </row>
    <row r="4081" spans="1:1" x14ac:dyDescent="0.25">
      <c r="A4081" s="15"/>
    </row>
    <row r="4082" spans="1:1" x14ac:dyDescent="0.25">
      <c r="A4082" s="15"/>
    </row>
    <row r="4083" spans="1:1" x14ac:dyDescent="0.25">
      <c r="A4083" s="15"/>
    </row>
    <row r="4084" spans="1:1" x14ac:dyDescent="0.25">
      <c r="A4084" s="15"/>
    </row>
    <row r="4085" spans="1:1" x14ac:dyDescent="0.25">
      <c r="A4085" s="15"/>
    </row>
    <row r="4086" spans="1:1" x14ac:dyDescent="0.25">
      <c r="A4086" s="15"/>
    </row>
    <row r="4087" spans="1:1" x14ac:dyDescent="0.25">
      <c r="A4087" s="15"/>
    </row>
    <row r="4088" spans="1:1" x14ac:dyDescent="0.25">
      <c r="A4088" s="15"/>
    </row>
    <row r="4089" spans="1:1" x14ac:dyDescent="0.25">
      <c r="A4089" s="15"/>
    </row>
    <row r="4090" spans="1:1" x14ac:dyDescent="0.25">
      <c r="A4090" s="15"/>
    </row>
    <row r="4091" spans="1:1" x14ac:dyDescent="0.25">
      <c r="A4091" s="15"/>
    </row>
    <row r="4092" spans="1:1" x14ac:dyDescent="0.25">
      <c r="A4092" s="15"/>
    </row>
    <row r="4093" spans="1:1" x14ac:dyDescent="0.25">
      <c r="A4093" s="15"/>
    </row>
    <row r="4094" spans="1:1" x14ac:dyDescent="0.25">
      <c r="A4094" s="15"/>
    </row>
    <row r="4095" spans="1:1" x14ac:dyDescent="0.25">
      <c r="A4095" s="15"/>
    </row>
    <row r="4096" spans="1:1" x14ac:dyDescent="0.25">
      <c r="A4096" s="15"/>
    </row>
    <row r="4097" spans="1:1" x14ac:dyDescent="0.25">
      <c r="A4097" s="15"/>
    </row>
    <row r="4098" spans="1:1" x14ac:dyDescent="0.25">
      <c r="A4098" s="15"/>
    </row>
    <row r="4099" spans="1:1" x14ac:dyDescent="0.25">
      <c r="A4099" s="15"/>
    </row>
    <row r="4100" spans="1:1" x14ac:dyDescent="0.25">
      <c r="A4100" s="15"/>
    </row>
    <row r="4101" spans="1:1" x14ac:dyDescent="0.25">
      <c r="A4101" s="15"/>
    </row>
    <row r="4102" spans="1:1" x14ac:dyDescent="0.25">
      <c r="A4102" s="15"/>
    </row>
    <row r="4103" spans="1:1" x14ac:dyDescent="0.25">
      <c r="A4103" s="15"/>
    </row>
    <row r="4104" spans="1:1" x14ac:dyDescent="0.25">
      <c r="A4104" s="15"/>
    </row>
    <row r="4105" spans="1:1" x14ac:dyDescent="0.25">
      <c r="A4105" s="15"/>
    </row>
    <row r="4106" spans="1:1" x14ac:dyDescent="0.25">
      <c r="A4106" s="15"/>
    </row>
    <row r="4107" spans="1:1" x14ac:dyDescent="0.25">
      <c r="A4107" s="15"/>
    </row>
    <row r="4108" spans="1:1" x14ac:dyDescent="0.25">
      <c r="A4108" s="15"/>
    </row>
    <row r="4109" spans="1:1" x14ac:dyDescent="0.25">
      <c r="A4109" s="15"/>
    </row>
    <row r="4110" spans="1:1" x14ac:dyDescent="0.25">
      <c r="A4110" s="15"/>
    </row>
    <row r="4111" spans="1:1" x14ac:dyDescent="0.25">
      <c r="A4111" s="15"/>
    </row>
    <row r="4112" spans="1:1" x14ac:dyDescent="0.25">
      <c r="A4112" s="15"/>
    </row>
    <row r="4113" spans="1:1" x14ac:dyDescent="0.25">
      <c r="A4113" s="15"/>
    </row>
    <row r="4114" spans="1:1" x14ac:dyDescent="0.25">
      <c r="A4114" s="15"/>
    </row>
    <row r="4115" spans="1:1" x14ac:dyDescent="0.25">
      <c r="A4115" s="15"/>
    </row>
    <row r="4116" spans="1:1" x14ac:dyDescent="0.25">
      <c r="A4116" s="15"/>
    </row>
    <row r="4117" spans="1:1" x14ac:dyDescent="0.25">
      <c r="A4117" s="15"/>
    </row>
    <row r="4118" spans="1:1" x14ac:dyDescent="0.25">
      <c r="A4118" s="15"/>
    </row>
    <row r="4119" spans="1:1" x14ac:dyDescent="0.25">
      <c r="A4119" s="15"/>
    </row>
    <row r="4120" spans="1:1" x14ac:dyDescent="0.25">
      <c r="A4120" s="15"/>
    </row>
    <row r="4121" spans="1:1" x14ac:dyDescent="0.25">
      <c r="A4121" s="15"/>
    </row>
    <row r="4122" spans="1:1" x14ac:dyDescent="0.25">
      <c r="A4122" s="15"/>
    </row>
    <row r="4123" spans="1:1" x14ac:dyDescent="0.25">
      <c r="A4123" s="15"/>
    </row>
    <row r="4124" spans="1:1" x14ac:dyDescent="0.25">
      <c r="A4124" s="15"/>
    </row>
    <row r="4125" spans="1:1" x14ac:dyDescent="0.25">
      <c r="A4125" s="15"/>
    </row>
    <row r="4126" spans="1:1" x14ac:dyDescent="0.25">
      <c r="A4126" s="15"/>
    </row>
    <row r="4127" spans="1:1" x14ac:dyDescent="0.25">
      <c r="A4127" s="15"/>
    </row>
    <row r="4128" spans="1:1" x14ac:dyDescent="0.25">
      <c r="A4128" s="15"/>
    </row>
    <row r="4129" spans="1:1" x14ac:dyDescent="0.25">
      <c r="A4129" s="15"/>
    </row>
    <row r="4130" spans="1:1" x14ac:dyDescent="0.25">
      <c r="A4130" s="15"/>
    </row>
    <row r="4131" spans="1:1" x14ac:dyDescent="0.25">
      <c r="A4131" s="15"/>
    </row>
    <row r="4132" spans="1:1" x14ac:dyDescent="0.25">
      <c r="A4132" s="15"/>
    </row>
    <row r="4133" spans="1:1" x14ac:dyDescent="0.25">
      <c r="A4133" s="15"/>
    </row>
    <row r="4134" spans="1:1" x14ac:dyDescent="0.25">
      <c r="A4134" s="15"/>
    </row>
    <row r="4135" spans="1:1" x14ac:dyDescent="0.25">
      <c r="A4135" s="15"/>
    </row>
    <row r="4136" spans="1:1" x14ac:dyDescent="0.25">
      <c r="A4136" s="15"/>
    </row>
    <row r="4137" spans="1:1" x14ac:dyDescent="0.25">
      <c r="A4137" s="15"/>
    </row>
    <row r="4138" spans="1:1" x14ac:dyDescent="0.25">
      <c r="A4138" s="15"/>
    </row>
    <row r="4139" spans="1:1" x14ac:dyDescent="0.25">
      <c r="A4139" s="15"/>
    </row>
    <row r="4140" spans="1:1" x14ac:dyDescent="0.25">
      <c r="A4140" s="15"/>
    </row>
    <row r="4141" spans="1:1" x14ac:dyDescent="0.25">
      <c r="A4141" s="15"/>
    </row>
    <row r="4142" spans="1:1" x14ac:dyDescent="0.25">
      <c r="A4142" s="15"/>
    </row>
    <row r="4143" spans="1:1" x14ac:dyDescent="0.25">
      <c r="A4143" s="15"/>
    </row>
    <row r="4144" spans="1:1" x14ac:dyDescent="0.25">
      <c r="A4144" s="15"/>
    </row>
    <row r="4145" spans="1:1" x14ac:dyDescent="0.25">
      <c r="A4145" s="15"/>
    </row>
    <row r="4146" spans="1:1" x14ac:dyDescent="0.25">
      <c r="A4146" s="15"/>
    </row>
    <row r="4147" spans="1:1" x14ac:dyDescent="0.25">
      <c r="A4147" s="15"/>
    </row>
    <row r="4148" spans="1:1" x14ac:dyDescent="0.25">
      <c r="A4148" s="15"/>
    </row>
    <row r="4149" spans="1:1" x14ac:dyDescent="0.25">
      <c r="A4149" s="15"/>
    </row>
    <row r="4150" spans="1:1" x14ac:dyDescent="0.25">
      <c r="A4150" s="15"/>
    </row>
    <row r="4151" spans="1:1" x14ac:dyDescent="0.25">
      <c r="A4151" s="15"/>
    </row>
    <row r="4152" spans="1:1" x14ac:dyDescent="0.25">
      <c r="A4152" s="15"/>
    </row>
    <row r="4153" spans="1:1" x14ac:dyDescent="0.25">
      <c r="A4153" s="15"/>
    </row>
    <row r="4154" spans="1:1" x14ac:dyDescent="0.25">
      <c r="A4154" s="15"/>
    </row>
    <row r="4155" spans="1:1" x14ac:dyDescent="0.25">
      <c r="A4155" s="15"/>
    </row>
    <row r="4156" spans="1:1" x14ac:dyDescent="0.25">
      <c r="A4156" s="15"/>
    </row>
    <row r="4157" spans="1:1" x14ac:dyDescent="0.25">
      <c r="A4157" s="15"/>
    </row>
    <row r="4158" spans="1:1" x14ac:dyDescent="0.25">
      <c r="A4158" s="15"/>
    </row>
    <row r="4159" spans="1:1" x14ac:dyDescent="0.25">
      <c r="A4159" s="15"/>
    </row>
    <row r="4160" spans="1:1" x14ac:dyDescent="0.25">
      <c r="A4160" s="15"/>
    </row>
    <row r="4161" spans="1:1" x14ac:dyDescent="0.25">
      <c r="A4161" s="15"/>
    </row>
    <row r="4162" spans="1:1" x14ac:dyDescent="0.25">
      <c r="A4162" s="15"/>
    </row>
    <row r="4163" spans="1:1" x14ac:dyDescent="0.25">
      <c r="A4163" s="15"/>
    </row>
    <row r="4164" spans="1:1" x14ac:dyDescent="0.25">
      <c r="A4164" s="15"/>
    </row>
    <row r="4165" spans="1:1" x14ac:dyDescent="0.25">
      <c r="A4165" s="15"/>
    </row>
    <row r="4166" spans="1:1" x14ac:dyDescent="0.25">
      <c r="A4166" s="15"/>
    </row>
    <row r="4167" spans="1:1" x14ac:dyDescent="0.25">
      <c r="A4167" s="15"/>
    </row>
    <row r="4168" spans="1:1" x14ac:dyDescent="0.25">
      <c r="A4168" s="15"/>
    </row>
    <row r="4169" spans="1:1" x14ac:dyDescent="0.25">
      <c r="A4169" s="15"/>
    </row>
    <row r="4170" spans="1:1" x14ac:dyDescent="0.25">
      <c r="A4170" s="15"/>
    </row>
    <row r="4171" spans="1:1" x14ac:dyDescent="0.25">
      <c r="A4171" s="15"/>
    </row>
    <row r="4172" spans="1:1" x14ac:dyDescent="0.25">
      <c r="A4172" s="15"/>
    </row>
    <row r="4173" spans="1:1" x14ac:dyDescent="0.25">
      <c r="A4173" s="15"/>
    </row>
    <row r="4174" spans="1:1" x14ac:dyDescent="0.25">
      <c r="A4174" s="15"/>
    </row>
    <row r="4175" spans="1:1" x14ac:dyDescent="0.25">
      <c r="A4175" s="15"/>
    </row>
    <row r="4176" spans="1:1" x14ac:dyDescent="0.25">
      <c r="A4176" s="15"/>
    </row>
    <row r="4177" spans="1:1" x14ac:dyDescent="0.25">
      <c r="A4177" s="15"/>
    </row>
    <row r="4178" spans="1:1" x14ac:dyDescent="0.25">
      <c r="A4178" s="15"/>
    </row>
    <row r="4179" spans="1:1" x14ac:dyDescent="0.25">
      <c r="A4179" s="15"/>
    </row>
    <row r="4180" spans="1:1" x14ac:dyDescent="0.25">
      <c r="A4180" s="15"/>
    </row>
    <row r="4181" spans="1:1" x14ac:dyDescent="0.25">
      <c r="A4181" s="15"/>
    </row>
    <row r="4182" spans="1:1" x14ac:dyDescent="0.25">
      <c r="A4182" s="15"/>
    </row>
    <row r="4183" spans="1:1" x14ac:dyDescent="0.25">
      <c r="A4183" s="15"/>
    </row>
    <row r="4184" spans="1:1" x14ac:dyDescent="0.25">
      <c r="A4184" s="15"/>
    </row>
    <row r="4185" spans="1:1" x14ac:dyDescent="0.25">
      <c r="A4185" s="15"/>
    </row>
    <row r="4186" spans="1:1" x14ac:dyDescent="0.25">
      <c r="A4186" s="15"/>
    </row>
    <row r="4187" spans="1:1" x14ac:dyDescent="0.25">
      <c r="A4187" s="15"/>
    </row>
    <row r="4188" spans="1:1" x14ac:dyDescent="0.25">
      <c r="A4188" s="15"/>
    </row>
    <row r="4189" spans="1:1" x14ac:dyDescent="0.25">
      <c r="A4189" s="15"/>
    </row>
    <row r="4190" spans="1:1" x14ac:dyDescent="0.25">
      <c r="A4190" s="15"/>
    </row>
    <row r="4191" spans="1:1" x14ac:dyDescent="0.25">
      <c r="A4191" s="15"/>
    </row>
    <row r="4192" spans="1:1" x14ac:dyDescent="0.25">
      <c r="A4192" s="15"/>
    </row>
    <row r="4193" spans="1:1" x14ac:dyDescent="0.25">
      <c r="A4193" s="15"/>
    </row>
    <row r="4194" spans="1:1" x14ac:dyDescent="0.25">
      <c r="A4194" s="15"/>
    </row>
    <row r="4195" spans="1:1" x14ac:dyDescent="0.25">
      <c r="A4195" s="15"/>
    </row>
    <row r="4196" spans="1:1" x14ac:dyDescent="0.25">
      <c r="A4196" s="15"/>
    </row>
    <row r="4197" spans="1:1" x14ac:dyDescent="0.25">
      <c r="A4197" s="15"/>
    </row>
    <row r="4198" spans="1:1" x14ac:dyDescent="0.25">
      <c r="A4198" s="15"/>
    </row>
    <row r="4199" spans="1:1" x14ac:dyDescent="0.25">
      <c r="A4199" s="15"/>
    </row>
    <row r="4200" spans="1:1" x14ac:dyDescent="0.25">
      <c r="A4200" s="15"/>
    </row>
    <row r="4201" spans="1:1" x14ac:dyDescent="0.25">
      <c r="A4201" s="15"/>
    </row>
    <row r="4202" spans="1:1" x14ac:dyDescent="0.25">
      <c r="A4202" s="15"/>
    </row>
    <row r="4203" spans="1:1" x14ac:dyDescent="0.25">
      <c r="A4203" s="15"/>
    </row>
    <row r="4204" spans="1:1" x14ac:dyDescent="0.25">
      <c r="A4204" s="15"/>
    </row>
    <row r="4205" spans="1:1" x14ac:dyDescent="0.25">
      <c r="A4205" s="15"/>
    </row>
    <row r="4206" spans="1:1" x14ac:dyDescent="0.25">
      <c r="A4206" s="15"/>
    </row>
    <row r="4207" spans="1:1" x14ac:dyDescent="0.25">
      <c r="A4207" s="15"/>
    </row>
    <row r="4208" spans="1:1" x14ac:dyDescent="0.25">
      <c r="A4208" s="15"/>
    </row>
    <row r="4209" spans="1:1" x14ac:dyDescent="0.25">
      <c r="A4209" s="15"/>
    </row>
    <row r="4210" spans="1:1" x14ac:dyDescent="0.25">
      <c r="A4210" s="15"/>
    </row>
    <row r="4211" spans="1:1" x14ac:dyDescent="0.25">
      <c r="A4211" s="15"/>
    </row>
    <row r="4212" spans="1:1" x14ac:dyDescent="0.25">
      <c r="A4212" s="15"/>
    </row>
    <row r="4213" spans="1:1" x14ac:dyDescent="0.25">
      <c r="A4213" s="15"/>
    </row>
    <row r="4214" spans="1:1" x14ac:dyDescent="0.25">
      <c r="A4214" s="15"/>
    </row>
    <row r="4215" spans="1:1" x14ac:dyDescent="0.25">
      <c r="A4215" s="15"/>
    </row>
    <row r="4216" spans="1:1" x14ac:dyDescent="0.25">
      <c r="A4216" s="15"/>
    </row>
    <row r="4217" spans="1:1" x14ac:dyDescent="0.25">
      <c r="A4217" s="15"/>
    </row>
    <row r="4218" spans="1:1" x14ac:dyDescent="0.25">
      <c r="A4218" s="15"/>
    </row>
    <row r="4219" spans="1:1" x14ac:dyDescent="0.25">
      <c r="A4219" s="15"/>
    </row>
    <row r="4220" spans="1:1" x14ac:dyDescent="0.25">
      <c r="A4220" s="15"/>
    </row>
    <row r="4221" spans="1:1" x14ac:dyDescent="0.25">
      <c r="A4221" s="15"/>
    </row>
    <row r="4222" spans="1:1" x14ac:dyDescent="0.25">
      <c r="A4222" s="15"/>
    </row>
    <row r="4223" spans="1:1" x14ac:dyDescent="0.25">
      <c r="A4223" s="15"/>
    </row>
    <row r="4224" spans="1:1" x14ac:dyDescent="0.25">
      <c r="A4224" s="15"/>
    </row>
    <row r="4225" spans="1:1" x14ac:dyDescent="0.25">
      <c r="A4225" s="15"/>
    </row>
    <row r="4226" spans="1:1" x14ac:dyDescent="0.25">
      <c r="A4226" s="15"/>
    </row>
    <row r="4227" spans="1:1" x14ac:dyDescent="0.25">
      <c r="A4227" s="15"/>
    </row>
    <row r="4228" spans="1:1" x14ac:dyDescent="0.25">
      <c r="A4228" s="15"/>
    </row>
    <row r="4229" spans="1:1" x14ac:dyDescent="0.25">
      <c r="A4229" s="15"/>
    </row>
    <row r="4230" spans="1:1" x14ac:dyDescent="0.25">
      <c r="A4230" s="15"/>
    </row>
    <row r="4231" spans="1:1" x14ac:dyDescent="0.25">
      <c r="A4231" s="15"/>
    </row>
    <row r="4232" spans="1:1" x14ac:dyDescent="0.25">
      <c r="A4232" s="15"/>
    </row>
    <row r="4233" spans="1:1" x14ac:dyDescent="0.25">
      <c r="A4233" s="15"/>
    </row>
    <row r="4234" spans="1:1" x14ac:dyDescent="0.25">
      <c r="A4234" s="15"/>
    </row>
    <row r="4235" spans="1:1" x14ac:dyDescent="0.25">
      <c r="A4235" s="15"/>
    </row>
    <row r="4236" spans="1:1" x14ac:dyDescent="0.25">
      <c r="A4236" s="15"/>
    </row>
    <row r="4237" spans="1:1" x14ac:dyDescent="0.25">
      <c r="A4237" s="15"/>
    </row>
    <row r="4238" spans="1:1" x14ac:dyDescent="0.25">
      <c r="A4238" s="15"/>
    </row>
    <row r="4239" spans="1:1" x14ac:dyDescent="0.25">
      <c r="A4239" s="15"/>
    </row>
    <row r="4240" spans="1:1" x14ac:dyDescent="0.25">
      <c r="A4240" s="15"/>
    </row>
    <row r="4241" spans="1:1" x14ac:dyDescent="0.25">
      <c r="A4241" s="15"/>
    </row>
    <row r="4242" spans="1:1" x14ac:dyDescent="0.25">
      <c r="A4242" s="15"/>
    </row>
    <row r="4243" spans="1:1" x14ac:dyDescent="0.25">
      <c r="A4243" s="15"/>
    </row>
    <row r="4244" spans="1:1" x14ac:dyDescent="0.25">
      <c r="A4244" s="15"/>
    </row>
    <row r="4245" spans="1:1" x14ac:dyDescent="0.25">
      <c r="A4245" s="15"/>
    </row>
    <row r="4246" spans="1:1" x14ac:dyDescent="0.25">
      <c r="A4246" s="15"/>
    </row>
    <row r="4247" spans="1:1" x14ac:dyDescent="0.25">
      <c r="A4247" s="15"/>
    </row>
    <row r="4248" spans="1:1" x14ac:dyDescent="0.25">
      <c r="A4248" s="15"/>
    </row>
    <row r="4249" spans="1:1" x14ac:dyDescent="0.25">
      <c r="A4249" s="15"/>
    </row>
    <row r="4250" spans="1:1" x14ac:dyDescent="0.25">
      <c r="A4250" s="15"/>
    </row>
    <row r="4251" spans="1:1" x14ac:dyDescent="0.25">
      <c r="A4251" s="15"/>
    </row>
    <row r="4252" spans="1:1" x14ac:dyDescent="0.25">
      <c r="A4252" s="15"/>
    </row>
    <row r="4253" spans="1:1" x14ac:dyDescent="0.25">
      <c r="A4253" s="15"/>
    </row>
    <row r="4254" spans="1:1" x14ac:dyDescent="0.25">
      <c r="A4254" s="15"/>
    </row>
    <row r="4255" spans="1:1" x14ac:dyDescent="0.25">
      <c r="A4255" s="15"/>
    </row>
    <row r="4256" spans="1:1" x14ac:dyDescent="0.25">
      <c r="A4256" s="15"/>
    </row>
    <row r="4257" spans="1:1" x14ac:dyDescent="0.25">
      <c r="A4257" s="15"/>
    </row>
    <row r="4258" spans="1:1" x14ac:dyDescent="0.25">
      <c r="A4258" s="15"/>
    </row>
    <row r="4259" spans="1:1" x14ac:dyDescent="0.25">
      <c r="A4259" s="15"/>
    </row>
    <row r="4260" spans="1:1" x14ac:dyDescent="0.25">
      <c r="A4260" s="15"/>
    </row>
    <row r="4261" spans="1:1" x14ac:dyDescent="0.25">
      <c r="A4261" s="15"/>
    </row>
    <row r="4262" spans="1:1" x14ac:dyDescent="0.25">
      <c r="A4262" s="15"/>
    </row>
    <row r="4263" spans="1:1" x14ac:dyDescent="0.25">
      <c r="A4263" s="15"/>
    </row>
    <row r="4264" spans="1:1" x14ac:dyDescent="0.25">
      <c r="A4264" s="15"/>
    </row>
    <row r="4265" spans="1:1" x14ac:dyDescent="0.25">
      <c r="A4265" s="15"/>
    </row>
    <row r="4266" spans="1:1" x14ac:dyDescent="0.25">
      <c r="A4266" s="15"/>
    </row>
    <row r="4267" spans="1:1" x14ac:dyDescent="0.25">
      <c r="A4267" s="15"/>
    </row>
    <row r="4268" spans="1:1" x14ac:dyDescent="0.25">
      <c r="A4268" s="15"/>
    </row>
    <row r="4269" spans="1:1" x14ac:dyDescent="0.25">
      <c r="A4269" s="15"/>
    </row>
    <row r="4270" spans="1:1" x14ac:dyDescent="0.25">
      <c r="A4270" s="15"/>
    </row>
    <row r="4271" spans="1:1" x14ac:dyDescent="0.25">
      <c r="A4271" s="15"/>
    </row>
    <row r="4272" spans="1:1" x14ac:dyDescent="0.25">
      <c r="A4272" s="15"/>
    </row>
    <row r="4273" spans="1:1" x14ac:dyDescent="0.25">
      <c r="A4273" s="15"/>
    </row>
    <row r="4274" spans="1:1" x14ac:dyDescent="0.25">
      <c r="A4274" s="15"/>
    </row>
    <row r="4275" spans="1:1" x14ac:dyDescent="0.25">
      <c r="A4275" s="15"/>
    </row>
    <row r="4276" spans="1:1" x14ac:dyDescent="0.25">
      <c r="A4276" s="15"/>
    </row>
    <row r="4277" spans="1:1" x14ac:dyDescent="0.25">
      <c r="A4277" s="15"/>
    </row>
    <row r="4278" spans="1:1" x14ac:dyDescent="0.25">
      <c r="A4278" s="15"/>
    </row>
    <row r="4279" spans="1:1" x14ac:dyDescent="0.25">
      <c r="A4279" s="15"/>
    </row>
    <row r="4280" spans="1:1" x14ac:dyDescent="0.25">
      <c r="A4280" s="15"/>
    </row>
    <row r="4281" spans="1:1" x14ac:dyDescent="0.25">
      <c r="A4281" s="15"/>
    </row>
    <row r="4282" spans="1:1" x14ac:dyDescent="0.25">
      <c r="A4282" s="15"/>
    </row>
    <row r="4283" spans="1:1" x14ac:dyDescent="0.25">
      <c r="A4283" s="15"/>
    </row>
    <row r="4284" spans="1:1" x14ac:dyDescent="0.25">
      <c r="A4284" s="15"/>
    </row>
    <row r="4285" spans="1:1" x14ac:dyDescent="0.25">
      <c r="A4285" s="15"/>
    </row>
    <row r="4286" spans="1:1" x14ac:dyDescent="0.25">
      <c r="A4286" s="15"/>
    </row>
    <row r="4287" spans="1:1" x14ac:dyDescent="0.25">
      <c r="A4287" s="15"/>
    </row>
    <row r="4288" spans="1:1" x14ac:dyDescent="0.25">
      <c r="A4288" s="15"/>
    </row>
    <row r="4289" spans="1:1" x14ac:dyDescent="0.25">
      <c r="A4289" s="15"/>
    </row>
    <row r="4290" spans="1:1" x14ac:dyDescent="0.25">
      <c r="A4290" s="15"/>
    </row>
    <row r="4291" spans="1:1" x14ac:dyDescent="0.25">
      <c r="A4291" s="15"/>
    </row>
    <row r="4292" spans="1:1" x14ac:dyDescent="0.25">
      <c r="A4292" s="15"/>
    </row>
    <row r="4293" spans="1:1" x14ac:dyDescent="0.25">
      <c r="A4293" s="15"/>
    </row>
    <row r="4294" spans="1:1" x14ac:dyDescent="0.25">
      <c r="A4294" s="15"/>
    </row>
    <row r="4295" spans="1:1" x14ac:dyDescent="0.25">
      <c r="A4295" s="15"/>
    </row>
    <row r="4296" spans="1:1" x14ac:dyDescent="0.25">
      <c r="A4296" s="15"/>
    </row>
    <row r="4297" spans="1:1" x14ac:dyDescent="0.25">
      <c r="A4297" s="15"/>
    </row>
    <row r="4298" spans="1:1" x14ac:dyDescent="0.25">
      <c r="A4298" s="15"/>
    </row>
    <row r="4299" spans="1:1" x14ac:dyDescent="0.25">
      <c r="A4299" s="15"/>
    </row>
    <row r="4300" spans="1:1" x14ac:dyDescent="0.25">
      <c r="A4300" s="15"/>
    </row>
    <row r="4301" spans="1:1" x14ac:dyDescent="0.25">
      <c r="A4301" s="15"/>
    </row>
    <row r="4302" spans="1:1" x14ac:dyDescent="0.25">
      <c r="A4302" s="15"/>
    </row>
    <row r="4303" spans="1:1" x14ac:dyDescent="0.25">
      <c r="A4303" s="15"/>
    </row>
    <row r="4304" spans="1:1" x14ac:dyDescent="0.25">
      <c r="A4304" s="15"/>
    </row>
    <row r="4305" spans="1:1" x14ac:dyDescent="0.25">
      <c r="A4305" s="15"/>
    </row>
    <row r="4306" spans="1:1" x14ac:dyDescent="0.25">
      <c r="A4306" s="15"/>
    </row>
    <row r="4307" spans="1:1" x14ac:dyDescent="0.25">
      <c r="A4307" s="15"/>
    </row>
    <row r="4308" spans="1:1" x14ac:dyDescent="0.25">
      <c r="A4308" s="15"/>
    </row>
    <row r="4309" spans="1:1" x14ac:dyDescent="0.25">
      <c r="A4309" s="15"/>
    </row>
    <row r="4310" spans="1:1" x14ac:dyDescent="0.25">
      <c r="A4310" s="15"/>
    </row>
    <row r="4311" spans="1:1" x14ac:dyDescent="0.25">
      <c r="A4311" s="15"/>
    </row>
    <row r="4312" spans="1:1" x14ac:dyDescent="0.25">
      <c r="A4312" s="15"/>
    </row>
    <row r="4313" spans="1:1" x14ac:dyDescent="0.25">
      <c r="A4313" s="15"/>
    </row>
    <row r="4314" spans="1:1" x14ac:dyDescent="0.25">
      <c r="A4314" s="15"/>
    </row>
    <row r="4315" spans="1:1" x14ac:dyDescent="0.25">
      <c r="A4315" s="15"/>
    </row>
    <row r="4316" spans="1:1" x14ac:dyDescent="0.25">
      <c r="A4316" s="15"/>
    </row>
    <row r="4317" spans="1:1" x14ac:dyDescent="0.25">
      <c r="A4317" s="15"/>
    </row>
    <row r="4318" spans="1:1" x14ac:dyDescent="0.25">
      <c r="A4318" s="15"/>
    </row>
    <row r="4319" spans="1:1" x14ac:dyDescent="0.25">
      <c r="A4319" s="15"/>
    </row>
    <row r="4320" spans="1:1" x14ac:dyDescent="0.25">
      <c r="A4320" s="15"/>
    </row>
    <row r="4321" spans="1:1" x14ac:dyDescent="0.25">
      <c r="A4321" s="15"/>
    </row>
    <row r="4322" spans="1:1" x14ac:dyDescent="0.25">
      <c r="A4322" s="15"/>
    </row>
    <row r="4323" spans="1:1" x14ac:dyDescent="0.25">
      <c r="A4323" s="15"/>
    </row>
    <row r="4324" spans="1:1" x14ac:dyDescent="0.25">
      <c r="A4324" s="15"/>
    </row>
    <row r="4325" spans="1:1" x14ac:dyDescent="0.25">
      <c r="A4325" s="15"/>
    </row>
    <row r="4326" spans="1:1" x14ac:dyDescent="0.25">
      <c r="A4326" s="15"/>
    </row>
    <row r="4327" spans="1:1" x14ac:dyDescent="0.25">
      <c r="A4327" s="15"/>
    </row>
    <row r="4328" spans="1:1" x14ac:dyDescent="0.25">
      <c r="A4328" s="15"/>
    </row>
    <row r="4329" spans="1:1" x14ac:dyDescent="0.25">
      <c r="A4329" s="15"/>
    </row>
    <row r="4330" spans="1:1" x14ac:dyDescent="0.25">
      <c r="A4330" s="15"/>
    </row>
    <row r="4331" spans="1:1" x14ac:dyDescent="0.25">
      <c r="A4331" s="15"/>
    </row>
    <row r="4332" spans="1:1" x14ac:dyDescent="0.25">
      <c r="A4332" s="15"/>
    </row>
    <row r="4333" spans="1:1" x14ac:dyDescent="0.25">
      <c r="A4333" s="15"/>
    </row>
    <row r="4334" spans="1:1" x14ac:dyDescent="0.25">
      <c r="A4334" s="15"/>
    </row>
    <row r="4335" spans="1:1" x14ac:dyDescent="0.25">
      <c r="A4335" s="15"/>
    </row>
    <row r="4336" spans="1:1" x14ac:dyDescent="0.25">
      <c r="A4336" s="15"/>
    </row>
    <row r="4337" spans="1:1" x14ac:dyDescent="0.25">
      <c r="A4337" s="15"/>
    </row>
    <row r="4338" spans="1:1" x14ac:dyDescent="0.25">
      <c r="A4338" s="15"/>
    </row>
    <row r="4339" spans="1:1" x14ac:dyDescent="0.25">
      <c r="A4339" s="15"/>
    </row>
    <row r="4340" spans="1:1" x14ac:dyDescent="0.25">
      <c r="A4340" s="15"/>
    </row>
    <row r="4341" spans="1:1" x14ac:dyDescent="0.25">
      <c r="A4341" s="15"/>
    </row>
    <row r="4342" spans="1:1" x14ac:dyDescent="0.25">
      <c r="A4342" s="15"/>
    </row>
    <row r="4343" spans="1:1" x14ac:dyDescent="0.25">
      <c r="A4343" s="15"/>
    </row>
    <row r="4344" spans="1:1" x14ac:dyDescent="0.25">
      <c r="A4344" s="15"/>
    </row>
    <row r="4345" spans="1:1" x14ac:dyDescent="0.25">
      <c r="A4345" s="15"/>
    </row>
    <row r="4346" spans="1:1" x14ac:dyDescent="0.25">
      <c r="A4346" s="15"/>
    </row>
    <row r="4347" spans="1:1" x14ac:dyDescent="0.25">
      <c r="A4347" s="15"/>
    </row>
    <row r="4348" spans="1:1" x14ac:dyDescent="0.25">
      <c r="A4348" s="15"/>
    </row>
    <row r="4349" spans="1:1" x14ac:dyDescent="0.25">
      <c r="A4349" s="15"/>
    </row>
    <row r="4350" spans="1:1" x14ac:dyDescent="0.25">
      <c r="A4350" s="15"/>
    </row>
    <row r="4351" spans="1:1" x14ac:dyDescent="0.25">
      <c r="A4351" s="15"/>
    </row>
    <row r="4352" spans="1:1" x14ac:dyDescent="0.25">
      <c r="A4352" s="15"/>
    </row>
    <row r="4353" spans="1:1" x14ac:dyDescent="0.25">
      <c r="A4353" s="15"/>
    </row>
    <row r="4354" spans="1:1" x14ac:dyDescent="0.25">
      <c r="A4354" s="15"/>
    </row>
    <row r="4355" spans="1:1" x14ac:dyDescent="0.25">
      <c r="A4355" s="15"/>
    </row>
    <row r="4356" spans="1:1" x14ac:dyDescent="0.25">
      <c r="A4356" s="15"/>
    </row>
    <row r="4357" spans="1:1" x14ac:dyDescent="0.25">
      <c r="A4357" s="15"/>
    </row>
    <row r="4358" spans="1:1" x14ac:dyDescent="0.25">
      <c r="A4358" s="15"/>
    </row>
    <row r="4359" spans="1:1" x14ac:dyDescent="0.25">
      <c r="A4359" s="15"/>
    </row>
    <row r="4360" spans="1:1" x14ac:dyDescent="0.25">
      <c r="A4360" s="15"/>
    </row>
    <row r="4361" spans="1:1" x14ac:dyDescent="0.25">
      <c r="A4361" s="15"/>
    </row>
    <row r="4362" spans="1:1" x14ac:dyDescent="0.25">
      <c r="A4362" s="15"/>
    </row>
    <row r="4363" spans="1:1" x14ac:dyDescent="0.25">
      <c r="A4363" s="15"/>
    </row>
    <row r="4364" spans="1:1" x14ac:dyDescent="0.25">
      <c r="A4364" s="15"/>
    </row>
    <row r="4365" spans="1:1" x14ac:dyDescent="0.25">
      <c r="A4365" s="15"/>
    </row>
    <row r="4366" spans="1:1" x14ac:dyDescent="0.25">
      <c r="A4366" s="15"/>
    </row>
    <row r="4367" spans="1:1" x14ac:dyDescent="0.25">
      <c r="A4367" s="15"/>
    </row>
    <row r="4368" spans="1:1" x14ac:dyDescent="0.25">
      <c r="A4368" s="15"/>
    </row>
    <row r="4369" spans="1:1" x14ac:dyDescent="0.25">
      <c r="A4369" s="15"/>
    </row>
    <row r="4370" spans="1:1" x14ac:dyDescent="0.25">
      <c r="A4370" s="15"/>
    </row>
    <row r="4371" spans="1:1" x14ac:dyDescent="0.25">
      <c r="A4371" s="15"/>
    </row>
    <row r="4372" spans="1:1" x14ac:dyDescent="0.25">
      <c r="A4372" s="15"/>
    </row>
    <row r="4373" spans="1:1" x14ac:dyDescent="0.25">
      <c r="A4373" s="15"/>
    </row>
    <row r="4374" spans="1:1" x14ac:dyDescent="0.25">
      <c r="A4374" s="15"/>
    </row>
    <row r="4375" spans="1:1" x14ac:dyDescent="0.25">
      <c r="A4375" s="15"/>
    </row>
    <row r="4376" spans="1:1" x14ac:dyDescent="0.25">
      <c r="A4376" s="15"/>
    </row>
    <row r="4377" spans="1:1" x14ac:dyDescent="0.25">
      <c r="A4377" s="15"/>
    </row>
    <row r="4378" spans="1:1" x14ac:dyDescent="0.25">
      <c r="A4378" s="15"/>
    </row>
    <row r="4379" spans="1:1" x14ac:dyDescent="0.25">
      <c r="A4379" s="15"/>
    </row>
    <row r="4380" spans="1:1" x14ac:dyDescent="0.25">
      <c r="A4380" s="15"/>
    </row>
    <row r="4381" spans="1:1" x14ac:dyDescent="0.25">
      <c r="A4381" s="15"/>
    </row>
    <row r="4382" spans="1:1" x14ac:dyDescent="0.25">
      <c r="A4382" s="15"/>
    </row>
    <row r="4383" spans="1:1" x14ac:dyDescent="0.25">
      <c r="A4383" s="15"/>
    </row>
    <row r="4384" spans="1:1" x14ac:dyDescent="0.25">
      <c r="A4384" s="15"/>
    </row>
    <row r="4385" spans="1:1" x14ac:dyDescent="0.25">
      <c r="A4385" s="15"/>
    </row>
    <row r="4386" spans="1:1" x14ac:dyDescent="0.25">
      <c r="A4386" s="15"/>
    </row>
    <row r="4387" spans="1:1" x14ac:dyDescent="0.25">
      <c r="A4387" s="15"/>
    </row>
    <row r="4388" spans="1:1" x14ac:dyDescent="0.25">
      <c r="A4388" s="15"/>
    </row>
    <row r="4389" spans="1:1" x14ac:dyDescent="0.25">
      <c r="A4389" s="15"/>
    </row>
    <row r="4390" spans="1:1" x14ac:dyDescent="0.25">
      <c r="A4390" s="15"/>
    </row>
    <row r="4391" spans="1:1" x14ac:dyDescent="0.25">
      <c r="A4391" s="15"/>
    </row>
    <row r="4392" spans="1:1" x14ac:dyDescent="0.25">
      <c r="A4392" s="15"/>
    </row>
    <row r="4393" spans="1:1" x14ac:dyDescent="0.25">
      <c r="A4393" s="15"/>
    </row>
    <row r="4394" spans="1:1" x14ac:dyDescent="0.25">
      <c r="A4394" s="15"/>
    </row>
    <row r="4395" spans="1:1" x14ac:dyDescent="0.25">
      <c r="A4395" s="15"/>
    </row>
    <row r="4396" spans="1:1" x14ac:dyDescent="0.25">
      <c r="A4396" s="15"/>
    </row>
    <row r="4397" spans="1:1" x14ac:dyDescent="0.25">
      <c r="A4397" s="15"/>
    </row>
    <row r="4398" spans="1:1" x14ac:dyDescent="0.25">
      <c r="A4398" s="15"/>
    </row>
    <row r="4399" spans="1:1" x14ac:dyDescent="0.25">
      <c r="A4399" s="15"/>
    </row>
    <row r="4400" spans="1:1" x14ac:dyDescent="0.25">
      <c r="A4400" s="15"/>
    </row>
    <row r="4401" spans="1:1" x14ac:dyDescent="0.25">
      <c r="A4401" s="15"/>
    </row>
    <row r="4402" spans="1:1" x14ac:dyDescent="0.25">
      <c r="A4402" s="15"/>
    </row>
    <row r="4403" spans="1:1" x14ac:dyDescent="0.25">
      <c r="A4403" s="15"/>
    </row>
    <row r="4404" spans="1:1" x14ac:dyDescent="0.25">
      <c r="A4404" s="15"/>
    </row>
    <row r="4405" spans="1:1" x14ac:dyDescent="0.25">
      <c r="A4405" s="15"/>
    </row>
    <row r="4406" spans="1:1" x14ac:dyDescent="0.25">
      <c r="A4406" s="15"/>
    </row>
    <row r="4407" spans="1:1" x14ac:dyDescent="0.25">
      <c r="A4407" s="15"/>
    </row>
    <row r="4408" spans="1:1" x14ac:dyDescent="0.25">
      <c r="A4408" s="15"/>
    </row>
    <row r="4409" spans="1:1" x14ac:dyDescent="0.25">
      <c r="A4409" s="15"/>
    </row>
    <row r="4410" spans="1:1" x14ac:dyDescent="0.25">
      <c r="A4410" s="15"/>
    </row>
    <row r="4411" spans="1:1" x14ac:dyDescent="0.25">
      <c r="A4411" s="15"/>
    </row>
    <row r="4412" spans="1:1" x14ac:dyDescent="0.25">
      <c r="A4412" s="15"/>
    </row>
    <row r="4413" spans="1:1" x14ac:dyDescent="0.25">
      <c r="A4413" s="15"/>
    </row>
    <row r="4414" spans="1:1" x14ac:dyDescent="0.25">
      <c r="A4414" s="15"/>
    </row>
    <row r="4415" spans="1:1" x14ac:dyDescent="0.25">
      <c r="A4415" s="15"/>
    </row>
    <row r="4416" spans="1:1" x14ac:dyDescent="0.25">
      <c r="A4416" s="15"/>
    </row>
    <row r="4417" spans="1:1" x14ac:dyDescent="0.25">
      <c r="A4417" s="15"/>
    </row>
    <row r="4418" spans="1:1" x14ac:dyDescent="0.25">
      <c r="A4418" s="15"/>
    </row>
    <row r="4419" spans="1:1" x14ac:dyDescent="0.25">
      <c r="A4419" s="15"/>
    </row>
    <row r="4420" spans="1:1" x14ac:dyDescent="0.25">
      <c r="A4420" s="15"/>
    </row>
    <row r="4421" spans="1:1" x14ac:dyDescent="0.25">
      <c r="A4421" s="15"/>
    </row>
    <row r="4422" spans="1:1" x14ac:dyDescent="0.25">
      <c r="A4422" s="15"/>
    </row>
    <row r="4423" spans="1:1" x14ac:dyDescent="0.25">
      <c r="A4423" s="15"/>
    </row>
    <row r="4424" spans="1:1" x14ac:dyDescent="0.25">
      <c r="A4424" s="15"/>
    </row>
    <row r="4425" spans="1:1" x14ac:dyDescent="0.25">
      <c r="A4425" s="15"/>
    </row>
    <row r="4426" spans="1:1" x14ac:dyDescent="0.25">
      <c r="A4426" s="15"/>
    </row>
    <row r="4427" spans="1:1" x14ac:dyDescent="0.25">
      <c r="A4427" s="15"/>
    </row>
    <row r="4428" spans="1:1" x14ac:dyDescent="0.25">
      <c r="A4428" s="15"/>
    </row>
    <row r="4429" spans="1:1" x14ac:dyDescent="0.25">
      <c r="A4429" s="15"/>
    </row>
    <row r="4430" spans="1:1" x14ac:dyDescent="0.25">
      <c r="A4430" s="15"/>
    </row>
    <row r="4431" spans="1:1" x14ac:dyDescent="0.25">
      <c r="A4431" s="15"/>
    </row>
    <row r="4432" spans="1:1" x14ac:dyDescent="0.25">
      <c r="A4432" s="15"/>
    </row>
    <row r="4433" spans="1:1" x14ac:dyDescent="0.25">
      <c r="A4433" s="15"/>
    </row>
    <row r="4434" spans="1:1" x14ac:dyDescent="0.25">
      <c r="A4434" s="15"/>
    </row>
    <row r="4435" spans="1:1" x14ac:dyDescent="0.25">
      <c r="A4435" s="15"/>
    </row>
    <row r="4436" spans="1:1" x14ac:dyDescent="0.25">
      <c r="A4436" s="15"/>
    </row>
    <row r="4437" spans="1:1" x14ac:dyDescent="0.25">
      <c r="A4437" s="15"/>
    </row>
    <row r="4438" spans="1:1" x14ac:dyDescent="0.25">
      <c r="A4438" s="15"/>
    </row>
    <row r="4439" spans="1:1" x14ac:dyDescent="0.25">
      <c r="A4439" s="15"/>
    </row>
    <row r="4440" spans="1:1" x14ac:dyDescent="0.25">
      <c r="A4440" s="15"/>
    </row>
    <row r="4441" spans="1:1" x14ac:dyDescent="0.25">
      <c r="A4441" s="15"/>
    </row>
    <row r="4442" spans="1:1" x14ac:dyDescent="0.25">
      <c r="A4442" s="15"/>
    </row>
    <row r="4443" spans="1:1" x14ac:dyDescent="0.25">
      <c r="A4443" s="15"/>
    </row>
    <row r="4444" spans="1:1" x14ac:dyDescent="0.25">
      <c r="A4444" s="15"/>
    </row>
    <row r="4445" spans="1:1" x14ac:dyDescent="0.25">
      <c r="A4445" s="15"/>
    </row>
    <row r="4446" spans="1:1" x14ac:dyDescent="0.25">
      <c r="A4446" s="15"/>
    </row>
    <row r="4447" spans="1:1" x14ac:dyDescent="0.25">
      <c r="A4447" s="15"/>
    </row>
    <row r="4448" spans="1:1" x14ac:dyDescent="0.25">
      <c r="A4448" s="15"/>
    </row>
    <row r="4449" spans="1:1" x14ac:dyDescent="0.25">
      <c r="A4449" s="15"/>
    </row>
    <row r="4450" spans="1:1" x14ac:dyDescent="0.25">
      <c r="A4450" s="15"/>
    </row>
    <row r="4451" spans="1:1" x14ac:dyDescent="0.25">
      <c r="A4451" s="15"/>
    </row>
    <row r="4452" spans="1:1" x14ac:dyDescent="0.25">
      <c r="A4452" s="15"/>
    </row>
    <row r="4453" spans="1:1" x14ac:dyDescent="0.25">
      <c r="A4453" s="15"/>
    </row>
    <row r="4454" spans="1:1" x14ac:dyDescent="0.25">
      <c r="A4454" s="15"/>
    </row>
    <row r="4455" spans="1:1" x14ac:dyDescent="0.25">
      <c r="A4455" s="15"/>
    </row>
    <row r="4456" spans="1:1" x14ac:dyDescent="0.25">
      <c r="A4456" s="15"/>
    </row>
    <row r="4457" spans="1:1" x14ac:dyDescent="0.25">
      <c r="A4457" s="15"/>
    </row>
    <row r="4458" spans="1:1" x14ac:dyDescent="0.25">
      <c r="A4458" s="15"/>
    </row>
    <row r="4459" spans="1:1" x14ac:dyDescent="0.25">
      <c r="A4459" s="15"/>
    </row>
    <row r="4460" spans="1:1" x14ac:dyDescent="0.25">
      <c r="A4460" s="15"/>
    </row>
    <row r="4461" spans="1:1" x14ac:dyDescent="0.25">
      <c r="A4461" s="15"/>
    </row>
    <row r="4462" spans="1:1" x14ac:dyDescent="0.25">
      <c r="A4462" s="15"/>
    </row>
    <row r="4463" spans="1:1" x14ac:dyDescent="0.25">
      <c r="A4463" s="15"/>
    </row>
    <row r="4464" spans="1:1" x14ac:dyDescent="0.25">
      <c r="A4464" s="15"/>
    </row>
    <row r="4465" spans="1:1" x14ac:dyDescent="0.25">
      <c r="A4465" s="15"/>
    </row>
    <row r="4466" spans="1:1" x14ac:dyDescent="0.25">
      <c r="A4466" s="15"/>
    </row>
    <row r="4467" spans="1:1" x14ac:dyDescent="0.25">
      <c r="A4467" s="15"/>
    </row>
    <row r="4468" spans="1:1" x14ac:dyDescent="0.25">
      <c r="A4468" s="15"/>
    </row>
    <row r="4469" spans="1:1" x14ac:dyDescent="0.25">
      <c r="A4469" s="15"/>
    </row>
    <row r="4470" spans="1:1" x14ac:dyDescent="0.25">
      <c r="A4470" s="15"/>
    </row>
    <row r="4471" spans="1:1" x14ac:dyDescent="0.25">
      <c r="A4471" s="15"/>
    </row>
    <row r="4472" spans="1:1" x14ac:dyDescent="0.25">
      <c r="A4472" s="15"/>
    </row>
    <row r="4473" spans="1:1" x14ac:dyDescent="0.25">
      <c r="A4473" s="15"/>
    </row>
    <row r="4474" spans="1:1" x14ac:dyDescent="0.25">
      <c r="A4474" s="15"/>
    </row>
    <row r="4475" spans="1:1" x14ac:dyDescent="0.25">
      <c r="A4475" s="15"/>
    </row>
    <row r="4476" spans="1:1" x14ac:dyDescent="0.25">
      <c r="A4476" s="15"/>
    </row>
    <row r="4477" spans="1:1" x14ac:dyDescent="0.25">
      <c r="A4477" s="15"/>
    </row>
    <row r="4478" spans="1:1" x14ac:dyDescent="0.25">
      <c r="A4478" s="15"/>
    </row>
    <row r="4479" spans="1:1" x14ac:dyDescent="0.25">
      <c r="A4479" s="15"/>
    </row>
    <row r="4480" spans="1:1" x14ac:dyDescent="0.25">
      <c r="A4480" s="15"/>
    </row>
    <row r="4481" spans="1:1" x14ac:dyDescent="0.25">
      <c r="A4481" s="15"/>
    </row>
    <row r="4482" spans="1:1" x14ac:dyDescent="0.25">
      <c r="A4482" s="15"/>
    </row>
    <row r="4483" spans="1:1" x14ac:dyDescent="0.25">
      <c r="A4483" s="15"/>
    </row>
    <row r="4484" spans="1:1" x14ac:dyDescent="0.25">
      <c r="A4484" s="15"/>
    </row>
    <row r="4485" spans="1:1" x14ac:dyDescent="0.25">
      <c r="A4485" s="15"/>
    </row>
    <row r="4486" spans="1:1" x14ac:dyDescent="0.25">
      <c r="A4486" s="15"/>
    </row>
    <row r="4487" spans="1:1" x14ac:dyDescent="0.25">
      <c r="A4487" s="15"/>
    </row>
    <row r="4488" spans="1:1" x14ac:dyDescent="0.25">
      <c r="A4488" s="15"/>
    </row>
    <row r="4489" spans="1:1" x14ac:dyDescent="0.25">
      <c r="A4489" s="15"/>
    </row>
    <row r="4490" spans="1:1" x14ac:dyDescent="0.25">
      <c r="A4490" s="15"/>
    </row>
    <row r="4491" spans="1:1" x14ac:dyDescent="0.25">
      <c r="A4491" s="15"/>
    </row>
    <row r="4492" spans="1:1" x14ac:dyDescent="0.25">
      <c r="A4492" s="15"/>
    </row>
    <row r="4493" spans="1:1" x14ac:dyDescent="0.25">
      <c r="A4493" s="15"/>
    </row>
    <row r="4494" spans="1:1" x14ac:dyDescent="0.25">
      <c r="A4494" s="15"/>
    </row>
    <row r="4495" spans="1:1" x14ac:dyDescent="0.25">
      <c r="A4495" s="15"/>
    </row>
    <row r="4496" spans="1:1" x14ac:dyDescent="0.25">
      <c r="A4496" s="15"/>
    </row>
    <row r="4497" spans="1:1" x14ac:dyDescent="0.25">
      <c r="A4497" s="15"/>
    </row>
    <row r="4498" spans="1:1" x14ac:dyDescent="0.25">
      <c r="A4498" s="15"/>
    </row>
    <row r="4499" spans="1:1" x14ac:dyDescent="0.25">
      <c r="A4499" s="15"/>
    </row>
    <row r="4500" spans="1:1" x14ac:dyDescent="0.25">
      <c r="A4500" s="15"/>
    </row>
    <row r="4501" spans="1:1" x14ac:dyDescent="0.25">
      <c r="A4501" s="15"/>
    </row>
    <row r="4502" spans="1:1" x14ac:dyDescent="0.25">
      <c r="A4502" s="15"/>
    </row>
    <row r="4503" spans="1:1" x14ac:dyDescent="0.25">
      <c r="A4503" s="15"/>
    </row>
    <row r="4504" spans="1:1" x14ac:dyDescent="0.25">
      <c r="A4504" s="15"/>
    </row>
    <row r="4505" spans="1:1" x14ac:dyDescent="0.25">
      <c r="A4505" s="15"/>
    </row>
    <row r="4506" spans="1:1" x14ac:dyDescent="0.25">
      <c r="A4506" s="15"/>
    </row>
    <row r="4507" spans="1:1" x14ac:dyDescent="0.25">
      <c r="A4507" s="15"/>
    </row>
    <row r="4508" spans="1:1" x14ac:dyDescent="0.25">
      <c r="A4508" s="15"/>
    </row>
    <row r="4509" spans="1:1" x14ac:dyDescent="0.25">
      <c r="A4509" s="15"/>
    </row>
    <row r="4510" spans="1:1" x14ac:dyDescent="0.25">
      <c r="A4510" s="15"/>
    </row>
    <row r="4511" spans="1:1" x14ac:dyDescent="0.25">
      <c r="A4511" s="15"/>
    </row>
    <row r="4512" spans="1:1" x14ac:dyDescent="0.25">
      <c r="A4512" s="15"/>
    </row>
    <row r="4513" spans="1:1" x14ac:dyDescent="0.25">
      <c r="A4513" s="15"/>
    </row>
    <row r="4514" spans="1:1" x14ac:dyDescent="0.25">
      <c r="A4514" s="15"/>
    </row>
    <row r="4515" spans="1:1" x14ac:dyDescent="0.25">
      <c r="A4515" s="15"/>
    </row>
    <row r="4516" spans="1:1" x14ac:dyDescent="0.25">
      <c r="A4516" s="15"/>
    </row>
    <row r="4517" spans="1:1" x14ac:dyDescent="0.25">
      <c r="A4517" s="15"/>
    </row>
    <row r="4518" spans="1:1" x14ac:dyDescent="0.25">
      <c r="A4518" s="15"/>
    </row>
    <row r="4519" spans="1:1" x14ac:dyDescent="0.25">
      <c r="A4519" s="15"/>
    </row>
    <row r="4520" spans="1:1" x14ac:dyDescent="0.25">
      <c r="A4520" s="15"/>
    </row>
    <row r="4521" spans="1:1" x14ac:dyDescent="0.25">
      <c r="A4521" s="15"/>
    </row>
    <row r="4522" spans="1:1" x14ac:dyDescent="0.25">
      <c r="A4522" s="15"/>
    </row>
    <row r="4523" spans="1:1" x14ac:dyDescent="0.25">
      <c r="A4523" s="15"/>
    </row>
    <row r="4524" spans="1:1" x14ac:dyDescent="0.25">
      <c r="A4524" s="15"/>
    </row>
    <row r="4525" spans="1:1" x14ac:dyDescent="0.25">
      <c r="A4525" s="15"/>
    </row>
    <row r="4526" spans="1:1" x14ac:dyDescent="0.25">
      <c r="A4526" s="15"/>
    </row>
    <row r="4527" spans="1:1" x14ac:dyDescent="0.25">
      <c r="A4527" s="15"/>
    </row>
    <row r="4528" spans="1:1" x14ac:dyDescent="0.25">
      <c r="A4528" s="15"/>
    </row>
    <row r="4529" spans="1:1" x14ac:dyDescent="0.25">
      <c r="A4529" s="15"/>
    </row>
    <row r="4530" spans="1:1" x14ac:dyDescent="0.25">
      <c r="A4530" s="15"/>
    </row>
    <row r="4531" spans="1:1" x14ac:dyDescent="0.25">
      <c r="A4531" s="15"/>
    </row>
    <row r="4532" spans="1:1" x14ac:dyDescent="0.25">
      <c r="A4532" s="15"/>
    </row>
    <row r="4533" spans="1:1" x14ac:dyDescent="0.25">
      <c r="A4533" s="15"/>
    </row>
    <row r="4534" spans="1:1" x14ac:dyDescent="0.25">
      <c r="A4534" s="15"/>
    </row>
    <row r="4535" spans="1:1" x14ac:dyDescent="0.25">
      <c r="A4535" s="15"/>
    </row>
    <row r="4536" spans="1:1" x14ac:dyDescent="0.25">
      <c r="A4536" s="15"/>
    </row>
    <row r="4537" spans="1:1" x14ac:dyDescent="0.25">
      <c r="A4537" s="15"/>
    </row>
    <row r="4538" spans="1:1" x14ac:dyDescent="0.25">
      <c r="A4538" s="15"/>
    </row>
    <row r="4539" spans="1:1" x14ac:dyDescent="0.25">
      <c r="A4539" s="15"/>
    </row>
    <row r="4540" spans="1:1" x14ac:dyDescent="0.25">
      <c r="A4540" s="15"/>
    </row>
    <row r="4541" spans="1:1" x14ac:dyDescent="0.25">
      <c r="A4541" s="15"/>
    </row>
    <row r="4542" spans="1:1" x14ac:dyDescent="0.25">
      <c r="A4542" s="15"/>
    </row>
    <row r="4543" spans="1:1" x14ac:dyDescent="0.25">
      <c r="A4543" s="15"/>
    </row>
    <row r="4544" spans="1:1" x14ac:dyDescent="0.25">
      <c r="A4544" s="15"/>
    </row>
    <row r="4545" spans="1:1" x14ac:dyDescent="0.25">
      <c r="A4545" s="15"/>
    </row>
    <row r="4546" spans="1:1" x14ac:dyDescent="0.25">
      <c r="A4546" s="15"/>
    </row>
    <row r="4547" spans="1:1" x14ac:dyDescent="0.25">
      <c r="A4547" s="15"/>
    </row>
    <row r="4548" spans="1:1" x14ac:dyDescent="0.25">
      <c r="A4548" s="15"/>
    </row>
    <row r="4549" spans="1:1" x14ac:dyDescent="0.25">
      <c r="A4549" s="15"/>
    </row>
    <row r="4550" spans="1:1" x14ac:dyDescent="0.25">
      <c r="A4550" s="15"/>
    </row>
    <row r="4551" spans="1:1" x14ac:dyDescent="0.25">
      <c r="A4551" s="15"/>
    </row>
    <row r="4552" spans="1:1" x14ac:dyDescent="0.25">
      <c r="A4552" s="15"/>
    </row>
    <row r="4553" spans="1:1" x14ac:dyDescent="0.25">
      <c r="A4553" s="15"/>
    </row>
    <row r="4554" spans="1:1" x14ac:dyDescent="0.25">
      <c r="A4554" s="15"/>
    </row>
    <row r="4555" spans="1:1" x14ac:dyDescent="0.25">
      <c r="A4555" s="15"/>
    </row>
    <row r="4556" spans="1:1" x14ac:dyDescent="0.25">
      <c r="A4556" s="15"/>
    </row>
    <row r="4557" spans="1:1" x14ac:dyDescent="0.25">
      <c r="A4557" s="15"/>
    </row>
    <row r="4558" spans="1:1" x14ac:dyDescent="0.25">
      <c r="A4558" s="15"/>
    </row>
    <row r="4559" spans="1:1" x14ac:dyDescent="0.25">
      <c r="A4559" s="15"/>
    </row>
    <row r="4560" spans="1:1" x14ac:dyDescent="0.25">
      <c r="A4560" s="15"/>
    </row>
    <row r="4561" spans="1:1" x14ac:dyDescent="0.25">
      <c r="A4561" s="15"/>
    </row>
    <row r="4562" spans="1:1" x14ac:dyDescent="0.25">
      <c r="A4562" s="15"/>
    </row>
    <row r="4563" spans="1:1" x14ac:dyDescent="0.25">
      <c r="A4563" s="15"/>
    </row>
    <row r="4564" spans="1:1" x14ac:dyDescent="0.25">
      <c r="A4564" s="15"/>
    </row>
    <row r="4565" spans="1:1" x14ac:dyDescent="0.25">
      <c r="A4565" s="15"/>
    </row>
    <row r="4566" spans="1:1" x14ac:dyDescent="0.25">
      <c r="A4566" s="15"/>
    </row>
    <row r="4567" spans="1:1" x14ac:dyDescent="0.25">
      <c r="A4567" s="15"/>
    </row>
    <row r="4568" spans="1:1" x14ac:dyDescent="0.25">
      <c r="A4568" s="15"/>
    </row>
    <row r="4569" spans="1:1" x14ac:dyDescent="0.25">
      <c r="A4569" s="15"/>
    </row>
    <row r="4570" spans="1:1" x14ac:dyDescent="0.25">
      <c r="A4570" s="15"/>
    </row>
    <row r="4571" spans="1:1" x14ac:dyDescent="0.25">
      <c r="A4571" s="15"/>
    </row>
    <row r="4572" spans="1:1" x14ac:dyDescent="0.25">
      <c r="A4572" s="15"/>
    </row>
    <row r="4573" spans="1:1" x14ac:dyDescent="0.25">
      <c r="A4573" s="15"/>
    </row>
    <row r="4574" spans="1:1" x14ac:dyDescent="0.25">
      <c r="A4574" s="15"/>
    </row>
    <row r="4575" spans="1:1" x14ac:dyDescent="0.25">
      <c r="A4575" s="15"/>
    </row>
    <row r="4576" spans="1:1" x14ac:dyDescent="0.25">
      <c r="A4576" s="15"/>
    </row>
    <row r="4577" spans="1:1" x14ac:dyDescent="0.25">
      <c r="A4577" s="15"/>
    </row>
    <row r="4578" spans="1:1" x14ac:dyDescent="0.25">
      <c r="A4578" s="15"/>
    </row>
    <row r="4579" spans="1:1" x14ac:dyDescent="0.25">
      <c r="A4579" s="15"/>
    </row>
    <row r="4580" spans="1:1" x14ac:dyDescent="0.25">
      <c r="A4580" s="15"/>
    </row>
    <row r="4581" spans="1:1" x14ac:dyDescent="0.25">
      <c r="A4581" s="15"/>
    </row>
    <row r="4582" spans="1:1" x14ac:dyDescent="0.25">
      <c r="A4582" s="15"/>
    </row>
    <row r="4583" spans="1:1" x14ac:dyDescent="0.25">
      <c r="A4583" s="15"/>
    </row>
    <row r="4584" spans="1:1" x14ac:dyDescent="0.25">
      <c r="A4584" s="15"/>
    </row>
    <row r="4585" spans="1:1" x14ac:dyDescent="0.25">
      <c r="A4585" s="15"/>
    </row>
    <row r="4586" spans="1:1" x14ac:dyDescent="0.25">
      <c r="A4586" s="15"/>
    </row>
    <row r="4587" spans="1:1" x14ac:dyDescent="0.25">
      <c r="A4587" s="15"/>
    </row>
    <row r="4588" spans="1:1" x14ac:dyDescent="0.25">
      <c r="A4588" s="15"/>
    </row>
    <row r="4589" spans="1:1" x14ac:dyDescent="0.25">
      <c r="A4589" s="15"/>
    </row>
    <row r="4590" spans="1:1" x14ac:dyDescent="0.25">
      <c r="A4590" s="15"/>
    </row>
    <row r="4591" spans="1:1" x14ac:dyDescent="0.25">
      <c r="A4591" s="15"/>
    </row>
    <row r="4592" spans="1:1" x14ac:dyDescent="0.25">
      <c r="A4592" s="15"/>
    </row>
    <row r="4593" spans="1:1" x14ac:dyDescent="0.25">
      <c r="A4593" s="15"/>
    </row>
    <row r="4594" spans="1:1" x14ac:dyDescent="0.25">
      <c r="A4594" s="15"/>
    </row>
    <row r="4595" spans="1:1" x14ac:dyDescent="0.25">
      <c r="A4595" s="15"/>
    </row>
    <row r="4596" spans="1:1" x14ac:dyDescent="0.25">
      <c r="A4596" s="15"/>
    </row>
    <row r="4597" spans="1:1" x14ac:dyDescent="0.25">
      <c r="A4597" s="15"/>
    </row>
    <row r="4598" spans="1:1" x14ac:dyDescent="0.25">
      <c r="A4598" s="15"/>
    </row>
    <row r="4599" spans="1:1" x14ac:dyDescent="0.25">
      <c r="A4599" s="15"/>
    </row>
    <row r="4600" spans="1:1" x14ac:dyDescent="0.25">
      <c r="A4600" s="15"/>
    </row>
    <row r="4601" spans="1:1" x14ac:dyDescent="0.25">
      <c r="A4601" s="15"/>
    </row>
    <row r="4602" spans="1:1" x14ac:dyDescent="0.25">
      <c r="A4602" s="15"/>
    </row>
    <row r="4603" spans="1:1" x14ac:dyDescent="0.25">
      <c r="A4603" s="15"/>
    </row>
    <row r="4604" spans="1:1" x14ac:dyDescent="0.25">
      <c r="A4604" s="15"/>
    </row>
    <row r="4605" spans="1:1" x14ac:dyDescent="0.25">
      <c r="A4605" s="15"/>
    </row>
    <row r="4606" spans="1:1" x14ac:dyDescent="0.25">
      <c r="A4606" s="15"/>
    </row>
    <row r="4607" spans="1:1" x14ac:dyDescent="0.25">
      <c r="A4607" s="15"/>
    </row>
    <row r="4608" spans="1:1" x14ac:dyDescent="0.25">
      <c r="A4608" s="15"/>
    </row>
    <row r="4609" spans="1:1" x14ac:dyDescent="0.25">
      <c r="A4609" s="15"/>
    </row>
    <row r="4610" spans="1:1" x14ac:dyDescent="0.25">
      <c r="A4610" s="15"/>
    </row>
    <row r="4611" spans="1:1" x14ac:dyDescent="0.25">
      <c r="A4611" s="15"/>
    </row>
    <row r="4612" spans="1:1" x14ac:dyDescent="0.25">
      <c r="A4612" s="15"/>
    </row>
    <row r="4613" spans="1:1" x14ac:dyDescent="0.25">
      <c r="A4613" s="15"/>
    </row>
    <row r="4614" spans="1:1" x14ac:dyDescent="0.25">
      <c r="A4614" s="15"/>
    </row>
    <row r="4615" spans="1:1" x14ac:dyDescent="0.25">
      <c r="A4615" s="15"/>
    </row>
    <row r="4616" spans="1:1" x14ac:dyDescent="0.25">
      <c r="A4616" s="15"/>
    </row>
    <row r="4617" spans="1:1" x14ac:dyDescent="0.25">
      <c r="A4617" s="15"/>
    </row>
    <row r="4618" spans="1:1" x14ac:dyDescent="0.25">
      <c r="A4618" s="15"/>
    </row>
    <row r="4619" spans="1:1" x14ac:dyDescent="0.25">
      <c r="A4619" s="15"/>
    </row>
    <row r="4620" spans="1:1" x14ac:dyDescent="0.25">
      <c r="A4620" s="15"/>
    </row>
    <row r="4621" spans="1:1" x14ac:dyDescent="0.25">
      <c r="A4621" s="15"/>
    </row>
    <row r="4622" spans="1:1" x14ac:dyDescent="0.25">
      <c r="A4622" s="15"/>
    </row>
    <row r="4623" spans="1:1" x14ac:dyDescent="0.25">
      <c r="A4623" s="15"/>
    </row>
    <row r="4624" spans="1:1" x14ac:dyDescent="0.25">
      <c r="A4624" s="15"/>
    </row>
    <row r="4625" spans="1:1" x14ac:dyDescent="0.25">
      <c r="A4625" s="15"/>
    </row>
    <row r="4626" spans="1:1" x14ac:dyDescent="0.25">
      <c r="A4626" s="15"/>
    </row>
    <row r="4627" spans="1:1" x14ac:dyDescent="0.25">
      <c r="A4627" s="15"/>
    </row>
    <row r="4628" spans="1:1" x14ac:dyDescent="0.25">
      <c r="A4628" s="15"/>
    </row>
    <row r="4629" spans="1:1" x14ac:dyDescent="0.25">
      <c r="A4629" s="15"/>
    </row>
    <row r="4630" spans="1:1" x14ac:dyDescent="0.25">
      <c r="A4630" s="15"/>
    </row>
    <row r="4631" spans="1:1" x14ac:dyDescent="0.25">
      <c r="A4631" s="15"/>
    </row>
    <row r="4632" spans="1:1" x14ac:dyDescent="0.25">
      <c r="A4632" s="15"/>
    </row>
    <row r="4633" spans="1:1" x14ac:dyDescent="0.25">
      <c r="A4633" s="15"/>
    </row>
    <row r="4634" spans="1:1" x14ac:dyDescent="0.25">
      <c r="A4634" s="15"/>
    </row>
    <row r="4635" spans="1:1" x14ac:dyDescent="0.25">
      <c r="A4635" s="15"/>
    </row>
    <row r="4636" spans="1:1" x14ac:dyDescent="0.25">
      <c r="A4636" s="15"/>
    </row>
    <row r="4637" spans="1:1" x14ac:dyDescent="0.25">
      <c r="A4637" s="15"/>
    </row>
    <row r="4638" spans="1:1" x14ac:dyDescent="0.25">
      <c r="A4638" s="15"/>
    </row>
    <row r="4639" spans="1:1" x14ac:dyDescent="0.25">
      <c r="A4639" s="15"/>
    </row>
    <row r="4640" spans="1:1" x14ac:dyDescent="0.25">
      <c r="A4640" s="15"/>
    </row>
    <row r="4641" spans="1:1" x14ac:dyDescent="0.25">
      <c r="A4641" s="15"/>
    </row>
    <row r="4642" spans="1:1" x14ac:dyDescent="0.25">
      <c r="A4642" s="15"/>
    </row>
    <row r="4643" spans="1:1" x14ac:dyDescent="0.25">
      <c r="A4643" s="15"/>
    </row>
    <row r="4644" spans="1:1" x14ac:dyDescent="0.25">
      <c r="A4644" s="15"/>
    </row>
    <row r="4645" spans="1:1" x14ac:dyDescent="0.25">
      <c r="A4645" s="15"/>
    </row>
    <row r="4646" spans="1:1" x14ac:dyDescent="0.25">
      <c r="A4646" s="15"/>
    </row>
    <row r="4647" spans="1:1" x14ac:dyDescent="0.25">
      <c r="A4647" s="15"/>
    </row>
    <row r="4648" spans="1:1" x14ac:dyDescent="0.25">
      <c r="A4648" s="15"/>
    </row>
    <row r="4649" spans="1:1" x14ac:dyDescent="0.25">
      <c r="A4649" s="15"/>
    </row>
    <row r="4650" spans="1:1" x14ac:dyDescent="0.25">
      <c r="A4650" s="15"/>
    </row>
    <row r="4651" spans="1:1" x14ac:dyDescent="0.25">
      <c r="A4651" s="15"/>
    </row>
    <row r="4652" spans="1:1" x14ac:dyDescent="0.25">
      <c r="A4652" s="15"/>
    </row>
    <row r="4653" spans="1:1" x14ac:dyDescent="0.25">
      <c r="A4653" s="15"/>
    </row>
    <row r="4654" spans="1:1" x14ac:dyDescent="0.25">
      <c r="A4654" s="15"/>
    </row>
    <row r="4655" spans="1:1" x14ac:dyDescent="0.25">
      <c r="A4655" s="15"/>
    </row>
    <row r="4656" spans="1:1" x14ac:dyDescent="0.25">
      <c r="A4656" s="15"/>
    </row>
    <row r="4657" spans="1:1" x14ac:dyDescent="0.25">
      <c r="A4657" s="15"/>
    </row>
    <row r="4658" spans="1:1" x14ac:dyDescent="0.25">
      <c r="A4658" s="15"/>
    </row>
    <row r="4659" spans="1:1" x14ac:dyDescent="0.25">
      <c r="A4659" s="15"/>
    </row>
    <row r="4660" spans="1:1" x14ac:dyDescent="0.25">
      <c r="A4660" s="15"/>
    </row>
    <row r="4661" spans="1:1" x14ac:dyDescent="0.25">
      <c r="A4661" s="15"/>
    </row>
    <row r="4662" spans="1:1" x14ac:dyDescent="0.25">
      <c r="A4662" s="15"/>
    </row>
    <row r="4663" spans="1:1" x14ac:dyDescent="0.25">
      <c r="A4663" s="15"/>
    </row>
    <row r="4664" spans="1:1" x14ac:dyDescent="0.25">
      <c r="A4664" s="15"/>
    </row>
    <row r="4665" spans="1:1" x14ac:dyDescent="0.25">
      <c r="A4665" s="15"/>
    </row>
    <row r="4666" spans="1:1" x14ac:dyDescent="0.25">
      <c r="A4666" s="15"/>
    </row>
    <row r="4667" spans="1:1" x14ac:dyDescent="0.25">
      <c r="A4667" s="15"/>
    </row>
    <row r="4668" spans="1:1" x14ac:dyDescent="0.25">
      <c r="A4668" s="15"/>
    </row>
    <row r="4669" spans="1:1" x14ac:dyDescent="0.25">
      <c r="A4669" s="15"/>
    </row>
    <row r="4670" spans="1:1" x14ac:dyDescent="0.25">
      <c r="A4670" s="15"/>
    </row>
    <row r="4671" spans="1:1" x14ac:dyDescent="0.25">
      <c r="A4671" s="15"/>
    </row>
    <row r="4672" spans="1:1" x14ac:dyDescent="0.25">
      <c r="A4672" s="15"/>
    </row>
    <row r="4673" spans="1:1" x14ac:dyDescent="0.25">
      <c r="A4673" s="15"/>
    </row>
    <row r="4674" spans="1:1" x14ac:dyDescent="0.25">
      <c r="A4674" s="15"/>
    </row>
    <row r="4675" spans="1:1" x14ac:dyDescent="0.25">
      <c r="A4675" s="15"/>
    </row>
    <row r="4676" spans="1:1" x14ac:dyDescent="0.25">
      <c r="A4676" s="15"/>
    </row>
    <row r="4677" spans="1:1" x14ac:dyDescent="0.25">
      <c r="A4677" s="15"/>
    </row>
    <row r="4678" spans="1:1" x14ac:dyDescent="0.25">
      <c r="A4678" s="15"/>
    </row>
    <row r="4679" spans="1:1" x14ac:dyDescent="0.25">
      <c r="A4679" s="15"/>
    </row>
    <row r="4680" spans="1:1" x14ac:dyDescent="0.25">
      <c r="A4680" s="15"/>
    </row>
    <row r="4681" spans="1:1" x14ac:dyDescent="0.25">
      <c r="A4681" s="15"/>
    </row>
    <row r="4682" spans="1:1" x14ac:dyDescent="0.25">
      <c r="A4682" s="15"/>
    </row>
    <row r="4683" spans="1:1" x14ac:dyDescent="0.25">
      <c r="A4683" s="15"/>
    </row>
    <row r="4684" spans="1:1" x14ac:dyDescent="0.25">
      <c r="A4684" s="15"/>
    </row>
    <row r="4685" spans="1:1" x14ac:dyDescent="0.25">
      <c r="A4685" s="15"/>
    </row>
    <row r="4686" spans="1:1" x14ac:dyDescent="0.25">
      <c r="A4686" s="15"/>
    </row>
    <row r="4687" spans="1:1" x14ac:dyDescent="0.25">
      <c r="A4687" s="15"/>
    </row>
    <row r="4688" spans="1:1" x14ac:dyDescent="0.25">
      <c r="A4688" s="15"/>
    </row>
    <row r="4689" spans="1:1" x14ac:dyDescent="0.25">
      <c r="A4689" s="15"/>
    </row>
    <row r="4690" spans="1:1" x14ac:dyDescent="0.25">
      <c r="A4690" s="15"/>
    </row>
    <row r="4691" spans="1:1" x14ac:dyDescent="0.25">
      <c r="A4691" s="15"/>
    </row>
    <row r="4692" spans="1:1" x14ac:dyDescent="0.25">
      <c r="A4692" s="15"/>
    </row>
    <row r="4693" spans="1:1" x14ac:dyDescent="0.25">
      <c r="A4693" s="15"/>
    </row>
    <row r="4694" spans="1:1" x14ac:dyDescent="0.25">
      <c r="A4694" s="15"/>
    </row>
    <row r="4695" spans="1:1" x14ac:dyDescent="0.25">
      <c r="A4695" s="15"/>
    </row>
    <row r="4696" spans="1:1" x14ac:dyDescent="0.25">
      <c r="A4696" s="15"/>
    </row>
    <row r="4697" spans="1:1" x14ac:dyDescent="0.25">
      <c r="A4697" s="15"/>
    </row>
    <row r="4698" spans="1:1" x14ac:dyDescent="0.25">
      <c r="A4698" s="15"/>
    </row>
    <row r="4699" spans="1:1" x14ac:dyDescent="0.25">
      <c r="A4699" s="15"/>
    </row>
    <row r="4700" spans="1:1" x14ac:dyDescent="0.25">
      <c r="A4700" s="15"/>
    </row>
    <row r="4701" spans="1:1" x14ac:dyDescent="0.25">
      <c r="A4701" s="15"/>
    </row>
    <row r="4702" spans="1:1" x14ac:dyDescent="0.25">
      <c r="A4702" s="15"/>
    </row>
    <row r="4703" spans="1:1" x14ac:dyDescent="0.25">
      <c r="A4703" s="15"/>
    </row>
    <row r="4704" spans="1:1" x14ac:dyDescent="0.25">
      <c r="A4704" s="15"/>
    </row>
    <row r="4705" spans="1:1" x14ac:dyDescent="0.25">
      <c r="A4705" s="15"/>
    </row>
    <row r="4706" spans="1:1" x14ac:dyDescent="0.25">
      <c r="A4706" s="15"/>
    </row>
    <row r="4707" spans="1:1" x14ac:dyDescent="0.25">
      <c r="A4707" s="15"/>
    </row>
    <row r="4708" spans="1:1" x14ac:dyDescent="0.25">
      <c r="A4708" s="15"/>
    </row>
    <row r="4709" spans="1:1" x14ac:dyDescent="0.25">
      <c r="A4709" s="15"/>
    </row>
    <row r="4710" spans="1:1" x14ac:dyDescent="0.25">
      <c r="A4710" s="15"/>
    </row>
    <row r="4711" spans="1:1" x14ac:dyDescent="0.25">
      <c r="A4711" s="15"/>
    </row>
    <row r="4712" spans="1:1" x14ac:dyDescent="0.25">
      <c r="A4712" s="15"/>
    </row>
    <row r="4713" spans="1:1" x14ac:dyDescent="0.25">
      <c r="A4713" s="15"/>
    </row>
    <row r="4714" spans="1:1" x14ac:dyDescent="0.25">
      <c r="A4714" s="15"/>
    </row>
    <row r="4715" spans="1:1" x14ac:dyDescent="0.25">
      <c r="A4715" s="15"/>
    </row>
    <row r="4716" spans="1:1" x14ac:dyDescent="0.25">
      <c r="A4716" s="15"/>
    </row>
    <row r="4717" spans="1:1" x14ac:dyDescent="0.25">
      <c r="A4717" s="15"/>
    </row>
    <row r="4718" spans="1:1" x14ac:dyDescent="0.25">
      <c r="A4718" s="15"/>
    </row>
    <row r="4719" spans="1:1" x14ac:dyDescent="0.25">
      <c r="A4719" s="15"/>
    </row>
    <row r="4720" spans="1:1" x14ac:dyDescent="0.25">
      <c r="A4720" s="15"/>
    </row>
    <row r="4721" spans="1:1" x14ac:dyDescent="0.25">
      <c r="A4721" s="15"/>
    </row>
    <row r="4722" spans="1:1" x14ac:dyDescent="0.25">
      <c r="A4722" s="15"/>
    </row>
    <row r="4723" spans="1:1" x14ac:dyDescent="0.25">
      <c r="A4723" s="15"/>
    </row>
    <row r="4724" spans="1:1" x14ac:dyDescent="0.25">
      <c r="A4724" s="15"/>
    </row>
    <row r="4725" spans="1:1" x14ac:dyDescent="0.25">
      <c r="A4725" s="15"/>
    </row>
    <row r="4726" spans="1:1" x14ac:dyDescent="0.25">
      <c r="A4726" s="15"/>
    </row>
    <row r="4727" spans="1:1" x14ac:dyDescent="0.25">
      <c r="A4727" s="15"/>
    </row>
    <row r="4728" spans="1:1" x14ac:dyDescent="0.25">
      <c r="A4728" s="15"/>
    </row>
    <row r="4729" spans="1:1" x14ac:dyDescent="0.25">
      <c r="A4729" s="15"/>
    </row>
    <row r="4730" spans="1:1" x14ac:dyDescent="0.25">
      <c r="A4730" s="15"/>
    </row>
    <row r="4731" spans="1:1" x14ac:dyDescent="0.25">
      <c r="A4731" s="15"/>
    </row>
    <row r="4732" spans="1:1" x14ac:dyDescent="0.25">
      <c r="A4732" s="15"/>
    </row>
    <row r="4733" spans="1:1" x14ac:dyDescent="0.25">
      <c r="A4733" s="15"/>
    </row>
    <row r="4734" spans="1:1" x14ac:dyDescent="0.25">
      <c r="A4734" s="15"/>
    </row>
    <row r="4735" spans="1:1" x14ac:dyDescent="0.25">
      <c r="A4735" s="15"/>
    </row>
    <row r="4736" spans="1:1" x14ac:dyDescent="0.25">
      <c r="A4736" s="15"/>
    </row>
    <row r="4737" spans="1:1" x14ac:dyDescent="0.25">
      <c r="A4737" s="15"/>
    </row>
    <row r="4738" spans="1:1" x14ac:dyDescent="0.25">
      <c r="A4738" s="15"/>
    </row>
    <row r="4739" spans="1:1" x14ac:dyDescent="0.25">
      <c r="A4739" s="15"/>
    </row>
    <row r="4740" spans="1:1" x14ac:dyDescent="0.25">
      <c r="A4740" s="15"/>
    </row>
    <row r="4741" spans="1:1" x14ac:dyDescent="0.25">
      <c r="A4741" s="15"/>
    </row>
    <row r="4742" spans="1:1" x14ac:dyDescent="0.25">
      <c r="A4742" s="15"/>
    </row>
    <row r="4743" spans="1:1" x14ac:dyDescent="0.25">
      <c r="A4743" s="15"/>
    </row>
    <row r="4744" spans="1:1" x14ac:dyDescent="0.25">
      <c r="A4744" s="15"/>
    </row>
    <row r="4745" spans="1:1" x14ac:dyDescent="0.25">
      <c r="A4745" s="15"/>
    </row>
    <row r="4746" spans="1:1" x14ac:dyDescent="0.25">
      <c r="A4746" s="15"/>
    </row>
    <row r="4747" spans="1:1" x14ac:dyDescent="0.25">
      <c r="A4747" s="15"/>
    </row>
    <row r="4748" spans="1:1" x14ac:dyDescent="0.25">
      <c r="A4748" s="15"/>
    </row>
    <row r="4749" spans="1:1" x14ac:dyDescent="0.25">
      <c r="A4749" s="15"/>
    </row>
    <row r="4750" spans="1:1" x14ac:dyDescent="0.25">
      <c r="A4750" s="15"/>
    </row>
    <row r="4751" spans="1:1" x14ac:dyDescent="0.25">
      <c r="A4751" s="15"/>
    </row>
    <row r="4752" spans="1:1" x14ac:dyDescent="0.25">
      <c r="A4752" s="15"/>
    </row>
    <row r="4753" spans="1:1" x14ac:dyDescent="0.25">
      <c r="A4753" s="15"/>
    </row>
    <row r="4754" spans="1:1" x14ac:dyDescent="0.25">
      <c r="A4754" s="15"/>
    </row>
    <row r="4755" spans="1:1" x14ac:dyDescent="0.25">
      <c r="A4755" s="15"/>
    </row>
    <row r="4756" spans="1:1" x14ac:dyDescent="0.25">
      <c r="A4756" s="15"/>
    </row>
    <row r="4757" spans="1:1" x14ac:dyDescent="0.25">
      <c r="A4757" s="15"/>
    </row>
    <row r="4758" spans="1:1" x14ac:dyDescent="0.25">
      <c r="A4758" s="15"/>
    </row>
    <row r="4759" spans="1:1" x14ac:dyDescent="0.25">
      <c r="A4759" s="15"/>
    </row>
    <row r="4760" spans="1:1" x14ac:dyDescent="0.25">
      <c r="A4760" s="15"/>
    </row>
    <row r="4761" spans="1:1" x14ac:dyDescent="0.25">
      <c r="A4761" s="15"/>
    </row>
    <row r="4762" spans="1:1" x14ac:dyDescent="0.25">
      <c r="A4762" s="15"/>
    </row>
    <row r="4763" spans="1:1" x14ac:dyDescent="0.25">
      <c r="A4763" s="15"/>
    </row>
    <row r="4764" spans="1:1" x14ac:dyDescent="0.25">
      <c r="A4764" s="15"/>
    </row>
    <row r="4765" spans="1:1" x14ac:dyDescent="0.25">
      <c r="A4765" s="15"/>
    </row>
    <row r="4766" spans="1:1" x14ac:dyDescent="0.25">
      <c r="A4766" s="15"/>
    </row>
    <row r="4767" spans="1:1" x14ac:dyDescent="0.25">
      <c r="A4767" s="15"/>
    </row>
    <row r="4768" spans="1:1" x14ac:dyDescent="0.25">
      <c r="A4768" s="15"/>
    </row>
    <row r="4769" spans="1:1" x14ac:dyDescent="0.25">
      <c r="A4769" s="15"/>
    </row>
    <row r="4770" spans="1:1" x14ac:dyDescent="0.25">
      <c r="A4770" s="15"/>
    </row>
    <row r="4771" spans="1:1" x14ac:dyDescent="0.25">
      <c r="A4771" s="15"/>
    </row>
    <row r="4772" spans="1:1" x14ac:dyDescent="0.25">
      <c r="A4772" s="15"/>
    </row>
    <row r="4773" spans="1:1" x14ac:dyDescent="0.25">
      <c r="A4773" s="15"/>
    </row>
    <row r="4774" spans="1:1" x14ac:dyDescent="0.25">
      <c r="A4774" s="15"/>
    </row>
    <row r="4775" spans="1:1" x14ac:dyDescent="0.25">
      <c r="A4775" s="15"/>
    </row>
    <row r="4776" spans="1:1" x14ac:dyDescent="0.25">
      <c r="A4776" s="15"/>
    </row>
    <row r="4777" spans="1:1" x14ac:dyDescent="0.25">
      <c r="A4777" s="15"/>
    </row>
    <row r="4778" spans="1:1" x14ac:dyDescent="0.25">
      <c r="A4778" s="15"/>
    </row>
    <row r="4779" spans="1:1" x14ac:dyDescent="0.25">
      <c r="A4779" s="15"/>
    </row>
    <row r="4780" spans="1:1" x14ac:dyDescent="0.25">
      <c r="A4780" s="15"/>
    </row>
    <row r="4781" spans="1:1" x14ac:dyDescent="0.25">
      <c r="A4781" s="15"/>
    </row>
    <row r="4782" spans="1:1" x14ac:dyDescent="0.25">
      <c r="A4782" s="15"/>
    </row>
    <row r="4783" spans="1:1" x14ac:dyDescent="0.25">
      <c r="A4783" s="15"/>
    </row>
    <row r="4784" spans="1:1" x14ac:dyDescent="0.25">
      <c r="A4784" s="15"/>
    </row>
    <row r="4785" spans="1:1" x14ac:dyDescent="0.25">
      <c r="A4785" s="15"/>
    </row>
    <row r="4786" spans="1:1" x14ac:dyDescent="0.25">
      <c r="A4786" s="15"/>
    </row>
    <row r="4787" spans="1:1" x14ac:dyDescent="0.25">
      <c r="A4787" s="15"/>
    </row>
    <row r="4788" spans="1:1" x14ac:dyDescent="0.25">
      <c r="A4788" s="15"/>
    </row>
    <row r="4789" spans="1:1" x14ac:dyDescent="0.25">
      <c r="A4789" s="15"/>
    </row>
    <row r="4790" spans="1:1" x14ac:dyDescent="0.25">
      <c r="A4790" s="15"/>
    </row>
    <row r="4791" spans="1:1" x14ac:dyDescent="0.25">
      <c r="A4791" s="15"/>
    </row>
    <row r="4792" spans="1:1" x14ac:dyDescent="0.25">
      <c r="A4792" s="15"/>
    </row>
    <row r="4793" spans="1:1" x14ac:dyDescent="0.25">
      <c r="A4793" s="15"/>
    </row>
    <row r="4794" spans="1:1" x14ac:dyDescent="0.25">
      <c r="A4794" s="15"/>
    </row>
    <row r="4795" spans="1:1" x14ac:dyDescent="0.25">
      <c r="A4795" s="15"/>
    </row>
    <row r="4796" spans="1:1" x14ac:dyDescent="0.25">
      <c r="A4796" s="15"/>
    </row>
    <row r="4797" spans="1:1" x14ac:dyDescent="0.25">
      <c r="A4797" s="15"/>
    </row>
    <row r="4798" spans="1:1" x14ac:dyDescent="0.25">
      <c r="A4798" s="15"/>
    </row>
    <row r="4799" spans="1:1" x14ac:dyDescent="0.25">
      <c r="A4799" s="15"/>
    </row>
    <row r="4800" spans="1:1" x14ac:dyDescent="0.25">
      <c r="A4800" s="15"/>
    </row>
    <row r="4801" spans="1:1" x14ac:dyDescent="0.25">
      <c r="A4801" s="15"/>
    </row>
    <row r="4802" spans="1:1" x14ac:dyDescent="0.25">
      <c r="A4802" s="15"/>
    </row>
    <row r="4803" spans="1:1" x14ac:dyDescent="0.25">
      <c r="A4803" s="15"/>
    </row>
    <row r="4804" spans="1:1" x14ac:dyDescent="0.25">
      <c r="A4804" s="15"/>
    </row>
    <row r="4805" spans="1:1" x14ac:dyDescent="0.25">
      <c r="A4805" s="15"/>
    </row>
    <row r="4806" spans="1:1" x14ac:dyDescent="0.25">
      <c r="A4806" s="15"/>
    </row>
    <row r="4807" spans="1:1" x14ac:dyDescent="0.25">
      <c r="A4807" s="15"/>
    </row>
    <row r="4808" spans="1:1" x14ac:dyDescent="0.25">
      <c r="A4808" s="15"/>
    </row>
    <row r="4809" spans="1:1" x14ac:dyDescent="0.25">
      <c r="A4809" s="15"/>
    </row>
    <row r="4810" spans="1:1" x14ac:dyDescent="0.25">
      <c r="A4810" s="15"/>
    </row>
    <row r="4811" spans="1:1" x14ac:dyDescent="0.25">
      <c r="A4811" s="15"/>
    </row>
    <row r="4812" spans="1:1" x14ac:dyDescent="0.25">
      <c r="A4812" s="15"/>
    </row>
    <row r="4813" spans="1:1" x14ac:dyDescent="0.25">
      <c r="A4813" s="15"/>
    </row>
    <row r="4814" spans="1:1" x14ac:dyDescent="0.25">
      <c r="A4814" s="15"/>
    </row>
    <row r="4815" spans="1:1" x14ac:dyDescent="0.25">
      <c r="A4815" s="15"/>
    </row>
    <row r="4816" spans="1:1" x14ac:dyDescent="0.25">
      <c r="A4816" s="15"/>
    </row>
    <row r="4817" spans="1:1" x14ac:dyDescent="0.25">
      <c r="A4817" s="15"/>
    </row>
    <row r="4818" spans="1:1" x14ac:dyDescent="0.25">
      <c r="A4818" s="15"/>
    </row>
    <row r="4819" spans="1:1" x14ac:dyDescent="0.25">
      <c r="A4819" s="15"/>
    </row>
    <row r="4820" spans="1:1" x14ac:dyDescent="0.25">
      <c r="A4820" s="15"/>
    </row>
    <row r="4821" spans="1:1" x14ac:dyDescent="0.25">
      <c r="A4821" s="15"/>
    </row>
    <row r="4822" spans="1:1" x14ac:dyDescent="0.25">
      <c r="A4822" s="15"/>
    </row>
    <row r="4823" spans="1:1" x14ac:dyDescent="0.25">
      <c r="A4823" s="15"/>
    </row>
    <row r="4824" spans="1:1" x14ac:dyDescent="0.25">
      <c r="A4824" s="15"/>
    </row>
    <row r="4825" spans="1:1" x14ac:dyDescent="0.25">
      <c r="A4825" s="15"/>
    </row>
    <row r="4826" spans="1:1" x14ac:dyDescent="0.25">
      <c r="A4826" s="15"/>
    </row>
    <row r="4827" spans="1:1" x14ac:dyDescent="0.25">
      <c r="A4827" s="15"/>
    </row>
    <row r="4828" spans="1:1" x14ac:dyDescent="0.25">
      <c r="A4828" s="15"/>
    </row>
    <row r="4829" spans="1:1" x14ac:dyDescent="0.25">
      <c r="A4829" s="15"/>
    </row>
    <row r="4830" spans="1:1" x14ac:dyDescent="0.25">
      <c r="A4830" s="15"/>
    </row>
    <row r="4831" spans="1:1" x14ac:dyDescent="0.25">
      <c r="A4831" s="15"/>
    </row>
    <row r="4832" spans="1:1" x14ac:dyDescent="0.25">
      <c r="A4832" s="15"/>
    </row>
    <row r="4833" spans="1:1" x14ac:dyDescent="0.25">
      <c r="A4833" s="15"/>
    </row>
    <row r="4834" spans="1:1" x14ac:dyDescent="0.25">
      <c r="A4834" s="15"/>
    </row>
    <row r="4835" spans="1:1" x14ac:dyDescent="0.25">
      <c r="A4835" s="15"/>
    </row>
    <row r="4836" spans="1:1" x14ac:dyDescent="0.25">
      <c r="A4836" s="15"/>
    </row>
    <row r="4837" spans="1:1" x14ac:dyDescent="0.25">
      <c r="A4837" s="15"/>
    </row>
    <row r="4838" spans="1:1" x14ac:dyDescent="0.25">
      <c r="A4838" s="15"/>
    </row>
    <row r="4839" spans="1:1" x14ac:dyDescent="0.25">
      <c r="A4839" s="15"/>
    </row>
    <row r="4840" spans="1:1" x14ac:dyDescent="0.25">
      <c r="A4840" s="15"/>
    </row>
    <row r="4841" spans="1:1" x14ac:dyDescent="0.25">
      <c r="A4841" s="15"/>
    </row>
    <row r="4842" spans="1:1" x14ac:dyDescent="0.25">
      <c r="A4842" s="15"/>
    </row>
    <row r="4843" spans="1:1" x14ac:dyDescent="0.25">
      <c r="A4843" s="15"/>
    </row>
    <row r="4844" spans="1:1" x14ac:dyDescent="0.25">
      <c r="A4844" s="15"/>
    </row>
    <row r="4845" spans="1:1" x14ac:dyDescent="0.25">
      <c r="A4845" s="15"/>
    </row>
    <row r="4846" spans="1:1" x14ac:dyDescent="0.25">
      <c r="A4846" s="15"/>
    </row>
    <row r="4847" spans="1:1" x14ac:dyDescent="0.25">
      <c r="A4847" s="15"/>
    </row>
    <row r="4848" spans="1:1" x14ac:dyDescent="0.25">
      <c r="A4848" s="15"/>
    </row>
    <row r="4849" spans="1:1" x14ac:dyDescent="0.25">
      <c r="A4849" s="15"/>
    </row>
    <row r="4850" spans="1:1" x14ac:dyDescent="0.25">
      <c r="A4850" s="15"/>
    </row>
    <row r="4851" spans="1:1" x14ac:dyDescent="0.25">
      <c r="A4851" s="15"/>
    </row>
    <row r="4852" spans="1:1" x14ac:dyDescent="0.25">
      <c r="A4852" s="15"/>
    </row>
    <row r="4853" spans="1:1" x14ac:dyDescent="0.25">
      <c r="A4853" s="15"/>
    </row>
    <row r="4854" spans="1:1" x14ac:dyDescent="0.25">
      <c r="A4854" s="15"/>
    </row>
    <row r="4855" spans="1:1" x14ac:dyDescent="0.25">
      <c r="A4855" s="15"/>
    </row>
    <row r="4856" spans="1:1" x14ac:dyDescent="0.25">
      <c r="A4856" s="15"/>
    </row>
    <row r="4857" spans="1:1" x14ac:dyDescent="0.25">
      <c r="A4857" s="15"/>
    </row>
    <row r="4858" spans="1:1" x14ac:dyDescent="0.25">
      <c r="A4858" s="15"/>
    </row>
    <row r="4859" spans="1:1" x14ac:dyDescent="0.25">
      <c r="A4859" s="15"/>
    </row>
    <row r="4860" spans="1:1" x14ac:dyDescent="0.25">
      <c r="A4860" s="15"/>
    </row>
    <row r="4861" spans="1:1" x14ac:dyDescent="0.25">
      <c r="A4861" s="15"/>
    </row>
    <row r="4862" spans="1:1" x14ac:dyDescent="0.25">
      <c r="A4862" s="15"/>
    </row>
    <row r="4863" spans="1:1" x14ac:dyDescent="0.25">
      <c r="A4863" s="15"/>
    </row>
    <row r="4864" spans="1:1" x14ac:dyDescent="0.25">
      <c r="A4864" s="15"/>
    </row>
    <row r="4865" spans="1:1" x14ac:dyDescent="0.25">
      <c r="A4865" s="15"/>
    </row>
    <row r="4866" spans="1:1" x14ac:dyDescent="0.25">
      <c r="A4866" s="15"/>
    </row>
    <row r="4867" spans="1:1" x14ac:dyDescent="0.25">
      <c r="A4867" s="15"/>
    </row>
    <row r="4868" spans="1:1" x14ac:dyDescent="0.25">
      <c r="A4868" s="15"/>
    </row>
    <row r="4869" spans="1:1" x14ac:dyDescent="0.25">
      <c r="A4869" s="15"/>
    </row>
    <row r="4870" spans="1:1" x14ac:dyDescent="0.25">
      <c r="A4870" s="15"/>
    </row>
    <row r="4871" spans="1:1" x14ac:dyDescent="0.25">
      <c r="A4871" s="15"/>
    </row>
    <row r="4872" spans="1:1" x14ac:dyDescent="0.25">
      <c r="A4872" s="15"/>
    </row>
    <row r="4873" spans="1:1" x14ac:dyDescent="0.25">
      <c r="A4873" s="15"/>
    </row>
    <row r="4874" spans="1:1" x14ac:dyDescent="0.25">
      <c r="A4874" s="15"/>
    </row>
    <row r="4875" spans="1:1" x14ac:dyDescent="0.25">
      <c r="A4875" s="15"/>
    </row>
    <row r="4876" spans="1:1" x14ac:dyDescent="0.25">
      <c r="A4876" s="15"/>
    </row>
    <row r="4877" spans="1:1" x14ac:dyDescent="0.25">
      <c r="A4877" s="15"/>
    </row>
    <row r="4878" spans="1:1" x14ac:dyDescent="0.25">
      <c r="A4878" s="15"/>
    </row>
    <row r="4879" spans="1:1" x14ac:dyDescent="0.25">
      <c r="A4879" s="15"/>
    </row>
    <row r="4880" spans="1:1" x14ac:dyDescent="0.25">
      <c r="A4880" s="15"/>
    </row>
    <row r="4881" spans="1:1" x14ac:dyDescent="0.25">
      <c r="A4881" s="15"/>
    </row>
    <row r="4882" spans="1:1" x14ac:dyDescent="0.25">
      <c r="A4882" s="15"/>
    </row>
    <row r="4883" spans="1:1" x14ac:dyDescent="0.25">
      <c r="A4883" s="15"/>
    </row>
    <row r="4884" spans="1:1" x14ac:dyDescent="0.25">
      <c r="A4884" s="15"/>
    </row>
    <row r="4885" spans="1:1" x14ac:dyDescent="0.25">
      <c r="A4885" s="15"/>
    </row>
    <row r="4886" spans="1:1" x14ac:dyDescent="0.25">
      <c r="A4886" s="15"/>
    </row>
    <row r="4887" spans="1:1" x14ac:dyDescent="0.25">
      <c r="A4887" s="15"/>
    </row>
    <row r="4888" spans="1:1" x14ac:dyDescent="0.25">
      <c r="A4888" s="15"/>
    </row>
    <row r="4889" spans="1:1" x14ac:dyDescent="0.25">
      <c r="A4889" s="15"/>
    </row>
    <row r="4890" spans="1:1" x14ac:dyDescent="0.25">
      <c r="A4890" s="15"/>
    </row>
    <row r="4891" spans="1:1" x14ac:dyDescent="0.25">
      <c r="A4891" s="15"/>
    </row>
    <row r="4892" spans="1:1" x14ac:dyDescent="0.25">
      <c r="A4892" s="15"/>
    </row>
    <row r="4893" spans="1:1" x14ac:dyDescent="0.25">
      <c r="A4893" s="15"/>
    </row>
    <row r="4894" spans="1:1" x14ac:dyDescent="0.25">
      <c r="A4894" s="15"/>
    </row>
    <row r="4895" spans="1:1" x14ac:dyDescent="0.25">
      <c r="A4895" s="15"/>
    </row>
    <row r="4896" spans="1:1" x14ac:dyDescent="0.25">
      <c r="A4896" s="15"/>
    </row>
    <row r="4897" spans="1:1" x14ac:dyDescent="0.25">
      <c r="A4897" s="15"/>
    </row>
    <row r="4898" spans="1:1" x14ac:dyDescent="0.25">
      <c r="A4898" s="15"/>
    </row>
    <row r="4899" spans="1:1" x14ac:dyDescent="0.25">
      <c r="A4899" s="15"/>
    </row>
    <row r="4900" spans="1:1" x14ac:dyDescent="0.25">
      <c r="A4900" s="15"/>
    </row>
    <row r="4901" spans="1:1" x14ac:dyDescent="0.25">
      <c r="A4901" s="15"/>
    </row>
    <row r="4902" spans="1:1" x14ac:dyDescent="0.25">
      <c r="A4902" s="15"/>
    </row>
    <row r="4903" spans="1:1" x14ac:dyDescent="0.25">
      <c r="A4903" s="15"/>
    </row>
    <row r="4904" spans="1:1" x14ac:dyDescent="0.25">
      <c r="A4904" s="15"/>
    </row>
    <row r="4905" spans="1:1" x14ac:dyDescent="0.25">
      <c r="A4905" s="15"/>
    </row>
    <row r="4906" spans="1:1" x14ac:dyDescent="0.25">
      <c r="A4906" s="15"/>
    </row>
    <row r="4907" spans="1:1" x14ac:dyDescent="0.25">
      <c r="A4907" s="15"/>
    </row>
    <row r="4908" spans="1:1" x14ac:dyDescent="0.25">
      <c r="A4908" s="15"/>
    </row>
    <row r="4909" spans="1:1" x14ac:dyDescent="0.25">
      <c r="A4909" s="15"/>
    </row>
    <row r="4910" spans="1:1" x14ac:dyDescent="0.25">
      <c r="A4910" s="15"/>
    </row>
    <row r="4911" spans="1:1" x14ac:dyDescent="0.25">
      <c r="A4911" s="15"/>
    </row>
    <row r="4912" spans="1:1" x14ac:dyDescent="0.25">
      <c r="A4912" s="15"/>
    </row>
    <row r="4913" spans="1:1" x14ac:dyDescent="0.25">
      <c r="A4913" s="15"/>
    </row>
    <row r="4914" spans="1:1" x14ac:dyDescent="0.25">
      <c r="A4914" s="15"/>
    </row>
    <row r="4915" spans="1:1" x14ac:dyDescent="0.25">
      <c r="A4915" s="15"/>
    </row>
    <row r="4916" spans="1:1" x14ac:dyDescent="0.25">
      <c r="A4916" s="15"/>
    </row>
    <row r="4917" spans="1:1" x14ac:dyDescent="0.25">
      <c r="A4917" s="15"/>
    </row>
    <row r="4918" spans="1:1" x14ac:dyDescent="0.25">
      <c r="A4918" s="15"/>
    </row>
    <row r="4919" spans="1:1" x14ac:dyDescent="0.25">
      <c r="A4919" s="15"/>
    </row>
    <row r="4920" spans="1:1" x14ac:dyDescent="0.25">
      <c r="A4920" s="15"/>
    </row>
    <row r="4921" spans="1:1" x14ac:dyDescent="0.25">
      <c r="A4921" s="15"/>
    </row>
    <row r="4922" spans="1:1" x14ac:dyDescent="0.25">
      <c r="A4922" s="15"/>
    </row>
    <row r="4923" spans="1:1" x14ac:dyDescent="0.25">
      <c r="A4923" s="15"/>
    </row>
    <row r="4924" spans="1:1" x14ac:dyDescent="0.25">
      <c r="A4924" s="15"/>
    </row>
    <row r="4925" spans="1:1" x14ac:dyDescent="0.25">
      <c r="A4925" s="15"/>
    </row>
    <row r="4926" spans="1:1" x14ac:dyDescent="0.25">
      <c r="A4926" s="15"/>
    </row>
    <row r="4927" spans="1:1" x14ac:dyDescent="0.25">
      <c r="A4927" s="15"/>
    </row>
    <row r="4928" spans="1:1" x14ac:dyDescent="0.25">
      <c r="A4928" s="15"/>
    </row>
    <row r="4929" spans="1:1" x14ac:dyDescent="0.25">
      <c r="A4929" s="15"/>
    </row>
    <row r="4930" spans="1:1" x14ac:dyDescent="0.25">
      <c r="A4930" s="15"/>
    </row>
    <row r="4931" spans="1:1" x14ac:dyDescent="0.25">
      <c r="A4931" s="15"/>
    </row>
    <row r="4932" spans="1:1" x14ac:dyDescent="0.25">
      <c r="A4932" s="15"/>
    </row>
    <row r="4933" spans="1:1" x14ac:dyDescent="0.25">
      <c r="A4933" s="15"/>
    </row>
    <row r="4934" spans="1:1" x14ac:dyDescent="0.25">
      <c r="A4934" s="15"/>
    </row>
    <row r="4935" spans="1:1" x14ac:dyDescent="0.25">
      <c r="A4935" s="15"/>
    </row>
    <row r="4936" spans="1:1" x14ac:dyDescent="0.25">
      <c r="A4936" s="15"/>
    </row>
    <row r="4937" spans="1:1" x14ac:dyDescent="0.25">
      <c r="A4937" s="15"/>
    </row>
    <row r="4938" spans="1:1" x14ac:dyDescent="0.25">
      <c r="A4938" s="15"/>
    </row>
    <row r="4939" spans="1:1" x14ac:dyDescent="0.25">
      <c r="A4939" s="15"/>
    </row>
    <row r="4940" spans="1:1" x14ac:dyDescent="0.25">
      <c r="A4940" s="15"/>
    </row>
    <row r="4941" spans="1:1" x14ac:dyDescent="0.25">
      <c r="A4941" s="15"/>
    </row>
    <row r="4942" spans="1:1" x14ac:dyDescent="0.25">
      <c r="A4942" s="15"/>
    </row>
    <row r="4943" spans="1:1" x14ac:dyDescent="0.25">
      <c r="A4943" s="15"/>
    </row>
    <row r="4944" spans="1:1" x14ac:dyDescent="0.25">
      <c r="A4944" s="15"/>
    </row>
    <row r="4945" spans="1:1" x14ac:dyDescent="0.25">
      <c r="A4945" s="15"/>
    </row>
    <row r="4946" spans="1:1" x14ac:dyDescent="0.25">
      <c r="A4946" s="15"/>
    </row>
    <row r="4947" spans="1:1" x14ac:dyDescent="0.25">
      <c r="A4947" s="15"/>
    </row>
    <row r="4948" spans="1:1" x14ac:dyDescent="0.25">
      <c r="A4948" s="15"/>
    </row>
    <row r="4949" spans="1:1" x14ac:dyDescent="0.25">
      <c r="A4949" s="15"/>
    </row>
    <row r="4950" spans="1:1" x14ac:dyDescent="0.25">
      <c r="A4950" s="15"/>
    </row>
    <row r="4951" spans="1:1" x14ac:dyDescent="0.25">
      <c r="A4951" s="15"/>
    </row>
    <row r="4952" spans="1:1" x14ac:dyDescent="0.25">
      <c r="A4952" s="15"/>
    </row>
    <row r="4953" spans="1:1" x14ac:dyDescent="0.25">
      <c r="A4953" s="15"/>
    </row>
    <row r="4954" spans="1:1" x14ac:dyDescent="0.25">
      <c r="A4954" s="15"/>
    </row>
    <row r="4955" spans="1:1" x14ac:dyDescent="0.25">
      <c r="A4955" s="15"/>
    </row>
    <row r="4956" spans="1:1" x14ac:dyDescent="0.25">
      <c r="A4956" s="15"/>
    </row>
    <row r="4957" spans="1:1" x14ac:dyDescent="0.25">
      <c r="A4957" s="15"/>
    </row>
    <row r="4958" spans="1:1" x14ac:dyDescent="0.25">
      <c r="A4958" s="15"/>
    </row>
    <row r="4959" spans="1:1" x14ac:dyDescent="0.25">
      <c r="A4959" s="15"/>
    </row>
    <row r="4960" spans="1:1" x14ac:dyDescent="0.25">
      <c r="A4960" s="15"/>
    </row>
    <row r="4961" spans="1:1" x14ac:dyDescent="0.25">
      <c r="A4961" s="15"/>
    </row>
    <row r="4962" spans="1:1" x14ac:dyDescent="0.25">
      <c r="A4962" s="15"/>
    </row>
    <row r="4963" spans="1:1" x14ac:dyDescent="0.25">
      <c r="A4963" s="15"/>
    </row>
    <row r="4964" spans="1:1" x14ac:dyDescent="0.25">
      <c r="A4964" s="15"/>
    </row>
    <row r="4965" spans="1:1" x14ac:dyDescent="0.25">
      <c r="A4965" s="15"/>
    </row>
    <row r="4966" spans="1:1" x14ac:dyDescent="0.25">
      <c r="A4966" s="15"/>
    </row>
    <row r="4967" spans="1:1" x14ac:dyDescent="0.25">
      <c r="A4967" s="15"/>
    </row>
    <row r="4968" spans="1:1" x14ac:dyDescent="0.25">
      <c r="A4968" s="15"/>
    </row>
    <row r="4969" spans="1:1" x14ac:dyDescent="0.25">
      <c r="A4969" s="15"/>
    </row>
    <row r="4970" spans="1:1" x14ac:dyDescent="0.25">
      <c r="A4970" s="15"/>
    </row>
    <row r="4971" spans="1:1" x14ac:dyDescent="0.25">
      <c r="A4971" s="15"/>
    </row>
    <row r="4972" spans="1:1" x14ac:dyDescent="0.25">
      <c r="A4972" s="15"/>
    </row>
    <row r="4973" spans="1:1" x14ac:dyDescent="0.25">
      <c r="A4973" s="15"/>
    </row>
    <row r="4974" spans="1:1" x14ac:dyDescent="0.25">
      <c r="A4974" s="15"/>
    </row>
    <row r="4975" spans="1:1" x14ac:dyDescent="0.25">
      <c r="A4975" s="15"/>
    </row>
    <row r="4976" spans="1:1" x14ac:dyDescent="0.25">
      <c r="A4976" s="15"/>
    </row>
    <row r="4977" spans="1:1" x14ac:dyDescent="0.25">
      <c r="A4977" s="15"/>
    </row>
    <row r="4978" spans="1:1" x14ac:dyDescent="0.25">
      <c r="A4978" s="15"/>
    </row>
    <row r="4979" spans="1:1" x14ac:dyDescent="0.25">
      <c r="A4979" s="15"/>
    </row>
    <row r="4980" spans="1:1" x14ac:dyDescent="0.25">
      <c r="A4980" s="15"/>
    </row>
    <row r="4981" spans="1:1" x14ac:dyDescent="0.25">
      <c r="A4981" s="15"/>
    </row>
    <row r="4982" spans="1:1" x14ac:dyDescent="0.25">
      <c r="A4982" s="15"/>
    </row>
    <row r="4983" spans="1:1" x14ac:dyDescent="0.25">
      <c r="A4983" s="15"/>
    </row>
    <row r="4984" spans="1:1" x14ac:dyDescent="0.25">
      <c r="A4984" s="15"/>
    </row>
    <row r="4985" spans="1:1" x14ac:dyDescent="0.25">
      <c r="A4985" s="15"/>
    </row>
    <row r="4986" spans="1:1" x14ac:dyDescent="0.25">
      <c r="A4986" s="15"/>
    </row>
    <row r="4987" spans="1:1" x14ac:dyDescent="0.25">
      <c r="A4987" s="15"/>
    </row>
    <row r="4988" spans="1:1" x14ac:dyDescent="0.25">
      <c r="A4988" s="15"/>
    </row>
    <row r="4989" spans="1:1" x14ac:dyDescent="0.25">
      <c r="A4989" s="15"/>
    </row>
    <row r="4990" spans="1:1" x14ac:dyDescent="0.25">
      <c r="A4990" s="15"/>
    </row>
    <row r="4991" spans="1:1" x14ac:dyDescent="0.25">
      <c r="A4991" s="15"/>
    </row>
    <row r="4992" spans="1:1" x14ac:dyDescent="0.25">
      <c r="A4992" s="15"/>
    </row>
    <row r="4993" spans="1:1" x14ac:dyDescent="0.25">
      <c r="A4993" s="15"/>
    </row>
    <row r="4994" spans="1:1" x14ac:dyDescent="0.25">
      <c r="A4994" s="15"/>
    </row>
    <row r="4995" spans="1:1" x14ac:dyDescent="0.25">
      <c r="A4995" s="15"/>
    </row>
    <row r="4996" spans="1:1" x14ac:dyDescent="0.25">
      <c r="A4996" s="15"/>
    </row>
    <row r="4997" spans="1:1" x14ac:dyDescent="0.25">
      <c r="A4997" s="15"/>
    </row>
    <row r="4998" spans="1:1" x14ac:dyDescent="0.25">
      <c r="A4998" s="15"/>
    </row>
    <row r="4999" spans="1:1" x14ac:dyDescent="0.25">
      <c r="A4999" s="15"/>
    </row>
    <row r="5000" spans="1:1" x14ac:dyDescent="0.25">
      <c r="A5000" s="15"/>
    </row>
    <row r="5001" spans="1:1" x14ac:dyDescent="0.25">
      <c r="A5001" s="15"/>
    </row>
    <row r="5002" spans="1:1" x14ac:dyDescent="0.25">
      <c r="A5002" s="15"/>
    </row>
    <row r="5003" spans="1:1" x14ac:dyDescent="0.25">
      <c r="A5003" s="15"/>
    </row>
    <row r="5004" spans="1:1" x14ac:dyDescent="0.25">
      <c r="A5004" s="15"/>
    </row>
    <row r="5005" spans="1:1" x14ac:dyDescent="0.25">
      <c r="A5005" s="15"/>
    </row>
    <row r="5006" spans="1:1" x14ac:dyDescent="0.25">
      <c r="A5006" s="15"/>
    </row>
    <row r="5007" spans="1:1" x14ac:dyDescent="0.25">
      <c r="A5007" s="15"/>
    </row>
    <row r="5008" spans="1:1" x14ac:dyDescent="0.25">
      <c r="A5008" s="15"/>
    </row>
    <row r="5009" spans="1:1" x14ac:dyDescent="0.25">
      <c r="A5009" s="15"/>
    </row>
    <row r="5010" spans="1:1" x14ac:dyDescent="0.25">
      <c r="A5010" s="15"/>
    </row>
    <row r="5011" spans="1:1" x14ac:dyDescent="0.25">
      <c r="A5011" s="15"/>
    </row>
    <row r="5012" spans="1:1" x14ac:dyDescent="0.25">
      <c r="A5012" s="15"/>
    </row>
    <row r="5013" spans="1:1" x14ac:dyDescent="0.25">
      <c r="A5013" s="15"/>
    </row>
    <row r="5014" spans="1:1" x14ac:dyDescent="0.25">
      <c r="A5014" s="15"/>
    </row>
    <row r="5015" spans="1:1" x14ac:dyDescent="0.25">
      <c r="A5015" s="15"/>
    </row>
    <row r="5016" spans="1:1" x14ac:dyDescent="0.25">
      <c r="A5016" s="15"/>
    </row>
    <row r="5017" spans="1:1" x14ac:dyDescent="0.25">
      <c r="A5017" s="15"/>
    </row>
    <row r="5018" spans="1:1" x14ac:dyDescent="0.25">
      <c r="A5018" s="15"/>
    </row>
    <row r="5019" spans="1:1" x14ac:dyDescent="0.25">
      <c r="A5019" s="15"/>
    </row>
    <row r="5020" spans="1:1" x14ac:dyDescent="0.25">
      <c r="A5020" s="15"/>
    </row>
    <row r="5021" spans="1:1" x14ac:dyDescent="0.25">
      <c r="A5021" s="15"/>
    </row>
    <row r="5022" spans="1:1" x14ac:dyDescent="0.25">
      <c r="A5022" s="15"/>
    </row>
    <row r="5023" spans="1:1" x14ac:dyDescent="0.25">
      <c r="A5023" s="15"/>
    </row>
    <row r="5024" spans="1:1" x14ac:dyDescent="0.25">
      <c r="A5024" s="15"/>
    </row>
    <row r="5025" spans="1:1" x14ac:dyDescent="0.25">
      <c r="A5025" s="15"/>
    </row>
    <row r="5026" spans="1:1" x14ac:dyDescent="0.25">
      <c r="A5026" s="15"/>
    </row>
    <row r="5027" spans="1:1" x14ac:dyDescent="0.25">
      <c r="A5027" s="15"/>
    </row>
    <row r="5028" spans="1:1" x14ac:dyDescent="0.25">
      <c r="A5028" s="15"/>
    </row>
    <row r="5029" spans="1:1" x14ac:dyDescent="0.25">
      <c r="A5029" s="15"/>
    </row>
    <row r="5030" spans="1:1" x14ac:dyDescent="0.25">
      <c r="A5030" s="15"/>
    </row>
    <row r="5031" spans="1:1" x14ac:dyDescent="0.25">
      <c r="A5031" s="15"/>
    </row>
    <row r="5032" spans="1:1" x14ac:dyDescent="0.25">
      <c r="A5032" s="15"/>
    </row>
    <row r="5033" spans="1:1" x14ac:dyDescent="0.25">
      <c r="A5033" s="15"/>
    </row>
    <row r="5034" spans="1:1" x14ac:dyDescent="0.25">
      <c r="A5034" s="15"/>
    </row>
    <row r="5035" spans="1:1" x14ac:dyDescent="0.25">
      <c r="A5035" s="15"/>
    </row>
    <row r="5036" spans="1:1" x14ac:dyDescent="0.25">
      <c r="A5036" s="15"/>
    </row>
    <row r="5037" spans="1:1" x14ac:dyDescent="0.25">
      <c r="A5037" s="15"/>
    </row>
    <row r="5038" spans="1:1" x14ac:dyDescent="0.25">
      <c r="A5038" s="15"/>
    </row>
    <row r="5039" spans="1:1" x14ac:dyDescent="0.25">
      <c r="A5039" s="15"/>
    </row>
    <row r="5040" spans="1:1" x14ac:dyDescent="0.25">
      <c r="A5040" s="15"/>
    </row>
    <row r="5041" spans="1:1" x14ac:dyDescent="0.25">
      <c r="A5041" s="15"/>
    </row>
    <row r="5042" spans="1:1" x14ac:dyDescent="0.25">
      <c r="A5042" s="15"/>
    </row>
    <row r="5043" spans="1:1" x14ac:dyDescent="0.25">
      <c r="A5043" s="15"/>
    </row>
    <row r="5044" spans="1:1" x14ac:dyDescent="0.25">
      <c r="A5044" s="15"/>
    </row>
    <row r="5045" spans="1:1" x14ac:dyDescent="0.25">
      <c r="A5045" s="15"/>
    </row>
    <row r="5046" spans="1:1" x14ac:dyDescent="0.25">
      <c r="A5046" s="15"/>
    </row>
    <row r="5047" spans="1:1" x14ac:dyDescent="0.25">
      <c r="A5047" s="15"/>
    </row>
    <row r="5048" spans="1:1" x14ac:dyDescent="0.25">
      <c r="A5048" s="15"/>
    </row>
    <row r="5049" spans="1:1" x14ac:dyDescent="0.25">
      <c r="A5049" s="15"/>
    </row>
    <row r="5050" spans="1:1" x14ac:dyDescent="0.25">
      <c r="A5050" s="15"/>
    </row>
    <row r="5051" spans="1:1" x14ac:dyDescent="0.25">
      <c r="A5051" s="15"/>
    </row>
    <row r="5052" spans="1:1" x14ac:dyDescent="0.25">
      <c r="A5052" s="15"/>
    </row>
    <row r="5053" spans="1:1" x14ac:dyDescent="0.25">
      <c r="A5053" s="15"/>
    </row>
    <row r="5054" spans="1:1" x14ac:dyDescent="0.25">
      <c r="A5054" s="15"/>
    </row>
    <row r="5055" spans="1:1" x14ac:dyDescent="0.25">
      <c r="A5055" s="15"/>
    </row>
    <row r="5056" spans="1:1" x14ac:dyDescent="0.25">
      <c r="A5056" s="15"/>
    </row>
    <row r="5057" spans="1:1" x14ac:dyDescent="0.25">
      <c r="A5057" s="15"/>
    </row>
    <row r="5058" spans="1:1" x14ac:dyDescent="0.25">
      <c r="A5058" s="15"/>
    </row>
    <row r="5059" spans="1:1" x14ac:dyDescent="0.25">
      <c r="A5059" s="15"/>
    </row>
    <row r="5060" spans="1:1" x14ac:dyDescent="0.25">
      <c r="A5060" s="15"/>
    </row>
    <row r="5061" spans="1:1" x14ac:dyDescent="0.25">
      <c r="A5061" s="15"/>
    </row>
    <row r="5062" spans="1:1" x14ac:dyDescent="0.25">
      <c r="A5062" s="15"/>
    </row>
    <row r="5063" spans="1:1" x14ac:dyDescent="0.25">
      <c r="A5063" s="15"/>
    </row>
    <row r="5064" spans="1:1" x14ac:dyDescent="0.25">
      <c r="A5064" s="15"/>
    </row>
    <row r="5065" spans="1:1" x14ac:dyDescent="0.25">
      <c r="A5065" s="15"/>
    </row>
    <row r="5066" spans="1:1" x14ac:dyDescent="0.25">
      <c r="A5066" s="15"/>
    </row>
    <row r="5067" spans="1:1" x14ac:dyDescent="0.25">
      <c r="A5067" s="15"/>
    </row>
    <row r="5068" spans="1:1" x14ac:dyDescent="0.25">
      <c r="A5068" s="15"/>
    </row>
    <row r="5069" spans="1:1" x14ac:dyDescent="0.25">
      <c r="A5069" s="15"/>
    </row>
    <row r="5070" spans="1:1" x14ac:dyDescent="0.25">
      <c r="A5070" s="15"/>
    </row>
    <row r="5071" spans="1:1" x14ac:dyDescent="0.25">
      <c r="A5071" s="15"/>
    </row>
    <row r="5072" spans="1:1" x14ac:dyDescent="0.25">
      <c r="A5072" s="15"/>
    </row>
    <row r="5073" spans="1:1" x14ac:dyDescent="0.25">
      <c r="A5073" s="15"/>
    </row>
    <row r="5074" spans="1:1" x14ac:dyDescent="0.25">
      <c r="A5074" s="15"/>
    </row>
    <row r="5075" spans="1:1" x14ac:dyDescent="0.25">
      <c r="A5075" s="15"/>
    </row>
    <row r="5076" spans="1:1" x14ac:dyDescent="0.25">
      <c r="A5076" s="15"/>
    </row>
    <row r="5077" spans="1:1" x14ac:dyDescent="0.25">
      <c r="A5077" s="15"/>
    </row>
    <row r="5078" spans="1:1" x14ac:dyDescent="0.25">
      <c r="A5078" s="15"/>
    </row>
    <row r="5079" spans="1:1" x14ac:dyDescent="0.25">
      <c r="A5079" s="15"/>
    </row>
    <row r="5080" spans="1:1" x14ac:dyDescent="0.25">
      <c r="A5080" s="15"/>
    </row>
    <row r="5081" spans="1:1" x14ac:dyDescent="0.25">
      <c r="A5081" s="15"/>
    </row>
    <row r="5082" spans="1:1" x14ac:dyDescent="0.25">
      <c r="A5082" s="15"/>
    </row>
    <row r="5083" spans="1:1" x14ac:dyDescent="0.25">
      <c r="A5083" s="15"/>
    </row>
    <row r="5084" spans="1:1" x14ac:dyDescent="0.25">
      <c r="A5084" s="15"/>
    </row>
    <row r="5085" spans="1:1" x14ac:dyDescent="0.25">
      <c r="A5085" s="15"/>
    </row>
    <row r="5086" spans="1:1" x14ac:dyDescent="0.25">
      <c r="A5086" s="15"/>
    </row>
    <row r="5087" spans="1:1" x14ac:dyDescent="0.25">
      <c r="A5087" s="15"/>
    </row>
    <row r="5088" spans="1:1" x14ac:dyDescent="0.25">
      <c r="A5088" s="15"/>
    </row>
    <row r="5089" spans="1:1" x14ac:dyDescent="0.25">
      <c r="A5089" s="15"/>
    </row>
    <row r="5090" spans="1:1" x14ac:dyDescent="0.25">
      <c r="A5090" s="15"/>
    </row>
    <row r="5091" spans="1:1" x14ac:dyDescent="0.25">
      <c r="A5091" s="15"/>
    </row>
    <row r="5092" spans="1:1" x14ac:dyDescent="0.25">
      <c r="A5092" s="15"/>
    </row>
    <row r="5093" spans="1:1" x14ac:dyDescent="0.25">
      <c r="A5093" s="15"/>
    </row>
    <row r="5094" spans="1:1" x14ac:dyDescent="0.25">
      <c r="A5094" s="15"/>
    </row>
    <row r="5095" spans="1:1" x14ac:dyDescent="0.25">
      <c r="A5095" s="15"/>
    </row>
    <row r="5096" spans="1:1" x14ac:dyDescent="0.25">
      <c r="A5096" s="15"/>
    </row>
    <row r="5097" spans="1:1" x14ac:dyDescent="0.25">
      <c r="A5097" s="15"/>
    </row>
    <row r="5098" spans="1:1" x14ac:dyDescent="0.25">
      <c r="A5098" s="15"/>
    </row>
    <row r="5099" spans="1:1" x14ac:dyDescent="0.25">
      <c r="A5099" s="15"/>
    </row>
    <row r="5100" spans="1:1" x14ac:dyDescent="0.25">
      <c r="A5100" s="15"/>
    </row>
    <row r="5101" spans="1:1" x14ac:dyDescent="0.25">
      <c r="A5101" s="15"/>
    </row>
    <row r="5102" spans="1:1" x14ac:dyDescent="0.25">
      <c r="A5102" s="15"/>
    </row>
    <row r="5103" spans="1:1" x14ac:dyDescent="0.25">
      <c r="A5103" s="15"/>
    </row>
    <row r="5104" spans="1:1" x14ac:dyDescent="0.25">
      <c r="A5104" s="15"/>
    </row>
    <row r="5105" spans="1:1" x14ac:dyDescent="0.25">
      <c r="A5105" s="15"/>
    </row>
    <row r="5106" spans="1:1" x14ac:dyDescent="0.25">
      <c r="A5106" s="15"/>
    </row>
    <row r="5107" spans="1:1" x14ac:dyDescent="0.25">
      <c r="A5107" s="15"/>
    </row>
    <row r="5108" spans="1:1" x14ac:dyDescent="0.25">
      <c r="A5108" s="15"/>
    </row>
    <row r="5109" spans="1:1" x14ac:dyDescent="0.25">
      <c r="A5109" s="15"/>
    </row>
    <row r="5110" spans="1:1" x14ac:dyDescent="0.25">
      <c r="A5110" s="15"/>
    </row>
    <row r="5111" spans="1:1" x14ac:dyDescent="0.25">
      <c r="A5111" s="15"/>
    </row>
    <row r="5112" spans="1:1" x14ac:dyDescent="0.25">
      <c r="A5112" s="15"/>
    </row>
    <row r="5113" spans="1:1" x14ac:dyDescent="0.25">
      <c r="A5113" s="15"/>
    </row>
    <row r="5114" spans="1:1" x14ac:dyDescent="0.25">
      <c r="A5114" s="15"/>
    </row>
    <row r="5115" spans="1:1" x14ac:dyDescent="0.25">
      <c r="A5115" s="15"/>
    </row>
    <row r="5116" spans="1:1" x14ac:dyDescent="0.25">
      <c r="A5116" s="15"/>
    </row>
    <row r="5117" spans="1:1" x14ac:dyDescent="0.25">
      <c r="A5117" s="15"/>
    </row>
    <row r="5118" spans="1:1" x14ac:dyDescent="0.25">
      <c r="A5118" s="15"/>
    </row>
    <row r="5119" spans="1:1" x14ac:dyDescent="0.25">
      <c r="A5119" s="15"/>
    </row>
    <row r="5120" spans="1:1" x14ac:dyDescent="0.25">
      <c r="A5120" s="15"/>
    </row>
    <row r="5121" spans="1:1" x14ac:dyDescent="0.25">
      <c r="A5121" s="15"/>
    </row>
    <row r="5122" spans="1:1" x14ac:dyDescent="0.25">
      <c r="A5122" s="15"/>
    </row>
    <row r="5123" spans="1:1" x14ac:dyDescent="0.25">
      <c r="A5123" s="15"/>
    </row>
    <row r="5124" spans="1:1" x14ac:dyDescent="0.25">
      <c r="A5124" s="15"/>
    </row>
    <row r="5125" spans="1:1" x14ac:dyDescent="0.25">
      <c r="A5125" s="15"/>
    </row>
    <row r="5126" spans="1:1" x14ac:dyDescent="0.25">
      <c r="A5126" s="15"/>
    </row>
    <row r="5127" spans="1:1" x14ac:dyDescent="0.25">
      <c r="A5127" s="15"/>
    </row>
    <row r="5128" spans="1:1" x14ac:dyDescent="0.25">
      <c r="A5128" s="15"/>
    </row>
    <row r="5129" spans="1:1" x14ac:dyDescent="0.25">
      <c r="A5129" s="15"/>
    </row>
    <row r="5130" spans="1:1" x14ac:dyDescent="0.25">
      <c r="A5130" s="15"/>
    </row>
    <row r="5131" spans="1:1" x14ac:dyDescent="0.25">
      <c r="A5131" s="15"/>
    </row>
    <row r="5132" spans="1:1" x14ac:dyDescent="0.25">
      <c r="A5132" s="15"/>
    </row>
    <row r="5133" spans="1:1" x14ac:dyDescent="0.25">
      <c r="A5133" s="15"/>
    </row>
    <row r="5134" spans="1:1" x14ac:dyDescent="0.25">
      <c r="A5134" s="15"/>
    </row>
    <row r="5135" spans="1:1" x14ac:dyDescent="0.25">
      <c r="A5135" s="15"/>
    </row>
    <row r="5136" spans="1:1" x14ac:dyDescent="0.25">
      <c r="A5136" s="15"/>
    </row>
    <row r="5137" spans="1:1" x14ac:dyDescent="0.25">
      <c r="A5137" s="15"/>
    </row>
    <row r="5138" spans="1:1" x14ac:dyDescent="0.25">
      <c r="A5138" s="15"/>
    </row>
    <row r="5139" spans="1:1" x14ac:dyDescent="0.25">
      <c r="A5139" s="15"/>
    </row>
    <row r="5140" spans="1:1" x14ac:dyDescent="0.25">
      <c r="A5140" s="15"/>
    </row>
    <row r="5141" spans="1:1" x14ac:dyDescent="0.25">
      <c r="A5141" s="15"/>
    </row>
    <row r="5142" spans="1:1" x14ac:dyDescent="0.25">
      <c r="A5142" s="15"/>
    </row>
    <row r="5143" spans="1:1" x14ac:dyDescent="0.25">
      <c r="A5143" s="15"/>
    </row>
    <row r="5144" spans="1:1" x14ac:dyDescent="0.25">
      <c r="A5144" s="15"/>
    </row>
    <row r="5145" spans="1:1" x14ac:dyDescent="0.25">
      <c r="A5145" s="15"/>
    </row>
    <row r="5146" spans="1:1" x14ac:dyDescent="0.25">
      <c r="A5146" s="15"/>
    </row>
    <row r="5147" spans="1:1" x14ac:dyDescent="0.25">
      <c r="A5147" s="15"/>
    </row>
    <row r="5148" spans="1:1" x14ac:dyDescent="0.25">
      <c r="A5148" s="15"/>
    </row>
    <row r="5149" spans="1:1" x14ac:dyDescent="0.25">
      <c r="A5149" s="15"/>
    </row>
    <row r="5150" spans="1:1" x14ac:dyDescent="0.25">
      <c r="A5150" s="15"/>
    </row>
    <row r="5151" spans="1:1" x14ac:dyDescent="0.25">
      <c r="A5151" s="15"/>
    </row>
    <row r="5152" spans="1:1" x14ac:dyDescent="0.25">
      <c r="A5152" s="15"/>
    </row>
    <row r="5153" spans="1:1" x14ac:dyDescent="0.25">
      <c r="A5153" s="15"/>
    </row>
    <row r="5154" spans="1:1" x14ac:dyDescent="0.25">
      <c r="A5154" s="15"/>
    </row>
    <row r="5155" spans="1:1" x14ac:dyDescent="0.25">
      <c r="A5155" s="15"/>
    </row>
    <row r="5156" spans="1:1" x14ac:dyDescent="0.25">
      <c r="A5156" s="15"/>
    </row>
    <row r="5157" spans="1:1" x14ac:dyDescent="0.25">
      <c r="A5157" s="15"/>
    </row>
    <row r="5158" spans="1:1" x14ac:dyDescent="0.25">
      <c r="A5158" s="15"/>
    </row>
    <row r="5159" spans="1:1" x14ac:dyDescent="0.25">
      <c r="A5159" s="15"/>
    </row>
    <row r="5160" spans="1:1" x14ac:dyDescent="0.25">
      <c r="A5160" s="15"/>
    </row>
    <row r="5161" spans="1:1" x14ac:dyDescent="0.25">
      <c r="A5161" s="15"/>
    </row>
    <row r="5162" spans="1:1" x14ac:dyDescent="0.25">
      <c r="A5162" s="15"/>
    </row>
    <row r="5163" spans="1:1" x14ac:dyDescent="0.25">
      <c r="A5163" s="15"/>
    </row>
    <row r="5164" spans="1:1" x14ac:dyDescent="0.25">
      <c r="A5164" s="15"/>
    </row>
    <row r="5165" spans="1:1" x14ac:dyDescent="0.25">
      <c r="A5165" s="15"/>
    </row>
    <row r="5166" spans="1:1" x14ac:dyDescent="0.25">
      <c r="A5166" s="15"/>
    </row>
    <row r="5167" spans="1:1" x14ac:dyDescent="0.25">
      <c r="A5167" s="15"/>
    </row>
    <row r="5168" spans="1:1" x14ac:dyDescent="0.25">
      <c r="A5168" s="15"/>
    </row>
    <row r="5169" spans="1:1" x14ac:dyDescent="0.25">
      <c r="A5169" s="15"/>
    </row>
    <row r="5170" spans="1:1" x14ac:dyDescent="0.25">
      <c r="A5170" s="15"/>
    </row>
    <row r="5171" spans="1:1" x14ac:dyDescent="0.25">
      <c r="A5171" s="15"/>
    </row>
    <row r="5172" spans="1:1" x14ac:dyDescent="0.25">
      <c r="A5172" s="15"/>
    </row>
    <row r="5173" spans="1:1" x14ac:dyDescent="0.25">
      <c r="A5173" s="15"/>
    </row>
    <row r="5174" spans="1:1" x14ac:dyDescent="0.25">
      <c r="A5174" s="15"/>
    </row>
    <row r="5175" spans="1:1" x14ac:dyDescent="0.25">
      <c r="A5175" s="15"/>
    </row>
    <row r="5176" spans="1:1" x14ac:dyDescent="0.25">
      <c r="A5176" s="15"/>
    </row>
    <row r="5177" spans="1:1" x14ac:dyDescent="0.25">
      <c r="A5177" s="15"/>
    </row>
    <row r="5178" spans="1:1" x14ac:dyDescent="0.25">
      <c r="A5178" s="15"/>
    </row>
    <row r="5179" spans="1:1" x14ac:dyDescent="0.25">
      <c r="A5179" s="15"/>
    </row>
    <row r="5180" spans="1:1" x14ac:dyDescent="0.25">
      <c r="A5180" s="15"/>
    </row>
    <row r="5181" spans="1:1" x14ac:dyDescent="0.25">
      <c r="A5181" s="15"/>
    </row>
    <row r="5182" spans="1:1" x14ac:dyDescent="0.25">
      <c r="A5182" s="15"/>
    </row>
    <row r="5183" spans="1:1" x14ac:dyDescent="0.25">
      <c r="A5183" s="15"/>
    </row>
    <row r="5184" spans="1:1" x14ac:dyDescent="0.25">
      <c r="A5184" s="15"/>
    </row>
    <row r="5185" spans="1:1" x14ac:dyDescent="0.25">
      <c r="A5185" s="15"/>
    </row>
    <row r="5186" spans="1:1" x14ac:dyDescent="0.25">
      <c r="A5186" s="15"/>
    </row>
    <row r="5187" spans="1:1" x14ac:dyDescent="0.25">
      <c r="A5187" s="15"/>
    </row>
    <row r="5188" spans="1:1" x14ac:dyDescent="0.25">
      <c r="A5188" s="15"/>
    </row>
    <row r="5189" spans="1:1" x14ac:dyDescent="0.25">
      <c r="A5189" s="15"/>
    </row>
    <row r="5190" spans="1:1" x14ac:dyDescent="0.25">
      <c r="A5190" s="15"/>
    </row>
    <row r="5191" spans="1:1" x14ac:dyDescent="0.25">
      <c r="A5191" s="15"/>
    </row>
    <row r="5192" spans="1:1" x14ac:dyDescent="0.25">
      <c r="A5192" s="15"/>
    </row>
    <row r="5193" spans="1:1" x14ac:dyDescent="0.25">
      <c r="A5193" s="15"/>
    </row>
    <row r="5194" spans="1:1" x14ac:dyDescent="0.25">
      <c r="A5194" s="15"/>
    </row>
    <row r="5195" spans="1:1" x14ac:dyDescent="0.25">
      <c r="A5195" s="15"/>
    </row>
    <row r="5196" spans="1:1" x14ac:dyDescent="0.25">
      <c r="A5196" s="15"/>
    </row>
    <row r="5197" spans="1:1" x14ac:dyDescent="0.25">
      <c r="A5197" s="15"/>
    </row>
    <row r="5198" spans="1:1" x14ac:dyDescent="0.25">
      <c r="A5198" s="15"/>
    </row>
    <row r="5199" spans="1:1" x14ac:dyDescent="0.25">
      <c r="A5199" s="15"/>
    </row>
    <row r="5200" spans="1:1" x14ac:dyDescent="0.25">
      <c r="A5200" s="15"/>
    </row>
    <row r="5201" spans="1:1" x14ac:dyDescent="0.25">
      <c r="A5201" s="15"/>
    </row>
    <row r="5202" spans="1:1" x14ac:dyDescent="0.25">
      <c r="A5202" s="15"/>
    </row>
    <row r="5203" spans="1:1" x14ac:dyDescent="0.25">
      <c r="A5203" s="15"/>
    </row>
    <row r="5204" spans="1:1" x14ac:dyDescent="0.25">
      <c r="A5204" s="15"/>
    </row>
    <row r="5205" spans="1:1" x14ac:dyDescent="0.25">
      <c r="A5205" s="15"/>
    </row>
    <row r="5206" spans="1:1" x14ac:dyDescent="0.25">
      <c r="A5206" s="15"/>
    </row>
    <row r="5207" spans="1:1" x14ac:dyDescent="0.25">
      <c r="A5207" s="15"/>
    </row>
    <row r="5208" spans="1:1" x14ac:dyDescent="0.25">
      <c r="A5208" s="15"/>
    </row>
    <row r="5209" spans="1:1" x14ac:dyDescent="0.25">
      <c r="A5209" s="15"/>
    </row>
    <row r="5210" spans="1:1" x14ac:dyDescent="0.25">
      <c r="A5210" s="15"/>
    </row>
    <row r="5211" spans="1:1" x14ac:dyDescent="0.25">
      <c r="A5211" s="15"/>
    </row>
    <row r="5212" spans="1:1" x14ac:dyDescent="0.25">
      <c r="A5212" s="15"/>
    </row>
    <row r="5213" spans="1:1" x14ac:dyDescent="0.25">
      <c r="A5213" s="15"/>
    </row>
    <row r="5214" spans="1:1" x14ac:dyDescent="0.25">
      <c r="A5214" s="15"/>
    </row>
    <row r="5215" spans="1:1" x14ac:dyDescent="0.25">
      <c r="A5215" s="15"/>
    </row>
    <row r="5216" spans="1:1" x14ac:dyDescent="0.25">
      <c r="A5216" s="15"/>
    </row>
    <row r="5217" spans="1:1" x14ac:dyDescent="0.25">
      <c r="A5217" s="15"/>
    </row>
    <row r="5218" spans="1:1" x14ac:dyDescent="0.25">
      <c r="A5218" s="15"/>
    </row>
    <row r="5219" spans="1:1" x14ac:dyDescent="0.25">
      <c r="A5219" s="15"/>
    </row>
    <row r="5220" spans="1:1" x14ac:dyDescent="0.25">
      <c r="A5220" s="15"/>
    </row>
    <row r="5221" spans="1:1" x14ac:dyDescent="0.25">
      <c r="A5221" s="15"/>
    </row>
    <row r="5222" spans="1:1" x14ac:dyDescent="0.25">
      <c r="A5222" s="15"/>
    </row>
    <row r="5223" spans="1:1" x14ac:dyDescent="0.25">
      <c r="A5223" s="15"/>
    </row>
    <row r="5224" spans="1:1" x14ac:dyDescent="0.25">
      <c r="A5224" s="15"/>
    </row>
    <row r="5225" spans="1:1" x14ac:dyDescent="0.25">
      <c r="A5225" s="15"/>
    </row>
    <row r="5226" spans="1:1" x14ac:dyDescent="0.25">
      <c r="A5226" s="15"/>
    </row>
    <row r="5227" spans="1:1" x14ac:dyDescent="0.25">
      <c r="A5227" s="15"/>
    </row>
    <row r="5228" spans="1:1" x14ac:dyDescent="0.25">
      <c r="A5228" s="15"/>
    </row>
    <row r="5229" spans="1:1" x14ac:dyDescent="0.25">
      <c r="A5229" s="15"/>
    </row>
    <row r="5230" spans="1:1" x14ac:dyDescent="0.25">
      <c r="A5230" s="15"/>
    </row>
    <row r="5231" spans="1:1" x14ac:dyDescent="0.25">
      <c r="A5231" s="15"/>
    </row>
    <row r="5232" spans="1:1" x14ac:dyDescent="0.25">
      <c r="A5232" s="15"/>
    </row>
    <row r="5233" spans="1:1" x14ac:dyDescent="0.25">
      <c r="A5233" s="15"/>
    </row>
    <row r="5234" spans="1:1" x14ac:dyDescent="0.25">
      <c r="A5234" s="15"/>
    </row>
    <row r="5235" spans="1:1" x14ac:dyDescent="0.25">
      <c r="A5235" s="15"/>
    </row>
    <row r="5236" spans="1:1" x14ac:dyDescent="0.25">
      <c r="A5236" s="15"/>
    </row>
    <row r="5237" spans="1:1" x14ac:dyDescent="0.25">
      <c r="A5237" s="15"/>
    </row>
    <row r="5238" spans="1:1" x14ac:dyDescent="0.25">
      <c r="A5238" s="15"/>
    </row>
    <row r="5239" spans="1:1" x14ac:dyDescent="0.25">
      <c r="A5239" s="15"/>
    </row>
    <row r="5240" spans="1:1" x14ac:dyDescent="0.25">
      <c r="A5240" s="15"/>
    </row>
    <row r="5241" spans="1:1" x14ac:dyDescent="0.25">
      <c r="A5241" s="15"/>
    </row>
    <row r="5242" spans="1:1" x14ac:dyDescent="0.25">
      <c r="A5242" s="15"/>
    </row>
    <row r="5243" spans="1:1" x14ac:dyDescent="0.25">
      <c r="A5243" s="15"/>
    </row>
    <row r="5244" spans="1:1" x14ac:dyDescent="0.25">
      <c r="A5244" s="15"/>
    </row>
    <row r="5245" spans="1:1" x14ac:dyDescent="0.25">
      <c r="A5245" s="15"/>
    </row>
    <row r="5246" spans="1:1" x14ac:dyDescent="0.25">
      <c r="A5246" s="15"/>
    </row>
    <row r="5247" spans="1:1" x14ac:dyDescent="0.25">
      <c r="A5247" s="15"/>
    </row>
    <row r="5248" spans="1:1" x14ac:dyDescent="0.25">
      <c r="A5248" s="15"/>
    </row>
    <row r="5249" spans="1:1" x14ac:dyDescent="0.25">
      <c r="A5249" s="15"/>
    </row>
    <row r="5250" spans="1:1" x14ac:dyDescent="0.25">
      <c r="A5250" s="15"/>
    </row>
    <row r="5251" spans="1:1" x14ac:dyDescent="0.25">
      <c r="A5251" s="15"/>
    </row>
    <row r="5252" spans="1:1" x14ac:dyDescent="0.25">
      <c r="A5252" s="15"/>
    </row>
    <row r="5253" spans="1:1" x14ac:dyDescent="0.25">
      <c r="A5253" s="15"/>
    </row>
    <row r="5254" spans="1:1" x14ac:dyDescent="0.25">
      <c r="A5254" s="15"/>
    </row>
    <row r="5255" spans="1:1" x14ac:dyDescent="0.25">
      <c r="A5255" s="15"/>
    </row>
    <row r="5256" spans="1:1" x14ac:dyDescent="0.25">
      <c r="A5256" s="15"/>
    </row>
    <row r="5257" spans="1:1" x14ac:dyDescent="0.25">
      <c r="A5257" s="15"/>
    </row>
    <row r="5258" spans="1:1" x14ac:dyDescent="0.25">
      <c r="A5258" s="15"/>
    </row>
    <row r="5259" spans="1:1" x14ac:dyDescent="0.25">
      <c r="A5259" s="15"/>
    </row>
    <row r="5260" spans="1:1" x14ac:dyDescent="0.25">
      <c r="A5260" s="15"/>
    </row>
    <row r="5261" spans="1:1" x14ac:dyDescent="0.25">
      <c r="A5261" s="15"/>
    </row>
    <row r="5262" spans="1:1" x14ac:dyDescent="0.25">
      <c r="A5262" s="15"/>
    </row>
    <row r="5263" spans="1:1" x14ac:dyDescent="0.25">
      <c r="A5263" s="15"/>
    </row>
    <row r="5264" spans="1:1" x14ac:dyDescent="0.25">
      <c r="A5264" s="15"/>
    </row>
    <row r="5265" spans="1:1" x14ac:dyDescent="0.25">
      <c r="A5265" s="15"/>
    </row>
    <row r="5266" spans="1:1" x14ac:dyDescent="0.25">
      <c r="A5266" s="15"/>
    </row>
    <row r="5267" spans="1:1" x14ac:dyDescent="0.25">
      <c r="A5267" s="15"/>
    </row>
    <row r="5268" spans="1:1" x14ac:dyDescent="0.25">
      <c r="A5268" s="15"/>
    </row>
    <row r="5269" spans="1:1" x14ac:dyDescent="0.25">
      <c r="A5269" s="15"/>
    </row>
    <row r="5270" spans="1:1" x14ac:dyDescent="0.25">
      <c r="A5270" s="15"/>
    </row>
    <row r="5271" spans="1:1" x14ac:dyDescent="0.25">
      <c r="A5271" s="15"/>
    </row>
    <row r="5272" spans="1:1" x14ac:dyDescent="0.25">
      <c r="A5272" s="15"/>
    </row>
    <row r="5273" spans="1:1" x14ac:dyDescent="0.25">
      <c r="A5273" s="15"/>
    </row>
    <row r="5274" spans="1:1" x14ac:dyDescent="0.25">
      <c r="A5274" s="15"/>
    </row>
    <row r="5275" spans="1:1" x14ac:dyDescent="0.25">
      <c r="A5275" s="15"/>
    </row>
    <row r="5276" spans="1:1" x14ac:dyDescent="0.25">
      <c r="A5276" s="15"/>
    </row>
    <row r="5277" spans="1:1" x14ac:dyDescent="0.25">
      <c r="A5277" s="15"/>
    </row>
    <row r="5278" spans="1:1" x14ac:dyDescent="0.25">
      <c r="A5278" s="15"/>
    </row>
    <row r="5279" spans="1:1" x14ac:dyDescent="0.25">
      <c r="A5279" s="15"/>
    </row>
    <row r="5280" spans="1:1" x14ac:dyDescent="0.25">
      <c r="A5280" s="15"/>
    </row>
    <row r="5281" spans="1:1" x14ac:dyDescent="0.25">
      <c r="A5281" s="15"/>
    </row>
    <row r="5282" spans="1:1" x14ac:dyDescent="0.25">
      <c r="A5282" s="15"/>
    </row>
    <row r="5283" spans="1:1" x14ac:dyDescent="0.25">
      <c r="A5283" s="15"/>
    </row>
    <row r="5284" spans="1:1" x14ac:dyDescent="0.25">
      <c r="A5284" s="15"/>
    </row>
    <row r="5285" spans="1:1" x14ac:dyDescent="0.25">
      <c r="A5285" s="15"/>
    </row>
    <row r="5286" spans="1:1" x14ac:dyDescent="0.25">
      <c r="A5286" s="15"/>
    </row>
    <row r="5287" spans="1:1" x14ac:dyDescent="0.25">
      <c r="A5287" s="15"/>
    </row>
    <row r="5288" spans="1:1" x14ac:dyDescent="0.25">
      <c r="A5288" s="15"/>
    </row>
    <row r="5289" spans="1:1" x14ac:dyDescent="0.25">
      <c r="A5289" s="15"/>
    </row>
    <row r="5290" spans="1:1" x14ac:dyDescent="0.25">
      <c r="A5290" s="15"/>
    </row>
    <row r="5291" spans="1:1" x14ac:dyDescent="0.25">
      <c r="A5291" s="15"/>
    </row>
    <row r="5292" spans="1:1" x14ac:dyDescent="0.25">
      <c r="A5292" s="15"/>
    </row>
    <row r="5293" spans="1:1" x14ac:dyDescent="0.25">
      <c r="A5293" s="15"/>
    </row>
    <row r="5294" spans="1:1" x14ac:dyDescent="0.25">
      <c r="A5294" s="15"/>
    </row>
    <row r="5295" spans="1:1" x14ac:dyDescent="0.25">
      <c r="A5295" s="15"/>
    </row>
    <row r="5296" spans="1:1" x14ac:dyDescent="0.25">
      <c r="A5296" s="15"/>
    </row>
    <row r="5297" spans="1:1" x14ac:dyDescent="0.25">
      <c r="A5297" s="15"/>
    </row>
    <row r="5298" spans="1:1" x14ac:dyDescent="0.25">
      <c r="A5298" s="15"/>
    </row>
    <row r="5299" spans="1:1" x14ac:dyDescent="0.25">
      <c r="A5299" s="15"/>
    </row>
    <row r="5300" spans="1:1" x14ac:dyDescent="0.25">
      <c r="A5300" s="15"/>
    </row>
    <row r="5301" spans="1:1" x14ac:dyDescent="0.25">
      <c r="A5301" s="15"/>
    </row>
    <row r="5302" spans="1:1" x14ac:dyDescent="0.25">
      <c r="A5302" s="15"/>
    </row>
    <row r="5303" spans="1:1" x14ac:dyDescent="0.25">
      <c r="A5303" s="15"/>
    </row>
    <row r="5304" spans="1:1" x14ac:dyDescent="0.25">
      <c r="A5304" s="15"/>
    </row>
    <row r="5305" spans="1:1" x14ac:dyDescent="0.25">
      <c r="A5305" s="15"/>
    </row>
    <row r="5306" spans="1:1" x14ac:dyDescent="0.25">
      <c r="A5306" s="15"/>
    </row>
    <row r="5307" spans="1:1" x14ac:dyDescent="0.25">
      <c r="A5307" s="15"/>
    </row>
    <row r="5308" spans="1:1" x14ac:dyDescent="0.25">
      <c r="A5308" s="15"/>
    </row>
    <row r="5309" spans="1:1" x14ac:dyDescent="0.25">
      <c r="A5309" s="15"/>
    </row>
    <row r="5310" spans="1:1" x14ac:dyDescent="0.25">
      <c r="A5310" s="15"/>
    </row>
    <row r="5311" spans="1:1" x14ac:dyDescent="0.25">
      <c r="A5311" s="15"/>
    </row>
    <row r="5312" spans="1:1" x14ac:dyDescent="0.25">
      <c r="A5312" s="15"/>
    </row>
    <row r="5313" spans="1:1" x14ac:dyDescent="0.25">
      <c r="A5313" s="15"/>
    </row>
    <row r="5314" spans="1:1" x14ac:dyDescent="0.25">
      <c r="A5314" s="15"/>
    </row>
    <row r="5315" spans="1:1" x14ac:dyDescent="0.25">
      <c r="A5315" s="15"/>
    </row>
    <row r="5316" spans="1:1" x14ac:dyDescent="0.25">
      <c r="A5316" s="15"/>
    </row>
    <row r="5317" spans="1:1" x14ac:dyDescent="0.25">
      <c r="A5317" s="15"/>
    </row>
    <row r="5318" spans="1:1" x14ac:dyDescent="0.25">
      <c r="A5318" s="15"/>
    </row>
    <row r="5319" spans="1:1" x14ac:dyDescent="0.25">
      <c r="A5319" s="15"/>
    </row>
    <row r="5320" spans="1:1" x14ac:dyDescent="0.25">
      <c r="A5320" s="15"/>
    </row>
    <row r="5321" spans="1:1" x14ac:dyDescent="0.25">
      <c r="A5321" s="15"/>
    </row>
    <row r="5322" spans="1:1" x14ac:dyDescent="0.25">
      <c r="A5322" s="15"/>
    </row>
    <row r="5323" spans="1:1" x14ac:dyDescent="0.25">
      <c r="A5323" s="15"/>
    </row>
    <row r="5324" spans="1:1" x14ac:dyDescent="0.25">
      <c r="A5324" s="15"/>
    </row>
    <row r="5325" spans="1:1" x14ac:dyDescent="0.25">
      <c r="A5325" s="15"/>
    </row>
    <row r="5326" spans="1:1" x14ac:dyDescent="0.25">
      <c r="A5326" s="15"/>
    </row>
    <row r="5327" spans="1:1" x14ac:dyDescent="0.25">
      <c r="A5327" s="15"/>
    </row>
    <row r="5328" spans="1:1" x14ac:dyDescent="0.25">
      <c r="A5328" s="15"/>
    </row>
    <row r="5329" spans="1:1" x14ac:dyDescent="0.25">
      <c r="A5329" s="15"/>
    </row>
    <row r="5330" spans="1:1" x14ac:dyDescent="0.25">
      <c r="A5330" s="15"/>
    </row>
    <row r="5331" spans="1:1" x14ac:dyDescent="0.25">
      <c r="A5331" s="15"/>
    </row>
    <row r="5332" spans="1:1" x14ac:dyDescent="0.25">
      <c r="A5332" s="15"/>
    </row>
    <row r="5333" spans="1:1" x14ac:dyDescent="0.25">
      <c r="A5333" s="15"/>
    </row>
    <row r="5334" spans="1:1" x14ac:dyDescent="0.25">
      <c r="A5334" s="15"/>
    </row>
    <row r="5335" spans="1:1" x14ac:dyDescent="0.25">
      <c r="A5335" s="15"/>
    </row>
    <row r="5336" spans="1:1" x14ac:dyDescent="0.25">
      <c r="A5336" s="15"/>
    </row>
    <row r="5337" spans="1:1" x14ac:dyDescent="0.25">
      <c r="A5337" s="15"/>
    </row>
    <row r="5338" spans="1:1" x14ac:dyDescent="0.25">
      <c r="A5338" s="15"/>
    </row>
    <row r="5339" spans="1:1" x14ac:dyDescent="0.25">
      <c r="A5339" s="15"/>
    </row>
    <row r="5340" spans="1:1" x14ac:dyDescent="0.25">
      <c r="A5340" s="15"/>
    </row>
    <row r="5341" spans="1:1" x14ac:dyDescent="0.25">
      <c r="A5341" s="15"/>
    </row>
    <row r="5342" spans="1:1" x14ac:dyDescent="0.25">
      <c r="A5342" s="15"/>
    </row>
    <row r="5343" spans="1:1" x14ac:dyDescent="0.25">
      <c r="A5343" s="15"/>
    </row>
    <row r="5344" spans="1:1" x14ac:dyDescent="0.25">
      <c r="A5344" s="15"/>
    </row>
    <row r="5345" spans="1:1" x14ac:dyDescent="0.25">
      <c r="A5345" s="15"/>
    </row>
    <row r="5346" spans="1:1" x14ac:dyDescent="0.25">
      <c r="A5346" s="15"/>
    </row>
    <row r="5347" spans="1:1" x14ac:dyDescent="0.25">
      <c r="A5347" s="15"/>
    </row>
    <row r="5348" spans="1:1" x14ac:dyDescent="0.25">
      <c r="A5348" s="15"/>
    </row>
    <row r="5349" spans="1:1" x14ac:dyDescent="0.25">
      <c r="A5349" s="15"/>
    </row>
    <row r="5350" spans="1:1" x14ac:dyDescent="0.25">
      <c r="A5350" s="15"/>
    </row>
    <row r="5351" spans="1:1" x14ac:dyDescent="0.25">
      <c r="A5351" s="15"/>
    </row>
    <row r="5352" spans="1:1" x14ac:dyDescent="0.25">
      <c r="A5352" s="15"/>
    </row>
    <row r="5353" spans="1:1" x14ac:dyDescent="0.25">
      <c r="A5353" s="15"/>
    </row>
    <row r="5354" spans="1:1" x14ac:dyDescent="0.25">
      <c r="A5354" s="15"/>
    </row>
    <row r="5355" spans="1:1" x14ac:dyDescent="0.25">
      <c r="A5355" s="15"/>
    </row>
    <row r="5356" spans="1:1" x14ac:dyDescent="0.25">
      <c r="A5356" s="15"/>
    </row>
    <row r="5357" spans="1:1" x14ac:dyDescent="0.25">
      <c r="A5357" s="15"/>
    </row>
    <row r="5358" spans="1:1" x14ac:dyDescent="0.25">
      <c r="A5358" s="15"/>
    </row>
    <row r="5359" spans="1:1" x14ac:dyDescent="0.25">
      <c r="A5359" s="15"/>
    </row>
    <row r="5360" spans="1:1" x14ac:dyDescent="0.25">
      <c r="A5360" s="15"/>
    </row>
    <row r="5361" spans="1:1" x14ac:dyDescent="0.25">
      <c r="A5361" s="15"/>
    </row>
    <row r="5362" spans="1:1" x14ac:dyDescent="0.25">
      <c r="A5362" s="15"/>
    </row>
    <row r="5363" spans="1:1" x14ac:dyDescent="0.25">
      <c r="A5363" s="15"/>
    </row>
    <row r="5364" spans="1:1" x14ac:dyDescent="0.25">
      <c r="A5364" s="15"/>
    </row>
    <row r="5365" spans="1:1" x14ac:dyDescent="0.25">
      <c r="A5365" s="15"/>
    </row>
    <row r="5366" spans="1:1" x14ac:dyDescent="0.25">
      <c r="A5366" s="15"/>
    </row>
    <row r="5367" spans="1:1" x14ac:dyDescent="0.25">
      <c r="A5367" s="15"/>
    </row>
    <row r="5368" spans="1:1" x14ac:dyDescent="0.25">
      <c r="A5368" s="15"/>
    </row>
    <row r="5369" spans="1:1" x14ac:dyDescent="0.25">
      <c r="A5369" s="15"/>
    </row>
    <row r="5370" spans="1:1" x14ac:dyDescent="0.25">
      <c r="A5370" s="15"/>
    </row>
    <row r="5371" spans="1:1" x14ac:dyDescent="0.25">
      <c r="A5371" s="15"/>
    </row>
    <row r="5372" spans="1:1" x14ac:dyDescent="0.25">
      <c r="A5372" s="15"/>
    </row>
    <row r="5373" spans="1:1" x14ac:dyDescent="0.25">
      <c r="A5373" s="15"/>
    </row>
    <row r="5374" spans="1:1" x14ac:dyDescent="0.25">
      <c r="A5374" s="15"/>
    </row>
    <row r="5375" spans="1:1" x14ac:dyDescent="0.25">
      <c r="A5375" s="15"/>
    </row>
    <row r="5376" spans="1:1" x14ac:dyDescent="0.25">
      <c r="A5376" s="15"/>
    </row>
    <row r="5377" spans="1:1" x14ac:dyDescent="0.25">
      <c r="A5377" s="15"/>
    </row>
    <row r="5378" spans="1:1" x14ac:dyDescent="0.25">
      <c r="A5378" s="15"/>
    </row>
    <row r="5379" spans="1:1" x14ac:dyDescent="0.25">
      <c r="A5379" s="15"/>
    </row>
    <row r="5380" spans="1:1" x14ac:dyDescent="0.25">
      <c r="A5380" s="15"/>
    </row>
    <row r="5381" spans="1:1" x14ac:dyDescent="0.25">
      <c r="A5381" s="15"/>
    </row>
    <row r="5382" spans="1:1" x14ac:dyDescent="0.25">
      <c r="A5382" s="15"/>
    </row>
    <row r="5383" spans="1:1" x14ac:dyDescent="0.25">
      <c r="A5383" s="15"/>
    </row>
    <row r="5384" spans="1:1" x14ac:dyDescent="0.25">
      <c r="A5384" s="15"/>
    </row>
    <row r="5385" spans="1:1" x14ac:dyDescent="0.25">
      <c r="A5385" s="15"/>
    </row>
    <row r="5386" spans="1:1" x14ac:dyDescent="0.25">
      <c r="A5386" s="15"/>
    </row>
    <row r="5387" spans="1:1" x14ac:dyDescent="0.25">
      <c r="A5387" s="15"/>
    </row>
    <row r="5388" spans="1:1" x14ac:dyDescent="0.25">
      <c r="A5388" s="15"/>
    </row>
    <row r="5389" spans="1:1" x14ac:dyDescent="0.25">
      <c r="A5389" s="15"/>
    </row>
    <row r="5390" spans="1:1" x14ac:dyDescent="0.25">
      <c r="A5390" s="15"/>
    </row>
    <row r="5391" spans="1:1" x14ac:dyDescent="0.25">
      <c r="A5391" s="15"/>
    </row>
    <row r="5392" spans="1:1" x14ac:dyDescent="0.25">
      <c r="A5392" s="15"/>
    </row>
    <row r="5393" spans="1:1" x14ac:dyDescent="0.25">
      <c r="A5393" s="15"/>
    </row>
    <row r="5394" spans="1:1" x14ac:dyDescent="0.25">
      <c r="A5394" s="15"/>
    </row>
    <row r="5395" spans="1:1" x14ac:dyDescent="0.25">
      <c r="A5395" s="15"/>
    </row>
    <row r="5396" spans="1:1" x14ac:dyDescent="0.25">
      <c r="A5396" s="15"/>
    </row>
    <row r="5397" spans="1:1" x14ac:dyDescent="0.25">
      <c r="A5397" s="15"/>
    </row>
    <row r="5398" spans="1:1" x14ac:dyDescent="0.25">
      <c r="A5398" s="15"/>
    </row>
    <row r="5399" spans="1:1" x14ac:dyDescent="0.25">
      <c r="A5399" s="15"/>
    </row>
    <row r="5400" spans="1:1" x14ac:dyDescent="0.25">
      <c r="A5400" s="15"/>
    </row>
    <row r="5401" spans="1:1" x14ac:dyDescent="0.25">
      <c r="A5401" s="15"/>
    </row>
    <row r="5402" spans="1:1" x14ac:dyDescent="0.25">
      <c r="A5402" s="15"/>
    </row>
    <row r="5403" spans="1:1" x14ac:dyDescent="0.25">
      <c r="A5403" s="15"/>
    </row>
    <row r="5404" spans="1:1" x14ac:dyDescent="0.25">
      <c r="A5404" s="15"/>
    </row>
    <row r="5405" spans="1:1" x14ac:dyDescent="0.25">
      <c r="A5405" s="15"/>
    </row>
    <row r="5406" spans="1:1" x14ac:dyDescent="0.25">
      <c r="A5406" s="15"/>
    </row>
    <row r="5407" spans="1:1" x14ac:dyDescent="0.25">
      <c r="A5407" s="15"/>
    </row>
    <row r="5408" spans="1:1" x14ac:dyDescent="0.25">
      <c r="A5408" s="15"/>
    </row>
    <row r="5409" spans="1:1" x14ac:dyDescent="0.25">
      <c r="A5409" s="15"/>
    </row>
    <row r="5410" spans="1:1" x14ac:dyDescent="0.25">
      <c r="A5410" s="15"/>
    </row>
    <row r="5411" spans="1:1" x14ac:dyDescent="0.25">
      <c r="A5411" s="15"/>
    </row>
    <row r="5412" spans="1:1" x14ac:dyDescent="0.25">
      <c r="A5412" s="15"/>
    </row>
    <row r="5413" spans="1:1" x14ac:dyDescent="0.25">
      <c r="A5413" s="15"/>
    </row>
    <row r="5414" spans="1:1" x14ac:dyDescent="0.25">
      <c r="A5414" s="15"/>
    </row>
    <row r="5415" spans="1:1" x14ac:dyDescent="0.25">
      <c r="A5415" s="15"/>
    </row>
    <row r="5416" spans="1:1" x14ac:dyDescent="0.25">
      <c r="A5416" s="15"/>
    </row>
    <row r="5417" spans="1:1" x14ac:dyDescent="0.25">
      <c r="A5417" s="15"/>
    </row>
    <row r="5418" spans="1:1" x14ac:dyDescent="0.25">
      <c r="A5418" s="15"/>
    </row>
    <row r="5419" spans="1:1" x14ac:dyDescent="0.25">
      <c r="A5419" s="15"/>
    </row>
    <row r="5420" spans="1:1" x14ac:dyDescent="0.25">
      <c r="A5420" s="15"/>
    </row>
    <row r="5421" spans="1:1" x14ac:dyDescent="0.25">
      <c r="A5421" s="15"/>
    </row>
    <row r="5422" spans="1:1" x14ac:dyDescent="0.25">
      <c r="A5422" s="15"/>
    </row>
    <row r="5423" spans="1:1" x14ac:dyDescent="0.25">
      <c r="A5423" s="15"/>
    </row>
    <row r="5424" spans="1:1" x14ac:dyDescent="0.25">
      <c r="A5424" s="15"/>
    </row>
    <row r="5425" spans="1:1" x14ac:dyDescent="0.25">
      <c r="A5425" s="15"/>
    </row>
    <row r="5426" spans="1:1" x14ac:dyDescent="0.25">
      <c r="A5426" s="15"/>
    </row>
    <row r="5427" spans="1:1" x14ac:dyDescent="0.25">
      <c r="A5427" s="15"/>
    </row>
    <row r="5428" spans="1:1" x14ac:dyDescent="0.25">
      <c r="A5428" s="15"/>
    </row>
    <row r="5429" spans="1:1" x14ac:dyDescent="0.25">
      <c r="A5429" s="15"/>
    </row>
    <row r="5430" spans="1:1" x14ac:dyDescent="0.25">
      <c r="A5430" s="15"/>
    </row>
    <row r="5431" spans="1:1" x14ac:dyDescent="0.25">
      <c r="A5431" s="15"/>
    </row>
    <row r="5432" spans="1:1" x14ac:dyDescent="0.25">
      <c r="A5432" s="15"/>
    </row>
    <row r="5433" spans="1:1" x14ac:dyDescent="0.25">
      <c r="A5433" s="15"/>
    </row>
    <row r="5434" spans="1:1" x14ac:dyDescent="0.25">
      <c r="A5434" s="15"/>
    </row>
    <row r="5435" spans="1:1" x14ac:dyDescent="0.25">
      <c r="A5435" s="15"/>
    </row>
    <row r="5436" spans="1:1" x14ac:dyDescent="0.25">
      <c r="A5436" s="15"/>
    </row>
    <row r="5437" spans="1:1" x14ac:dyDescent="0.25">
      <c r="A5437" s="15"/>
    </row>
    <row r="5438" spans="1:1" x14ac:dyDescent="0.25">
      <c r="A5438" s="15"/>
    </row>
    <row r="5439" spans="1:1" x14ac:dyDescent="0.25">
      <c r="A5439" s="15"/>
    </row>
    <row r="5440" spans="1:1" x14ac:dyDescent="0.25">
      <c r="A5440" s="15"/>
    </row>
    <row r="5441" spans="1:1" x14ac:dyDescent="0.25">
      <c r="A5441" s="15"/>
    </row>
    <row r="5442" spans="1:1" x14ac:dyDescent="0.25">
      <c r="A5442" s="15"/>
    </row>
    <row r="5443" spans="1:1" x14ac:dyDescent="0.25">
      <c r="A5443" s="15"/>
    </row>
    <row r="5444" spans="1:1" x14ac:dyDescent="0.25">
      <c r="A5444" s="15"/>
    </row>
    <row r="5445" spans="1:1" x14ac:dyDescent="0.25">
      <c r="A5445" s="15"/>
    </row>
    <row r="5446" spans="1:1" x14ac:dyDescent="0.25">
      <c r="A5446" s="15"/>
    </row>
    <row r="5447" spans="1:1" x14ac:dyDescent="0.25">
      <c r="A5447" s="15"/>
    </row>
    <row r="5448" spans="1:1" x14ac:dyDescent="0.25">
      <c r="A5448" s="15"/>
    </row>
    <row r="5449" spans="1:1" x14ac:dyDescent="0.25">
      <c r="A5449" s="15"/>
    </row>
    <row r="5450" spans="1:1" x14ac:dyDescent="0.25">
      <c r="A5450" s="15"/>
    </row>
    <row r="5451" spans="1:1" x14ac:dyDescent="0.25">
      <c r="A5451" s="15"/>
    </row>
    <row r="5452" spans="1:1" x14ac:dyDescent="0.25">
      <c r="A5452" s="15"/>
    </row>
    <row r="5453" spans="1:1" x14ac:dyDescent="0.25">
      <c r="A5453" s="15"/>
    </row>
    <row r="5454" spans="1:1" x14ac:dyDescent="0.25">
      <c r="A5454" s="15"/>
    </row>
    <row r="5455" spans="1:1" x14ac:dyDescent="0.25">
      <c r="A5455" s="15"/>
    </row>
    <row r="5456" spans="1:1" x14ac:dyDescent="0.25">
      <c r="A5456" s="15"/>
    </row>
    <row r="5457" spans="1:1" x14ac:dyDescent="0.25">
      <c r="A5457" s="15"/>
    </row>
    <row r="5458" spans="1:1" x14ac:dyDescent="0.25">
      <c r="A5458" s="15"/>
    </row>
    <row r="5459" spans="1:1" x14ac:dyDescent="0.25">
      <c r="A5459" s="15"/>
    </row>
    <row r="5460" spans="1:1" x14ac:dyDescent="0.25">
      <c r="A5460" s="15"/>
    </row>
    <row r="5461" spans="1:1" x14ac:dyDescent="0.25">
      <c r="A5461" s="15"/>
    </row>
    <row r="5462" spans="1:1" x14ac:dyDescent="0.25">
      <c r="A5462" s="15"/>
    </row>
    <row r="5463" spans="1:1" x14ac:dyDescent="0.25">
      <c r="A5463" s="15"/>
    </row>
    <row r="5464" spans="1:1" x14ac:dyDescent="0.25">
      <c r="A5464" s="15"/>
    </row>
    <row r="5465" spans="1:1" x14ac:dyDescent="0.25">
      <c r="A5465" s="15"/>
    </row>
    <row r="5466" spans="1:1" x14ac:dyDescent="0.25">
      <c r="A5466" s="15"/>
    </row>
    <row r="5467" spans="1:1" x14ac:dyDescent="0.25">
      <c r="A5467" s="15"/>
    </row>
    <row r="5468" spans="1:1" x14ac:dyDescent="0.25">
      <c r="A5468" s="15"/>
    </row>
    <row r="5469" spans="1:1" x14ac:dyDescent="0.25">
      <c r="A5469" s="15"/>
    </row>
    <row r="5470" spans="1:1" x14ac:dyDescent="0.25">
      <c r="A5470" s="15"/>
    </row>
    <row r="5471" spans="1:1" x14ac:dyDescent="0.25">
      <c r="A5471" s="15"/>
    </row>
    <row r="5472" spans="1:1" x14ac:dyDescent="0.25">
      <c r="A5472" s="15"/>
    </row>
    <row r="5473" spans="1:1" x14ac:dyDescent="0.25">
      <c r="A5473" s="15"/>
    </row>
    <row r="5474" spans="1:1" x14ac:dyDescent="0.25">
      <c r="A5474" s="15"/>
    </row>
    <row r="5475" spans="1:1" x14ac:dyDescent="0.25">
      <c r="A5475" s="15"/>
    </row>
    <row r="5476" spans="1:1" x14ac:dyDescent="0.25">
      <c r="A5476" s="15"/>
    </row>
    <row r="5477" spans="1:1" x14ac:dyDescent="0.25">
      <c r="A5477" s="15"/>
    </row>
    <row r="5478" spans="1:1" x14ac:dyDescent="0.25">
      <c r="A5478" s="15"/>
    </row>
    <row r="5479" spans="1:1" x14ac:dyDescent="0.25">
      <c r="A5479" s="15"/>
    </row>
    <row r="5480" spans="1:1" x14ac:dyDescent="0.25">
      <c r="A5480" s="15"/>
    </row>
    <row r="5481" spans="1:1" x14ac:dyDescent="0.25">
      <c r="A5481" s="15"/>
    </row>
    <row r="5482" spans="1:1" x14ac:dyDescent="0.25">
      <c r="A5482" s="15"/>
    </row>
    <row r="5483" spans="1:1" x14ac:dyDescent="0.25">
      <c r="A5483" s="15"/>
    </row>
    <row r="5484" spans="1:1" x14ac:dyDescent="0.25">
      <c r="A5484" s="15"/>
    </row>
    <row r="5485" spans="1:1" x14ac:dyDescent="0.25">
      <c r="A5485" s="15"/>
    </row>
    <row r="5486" spans="1:1" x14ac:dyDescent="0.25">
      <c r="A5486" s="15"/>
    </row>
    <row r="5487" spans="1:1" x14ac:dyDescent="0.25">
      <c r="A5487" s="15"/>
    </row>
    <row r="5488" spans="1:1" x14ac:dyDescent="0.25">
      <c r="A5488" s="15"/>
    </row>
    <row r="5489" spans="1:1" x14ac:dyDescent="0.25">
      <c r="A5489" s="15"/>
    </row>
    <row r="5490" spans="1:1" x14ac:dyDescent="0.25">
      <c r="A5490" s="15"/>
    </row>
    <row r="5491" spans="1:1" x14ac:dyDescent="0.25">
      <c r="A5491" s="15"/>
    </row>
    <row r="5492" spans="1:1" x14ac:dyDescent="0.25">
      <c r="A5492" s="15"/>
    </row>
    <row r="5493" spans="1:1" x14ac:dyDescent="0.25">
      <c r="A5493" s="15"/>
    </row>
    <row r="5494" spans="1:1" x14ac:dyDescent="0.25">
      <c r="A5494" s="15"/>
    </row>
    <row r="5495" spans="1:1" x14ac:dyDescent="0.25">
      <c r="A5495" s="15"/>
    </row>
    <row r="5496" spans="1:1" x14ac:dyDescent="0.25">
      <c r="A5496" s="15"/>
    </row>
    <row r="5497" spans="1:1" x14ac:dyDescent="0.25">
      <c r="A5497" s="15"/>
    </row>
    <row r="5498" spans="1:1" x14ac:dyDescent="0.25">
      <c r="A5498" s="15"/>
    </row>
    <row r="5499" spans="1:1" x14ac:dyDescent="0.25">
      <c r="A5499" s="15"/>
    </row>
    <row r="5500" spans="1:1" x14ac:dyDescent="0.25">
      <c r="A5500" s="15"/>
    </row>
    <row r="5501" spans="1:1" x14ac:dyDescent="0.25">
      <c r="A5501" s="15"/>
    </row>
    <row r="5502" spans="1:1" x14ac:dyDescent="0.25">
      <c r="A5502" s="15"/>
    </row>
    <row r="5503" spans="1:1" x14ac:dyDescent="0.25">
      <c r="A5503" s="15"/>
    </row>
    <row r="5504" spans="1:1" x14ac:dyDescent="0.25">
      <c r="A5504" s="15"/>
    </row>
    <row r="5505" spans="1:1" x14ac:dyDescent="0.25">
      <c r="A5505" s="15"/>
    </row>
    <row r="5506" spans="1:1" x14ac:dyDescent="0.25">
      <c r="A5506" s="15"/>
    </row>
    <row r="5507" spans="1:1" x14ac:dyDescent="0.25">
      <c r="A5507" s="15"/>
    </row>
    <row r="5508" spans="1:1" x14ac:dyDescent="0.25">
      <c r="A5508" s="15"/>
    </row>
    <row r="5509" spans="1:1" x14ac:dyDescent="0.25">
      <c r="A5509" s="15"/>
    </row>
    <row r="5510" spans="1:1" x14ac:dyDescent="0.25">
      <c r="A5510" s="15"/>
    </row>
    <row r="5511" spans="1:1" x14ac:dyDescent="0.25">
      <c r="A5511" s="15"/>
    </row>
    <row r="5512" spans="1:1" x14ac:dyDescent="0.25">
      <c r="A5512" s="15"/>
    </row>
    <row r="5513" spans="1:1" x14ac:dyDescent="0.25">
      <c r="A5513" s="15"/>
    </row>
    <row r="5514" spans="1:1" x14ac:dyDescent="0.25">
      <c r="A5514" s="15"/>
    </row>
    <row r="5515" spans="1:1" x14ac:dyDescent="0.25">
      <c r="A5515" s="15"/>
    </row>
    <row r="5516" spans="1:1" x14ac:dyDescent="0.25">
      <c r="A5516" s="15"/>
    </row>
    <row r="5517" spans="1:1" x14ac:dyDescent="0.25">
      <c r="A5517" s="15"/>
    </row>
    <row r="5518" spans="1:1" x14ac:dyDescent="0.25">
      <c r="A5518" s="15"/>
    </row>
    <row r="5519" spans="1:1" x14ac:dyDescent="0.25">
      <c r="A5519" s="15"/>
    </row>
    <row r="5520" spans="1:1" x14ac:dyDescent="0.25">
      <c r="A5520" s="15"/>
    </row>
    <row r="5521" spans="1:1" x14ac:dyDescent="0.25">
      <c r="A5521" s="15"/>
    </row>
    <row r="5522" spans="1:1" x14ac:dyDescent="0.25">
      <c r="A5522" s="15"/>
    </row>
    <row r="5523" spans="1:1" x14ac:dyDescent="0.25">
      <c r="A5523" s="15"/>
    </row>
    <row r="5524" spans="1:1" x14ac:dyDescent="0.25">
      <c r="A5524" s="15"/>
    </row>
    <row r="5525" spans="1:1" x14ac:dyDescent="0.25">
      <c r="A5525" s="15"/>
    </row>
    <row r="5526" spans="1:1" x14ac:dyDescent="0.25">
      <c r="A5526" s="15"/>
    </row>
    <row r="5527" spans="1:1" x14ac:dyDescent="0.25">
      <c r="A5527" s="15"/>
    </row>
    <row r="5528" spans="1:1" x14ac:dyDescent="0.25">
      <c r="A5528" s="15"/>
    </row>
    <row r="5529" spans="1:1" x14ac:dyDescent="0.25">
      <c r="A5529" s="15"/>
    </row>
    <row r="5530" spans="1:1" x14ac:dyDescent="0.25">
      <c r="A5530" s="15"/>
    </row>
    <row r="5531" spans="1:1" x14ac:dyDescent="0.25">
      <c r="A5531" s="15"/>
    </row>
    <row r="5532" spans="1:1" x14ac:dyDescent="0.25">
      <c r="A5532" s="15"/>
    </row>
    <row r="5533" spans="1:1" x14ac:dyDescent="0.25">
      <c r="A5533" s="15"/>
    </row>
    <row r="5534" spans="1:1" x14ac:dyDescent="0.25">
      <c r="A5534" s="15"/>
    </row>
    <row r="5535" spans="1:1" x14ac:dyDescent="0.25">
      <c r="A5535" s="15"/>
    </row>
    <row r="5536" spans="1:1" x14ac:dyDescent="0.25">
      <c r="A5536" s="15"/>
    </row>
    <row r="5537" spans="1:1" x14ac:dyDescent="0.25">
      <c r="A5537" s="15"/>
    </row>
    <row r="5538" spans="1:1" x14ac:dyDescent="0.25">
      <c r="A5538" s="15"/>
    </row>
    <row r="5539" spans="1:1" x14ac:dyDescent="0.25">
      <c r="A5539" s="15"/>
    </row>
    <row r="5540" spans="1:1" x14ac:dyDescent="0.25">
      <c r="A5540" s="15"/>
    </row>
    <row r="5541" spans="1:1" x14ac:dyDescent="0.25">
      <c r="A5541" s="15"/>
    </row>
    <row r="5542" spans="1:1" x14ac:dyDescent="0.25">
      <c r="A5542" s="15"/>
    </row>
    <row r="5543" spans="1:1" x14ac:dyDescent="0.25">
      <c r="A5543" s="15"/>
    </row>
    <row r="5544" spans="1:1" x14ac:dyDescent="0.25">
      <c r="A5544" s="15"/>
    </row>
    <row r="5545" spans="1:1" x14ac:dyDescent="0.25">
      <c r="A5545" s="15"/>
    </row>
    <row r="5546" spans="1:1" x14ac:dyDescent="0.25">
      <c r="A5546" s="15"/>
    </row>
    <row r="5547" spans="1:1" x14ac:dyDescent="0.25">
      <c r="A5547" s="15"/>
    </row>
    <row r="5548" spans="1:1" x14ac:dyDescent="0.25">
      <c r="A5548" s="15"/>
    </row>
    <row r="5549" spans="1:1" x14ac:dyDescent="0.25">
      <c r="A5549" s="15"/>
    </row>
    <row r="5550" spans="1:1" x14ac:dyDescent="0.25">
      <c r="A5550" s="15"/>
    </row>
    <row r="5551" spans="1:1" x14ac:dyDescent="0.25">
      <c r="A5551" s="15"/>
    </row>
    <row r="5552" spans="1:1" x14ac:dyDescent="0.25">
      <c r="A5552" s="15"/>
    </row>
    <row r="5553" spans="1:1" x14ac:dyDescent="0.25">
      <c r="A5553" s="15"/>
    </row>
    <row r="5554" spans="1:1" x14ac:dyDescent="0.25">
      <c r="A5554" s="15"/>
    </row>
    <row r="5555" spans="1:1" x14ac:dyDescent="0.25">
      <c r="A5555" s="15"/>
    </row>
    <row r="5556" spans="1:1" x14ac:dyDescent="0.25">
      <c r="A5556" s="15"/>
    </row>
    <row r="5557" spans="1:1" x14ac:dyDescent="0.25">
      <c r="A5557" s="15"/>
    </row>
    <row r="5558" spans="1:1" x14ac:dyDescent="0.25">
      <c r="A5558" s="15"/>
    </row>
    <row r="5559" spans="1:1" x14ac:dyDescent="0.25">
      <c r="A5559" s="15"/>
    </row>
    <row r="5560" spans="1:1" x14ac:dyDescent="0.25">
      <c r="A5560" s="15"/>
    </row>
    <row r="5561" spans="1:1" x14ac:dyDescent="0.25">
      <c r="A5561" s="15"/>
    </row>
    <row r="5562" spans="1:1" x14ac:dyDescent="0.25">
      <c r="A5562" s="15"/>
    </row>
    <row r="5563" spans="1:1" x14ac:dyDescent="0.25">
      <c r="A5563" s="15"/>
    </row>
    <row r="5564" spans="1:1" x14ac:dyDescent="0.25">
      <c r="A5564" s="15"/>
    </row>
    <row r="5565" spans="1:1" x14ac:dyDescent="0.25">
      <c r="A5565" s="15"/>
    </row>
    <row r="5566" spans="1:1" x14ac:dyDescent="0.25">
      <c r="A5566" s="15"/>
    </row>
    <row r="5567" spans="1:1" x14ac:dyDescent="0.25">
      <c r="A5567" s="15"/>
    </row>
    <row r="5568" spans="1:1" x14ac:dyDescent="0.25">
      <c r="A5568" s="15"/>
    </row>
    <row r="5569" spans="1:1" x14ac:dyDescent="0.25">
      <c r="A5569" s="15"/>
    </row>
    <row r="5570" spans="1:1" x14ac:dyDescent="0.25">
      <c r="A5570" s="15"/>
    </row>
    <row r="5571" spans="1:1" x14ac:dyDescent="0.25">
      <c r="A5571" s="15"/>
    </row>
    <row r="5572" spans="1:1" x14ac:dyDescent="0.25">
      <c r="A5572" s="15"/>
    </row>
    <row r="5573" spans="1:1" x14ac:dyDescent="0.25">
      <c r="A5573" s="15"/>
    </row>
    <row r="5574" spans="1:1" x14ac:dyDescent="0.25">
      <c r="A5574" s="15"/>
    </row>
    <row r="5575" spans="1:1" x14ac:dyDescent="0.25">
      <c r="A5575" s="15"/>
    </row>
    <row r="5576" spans="1:1" x14ac:dyDescent="0.25">
      <c r="A5576" s="15"/>
    </row>
    <row r="5577" spans="1:1" x14ac:dyDescent="0.25">
      <c r="A5577" s="15"/>
    </row>
    <row r="5578" spans="1:1" x14ac:dyDescent="0.25">
      <c r="A5578" s="15"/>
    </row>
    <row r="5579" spans="1:1" x14ac:dyDescent="0.25">
      <c r="A5579" s="15"/>
    </row>
    <row r="5580" spans="1:1" x14ac:dyDescent="0.25">
      <c r="A5580" s="15"/>
    </row>
    <row r="5581" spans="1:1" x14ac:dyDescent="0.25">
      <c r="A5581" s="15"/>
    </row>
    <row r="5582" spans="1:1" x14ac:dyDescent="0.25">
      <c r="A5582" s="15"/>
    </row>
    <row r="5583" spans="1:1" x14ac:dyDescent="0.25">
      <c r="A5583" s="15"/>
    </row>
    <row r="5584" spans="1:1" x14ac:dyDescent="0.25">
      <c r="A5584" s="15"/>
    </row>
    <row r="5585" spans="1:1" x14ac:dyDescent="0.25">
      <c r="A5585" s="15"/>
    </row>
    <row r="5586" spans="1:1" x14ac:dyDescent="0.25">
      <c r="A5586" s="15"/>
    </row>
    <row r="5587" spans="1:1" x14ac:dyDescent="0.25">
      <c r="A5587" s="15"/>
    </row>
    <row r="5588" spans="1:1" x14ac:dyDescent="0.25">
      <c r="A5588" s="15"/>
    </row>
    <row r="5589" spans="1:1" x14ac:dyDescent="0.25">
      <c r="A5589" s="15"/>
    </row>
    <row r="5590" spans="1:1" x14ac:dyDescent="0.25">
      <c r="A5590" s="15"/>
    </row>
    <row r="5591" spans="1:1" x14ac:dyDescent="0.25">
      <c r="A5591" s="15"/>
    </row>
    <row r="5592" spans="1:1" x14ac:dyDescent="0.25">
      <c r="A5592" s="15"/>
    </row>
    <row r="5593" spans="1:1" x14ac:dyDescent="0.25">
      <c r="A5593" s="15"/>
    </row>
    <row r="5594" spans="1:1" x14ac:dyDescent="0.25">
      <c r="A5594" s="15"/>
    </row>
    <row r="5595" spans="1:1" x14ac:dyDescent="0.25">
      <c r="A5595" s="15"/>
    </row>
    <row r="5596" spans="1:1" x14ac:dyDescent="0.25">
      <c r="A5596" s="15"/>
    </row>
    <row r="5597" spans="1:1" x14ac:dyDescent="0.25">
      <c r="A5597" s="15"/>
    </row>
    <row r="5598" spans="1:1" x14ac:dyDescent="0.25">
      <c r="A5598" s="15"/>
    </row>
    <row r="5599" spans="1:1" x14ac:dyDescent="0.25">
      <c r="A5599" s="15"/>
    </row>
    <row r="5600" spans="1:1" x14ac:dyDescent="0.25">
      <c r="A5600" s="15"/>
    </row>
    <row r="5601" spans="1:1" x14ac:dyDescent="0.25">
      <c r="A5601" s="15"/>
    </row>
    <row r="5602" spans="1:1" x14ac:dyDescent="0.25">
      <c r="A5602" s="15"/>
    </row>
    <row r="5603" spans="1:1" x14ac:dyDescent="0.25">
      <c r="A5603" s="15"/>
    </row>
    <row r="5604" spans="1:1" x14ac:dyDescent="0.25">
      <c r="A5604" s="15"/>
    </row>
    <row r="5605" spans="1:1" x14ac:dyDescent="0.25">
      <c r="A5605" s="15"/>
    </row>
    <row r="5606" spans="1:1" x14ac:dyDescent="0.25">
      <c r="A5606" s="15"/>
    </row>
    <row r="5607" spans="1:1" x14ac:dyDescent="0.25">
      <c r="A5607" s="15"/>
    </row>
    <row r="5608" spans="1:1" x14ac:dyDescent="0.25">
      <c r="A5608" s="15"/>
    </row>
    <row r="5609" spans="1:1" x14ac:dyDescent="0.25">
      <c r="A5609" s="15"/>
    </row>
    <row r="5610" spans="1:1" x14ac:dyDescent="0.25">
      <c r="A5610" s="15"/>
    </row>
    <row r="5611" spans="1:1" x14ac:dyDescent="0.25">
      <c r="A5611" s="15"/>
    </row>
    <row r="5612" spans="1:1" x14ac:dyDescent="0.25">
      <c r="A5612" s="15"/>
    </row>
    <row r="5613" spans="1:1" x14ac:dyDescent="0.25">
      <c r="A5613" s="15"/>
    </row>
    <row r="5614" spans="1:1" x14ac:dyDescent="0.25">
      <c r="A5614" s="15"/>
    </row>
    <row r="5615" spans="1:1" x14ac:dyDescent="0.25">
      <c r="A5615" s="15"/>
    </row>
    <row r="5616" spans="1:1" x14ac:dyDescent="0.25">
      <c r="A5616" s="15"/>
    </row>
    <row r="5617" spans="1:1" x14ac:dyDescent="0.25">
      <c r="A5617" s="15"/>
    </row>
    <row r="5618" spans="1:1" x14ac:dyDescent="0.25">
      <c r="A5618" s="15"/>
    </row>
    <row r="5619" spans="1:1" x14ac:dyDescent="0.25">
      <c r="A5619" s="15"/>
    </row>
    <row r="5620" spans="1:1" x14ac:dyDescent="0.25">
      <c r="A5620" s="15"/>
    </row>
    <row r="5621" spans="1:1" x14ac:dyDescent="0.25">
      <c r="A5621" s="15"/>
    </row>
    <row r="5622" spans="1:1" x14ac:dyDescent="0.25">
      <c r="A5622" s="15"/>
    </row>
    <row r="5623" spans="1:1" x14ac:dyDescent="0.25">
      <c r="A5623" s="15"/>
    </row>
    <row r="5624" spans="1:1" x14ac:dyDescent="0.25">
      <c r="A5624" s="15"/>
    </row>
    <row r="5625" spans="1:1" x14ac:dyDescent="0.25">
      <c r="A5625" s="15"/>
    </row>
    <row r="5626" spans="1:1" x14ac:dyDescent="0.25">
      <c r="A5626" s="15"/>
    </row>
    <row r="5627" spans="1:1" x14ac:dyDescent="0.25">
      <c r="A5627" s="15"/>
    </row>
    <row r="5628" spans="1:1" x14ac:dyDescent="0.25">
      <c r="A5628" s="15"/>
    </row>
    <row r="5629" spans="1:1" x14ac:dyDescent="0.25">
      <c r="A5629" s="15"/>
    </row>
    <row r="5630" spans="1:1" x14ac:dyDescent="0.25">
      <c r="A5630" s="15"/>
    </row>
    <row r="5631" spans="1:1" x14ac:dyDescent="0.25">
      <c r="A5631" s="15"/>
    </row>
    <row r="5632" spans="1:1" x14ac:dyDescent="0.25">
      <c r="A5632" s="15"/>
    </row>
    <row r="5633" spans="1:1" x14ac:dyDescent="0.25">
      <c r="A5633" s="15"/>
    </row>
    <row r="5634" spans="1:1" x14ac:dyDescent="0.25">
      <c r="A5634" s="15"/>
    </row>
    <row r="5635" spans="1:1" x14ac:dyDescent="0.25">
      <c r="A5635" s="15"/>
    </row>
    <row r="5636" spans="1:1" x14ac:dyDescent="0.25">
      <c r="A5636" s="15"/>
    </row>
    <row r="5637" spans="1:1" x14ac:dyDescent="0.25">
      <c r="A5637" s="15"/>
    </row>
    <row r="5638" spans="1:1" x14ac:dyDescent="0.25">
      <c r="A5638" s="15"/>
    </row>
    <row r="5639" spans="1:1" x14ac:dyDescent="0.25">
      <c r="A5639" s="15"/>
    </row>
    <row r="5640" spans="1:1" x14ac:dyDescent="0.25">
      <c r="A5640" s="15"/>
    </row>
    <row r="5641" spans="1:1" x14ac:dyDescent="0.25">
      <c r="A5641" s="15"/>
    </row>
    <row r="5642" spans="1:1" x14ac:dyDescent="0.25">
      <c r="A5642" s="15"/>
    </row>
    <row r="5643" spans="1:1" x14ac:dyDescent="0.25">
      <c r="A5643" s="15"/>
    </row>
    <row r="5644" spans="1:1" x14ac:dyDescent="0.25">
      <c r="A5644" s="15"/>
    </row>
    <row r="5645" spans="1:1" x14ac:dyDescent="0.25">
      <c r="A5645" s="15"/>
    </row>
    <row r="5646" spans="1:1" x14ac:dyDescent="0.25">
      <c r="A5646" s="15"/>
    </row>
    <row r="5647" spans="1:1" x14ac:dyDescent="0.25">
      <c r="A5647" s="15"/>
    </row>
    <row r="5648" spans="1:1" x14ac:dyDescent="0.25">
      <c r="A5648" s="15"/>
    </row>
    <row r="5649" spans="1:1" x14ac:dyDescent="0.25">
      <c r="A5649" s="15"/>
    </row>
    <row r="5650" spans="1:1" x14ac:dyDescent="0.25">
      <c r="A5650" s="15"/>
    </row>
    <row r="5651" spans="1:1" x14ac:dyDescent="0.25">
      <c r="A5651" s="15"/>
    </row>
    <row r="5652" spans="1:1" x14ac:dyDescent="0.25">
      <c r="A5652" s="15"/>
    </row>
    <row r="5653" spans="1:1" x14ac:dyDescent="0.25">
      <c r="A5653" s="15"/>
    </row>
    <row r="5654" spans="1:1" x14ac:dyDescent="0.25">
      <c r="A5654" s="15"/>
    </row>
    <row r="5655" spans="1:1" x14ac:dyDescent="0.25">
      <c r="A5655" s="15"/>
    </row>
    <row r="5656" spans="1:1" x14ac:dyDescent="0.25">
      <c r="A5656" s="15"/>
    </row>
    <row r="5657" spans="1:1" x14ac:dyDescent="0.25">
      <c r="A5657" s="15"/>
    </row>
    <row r="5658" spans="1:1" x14ac:dyDescent="0.25">
      <c r="A5658" s="15"/>
    </row>
    <row r="5659" spans="1:1" x14ac:dyDescent="0.25">
      <c r="A5659" s="15"/>
    </row>
    <row r="5660" spans="1:1" x14ac:dyDescent="0.25">
      <c r="A5660" s="15"/>
    </row>
    <row r="5661" spans="1:1" x14ac:dyDescent="0.25">
      <c r="A5661" s="15"/>
    </row>
    <row r="5662" spans="1:1" x14ac:dyDescent="0.25">
      <c r="A5662" s="15"/>
    </row>
    <row r="5663" spans="1:1" x14ac:dyDescent="0.25">
      <c r="A5663" s="15"/>
    </row>
    <row r="5664" spans="1:1" x14ac:dyDescent="0.25">
      <c r="A5664" s="15"/>
    </row>
    <row r="5665" spans="1:1" x14ac:dyDescent="0.25">
      <c r="A5665" s="15"/>
    </row>
    <row r="5666" spans="1:1" x14ac:dyDescent="0.25">
      <c r="A5666" s="15"/>
    </row>
    <row r="5667" spans="1:1" x14ac:dyDescent="0.25">
      <c r="A5667" s="15"/>
    </row>
    <row r="5668" spans="1:1" x14ac:dyDescent="0.25">
      <c r="A5668" s="15"/>
    </row>
    <row r="5669" spans="1:1" x14ac:dyDescent="0.25">
      <c r="A5669" s="15"/>
    </row>
    <row r="5670" spans="1:1" x14ac:dyDescent="0.25">
      <c r="A5670" s="15"/>
    </row>
    <row r="5671" spans="1:1" x14ac:dyDescent="0.25">
      <c r="A5671" s="15"/>
    </row>
    <row r="5672" spans="1:1" x14ac:dyDescent="0.25">
      <c r="A5672" s="15"/>
    </row>
    <row r="5673" spans="1:1" x14ac:dyDescent="0.25">
      <c r="A5673" s="15"/>
    </row>
    <row r="5674" spans="1:1" x14ac:dyDescent="0.25">
      <c r="A5674" s="15"/>
    </row>
    <row r="5675" spans="1:1" x14ac:dyDescent="0.25">
      <c r="A5675" s="15"/>
    </row>
    <row r="5676" spans="1:1" x14ac:dyDescent="0.25">
      <c r="A5676" s="15"/>
    </row>
    <row r="5677" spans="1:1" x14ac:dyDescent="0.25">
      <c r="A5677" s="15"/>
    </row>
    <row r="5678" spans="1:1" x14ac:dyDescent="0.25">
      <c r="A5678" s="15"/>
    </row>
    <row r="5679" spans="1:1" x14ac:dyDescent="0.25">
      <c r="A5679" s="15"/>
    </row>
    <row r="5680" spans="1:1" x14ac:dyDescent="0.25">
      <c r="A5680" s="15"/>
    </row>
    <row r="5681" spans="1:1" x14ac:dyDescent="0.25">
      <c r="A5681" s="15"/>
    </row>
    <row r="5682" spans="1:1" x14ac:dyDescent="0.25">
      <c r="A5682" s="15"/>
    </row>
    <row r="5683" spans="1:1" x14ac:dyDescent="0.25">
      <c r="A5683" s="15"/>
    </row>
    <row r="5684" spans="1:1" x14ac:dyDescent="0.25">
      <c r="A5684" s="15"/>
    </row>
    <row r="5685" spans="1:1" x14ac:dyDescent="0.25">
      <c r="A5685" s="15"/>
    </row>
    <row r="5686" spans="1:1" x14ac:dyDescent="0.25">
      <c r="A5686" s="15"/>
    </row>
    <row r="5687" spans="1:1" x14ac:dyDescent="0.25">
      <c r="A5687" s="15"/>
    </row>
    <row r="5688" spans="1:1" x14ac:dyDescent="0.25">
      <c r="A5688" s="15"/>
    </row>
    <row r="5689" spans="1:1" x14ac:dyDescent="0.25">
      <c r="A5689" s="15"/>
    </row>
    <row r="5690" spans="1:1" x14ac:dyDescent="0.25">
      <c r="A5690" s="15"/>
    </row>
    <row r="5691" spans="1:1" x14ac:dyDescent="0.25">
      <c r="A5691" s="15"/>
    </row>
    <row r="5692" spans="1:1" x14ac:dyDescent="0.25">
      <c r="A5692" s="15"/>
    </row>
    <row r="5693" spans="1:1" x14ac:dyDescent="0.25">
      <c r="A5693" s="15"/>
    </row>
    <row r="5694" spans="1:1" x14ac:dyDescent="0.25">
      <c r="A5694" s="15"/>
    </row>
    <row r="5695" spans="1:1" x14ac:dyDescent="0.25">
      <c r="A5695" s="15"/>
    </row>
    <row r="5696" spans="1:1" x14ac:dyDescent="0.25">
      <c r="A5696" s="15"/>
    </row>
    <row r="5697" spans="1:1" x14ac:dyDescent="0.25">
      <c r="A5697" s="15"/>
    </row>
    <row r="5698" spans="1:1" x14ac:dyDescent="0.25">
      <c r="A5698" s="15"/>
    </row>
    <row r="5699" spans="1:1" x14ac:dyDescent="0.25">
      <c r="A5699" s="15"/>
    </row>
    <row r="5700" spans="1:1" x14ac:dyDescent="0.25">
      <c r="A5700" s="15"/>
    </row>
    <row r="5701" spans="1:1" x14ac:dyDescent="0.25">
      <c r="A5701" s="15"/>
    </row>
    <row r="5702" spans="1:1" x14ac:dyDescent="0.25">
      <c r="A5702" s="15"/>
    </row>
    <row r="5703" spans="1:1" x14ac:dyDescent="0.25">
      <c r="A5703" s="15"/>
    </row>
    <row r="5704" spans="1:1" x14ac:dyDescent="0.25">
      <c r="A5704" s="15"/>
    </row>
    <row r="5705" spans="1:1" x14ac:dyDescent="0.25">
      <c r="A5705" s="15"/>
    </row>
    <row r="5706" spans="1:1" x14ac:dyDescent="0.25">
      <c r="A5706" s="15"/>
    </row>
    <row r="5707" spans="1:1" x14ac:dyDescent="0.25">
      <c r="A5707" s="15"/>
    </row>
    <row r="5708" spans="1:1" x14ac:dyDescent="0.25">
      <c r="A5708" s="15"/>
    </row>
    <row r="5709" spans="1:1" x14ac:dyDescent="0.25">
      <c r="A5709" s="15"/>
    </row>
    <row r="5710" spans="1:1" x14ac:dyDescent="0.25">
      <c r="A5710" s="15"/>
    </row>
    <row r="5711" spans="1:1" x14ac:dyDescent="0.25">
      <c r="A5711" s="15"/>
    </row>
    <row r="5712" spans="1:1" x14ac:dyDescent="0.25">
      <c r="A5712" s="15"/>
    </row>
    <row r="5713" spans="1:1" x14ac:dyDescent="0.25">
      <c r="A5713" s="15"/>
    </row>
    <row r="5714" spans="1:1" x14ac:dyDescent="0.25">
      <c r="A5714" s="15"/>
    </row>
    <row r="5715" spans="1:1" x14ac:dyDescent="0.25">
      <c r="A5715" s="15"/>
    </row>
    <row r="5716" spans="1:1" x14ac:dyDescent="0.25">
      <c r="A5716" s="15"/>
    </row>
    <row r="5717" spans="1:1" x14ac:dyDescent="0.25">
      <c r="A5717" s="15"/>
    </row>
    <row r="5718" spans="1:1" x14ac:dyDescent="0.25">
      <c r="A5718" s="15"/>
    </row>
    <row r="5719" spans="1:1" x14ac:dyDescent="0.25">
      <c r="A5719" s="15"/>
    </row>
    <row r="5720" spans="1:1" x14ac:dyDescent="0.25">
      <c r="A5720" s="15"/>
    </row>
    <row r="5721" spans="1:1" x14ac:dyDescent="0.25">
      <c r="A5721" s="15"/>
    </row>
    <row r="5722" spans="1:1" x14ac:dyDescent="0.25">
      <c r="A5722" s="15"/>
    </row>
    <row r="5723" spans="1:1" x14ac:dyDescent="0.25">
      <c r="A5723" s="15"/>
    </row>
    <row r="5724" spans="1:1" x14ac:dyDescent="0.25">
      <c r="A5724" s="15"/>
    </row>
    <row r="5725" spans="1:1" x14ac:dyDescent="0.25">
      <c r="A5725" s="15"/>
    </row>
    <row r="5726" spans="1:1" x14ac:dyDescent="0.25">
      <c r="A5726" s="15"/>
    </row>
    <row r="5727" spans="1:1" x14ac:dyDescent="0.25">
      <c r="A5727" s="15"/>
    </row>
    <row r="5728" spans="1:1" x14ac:dyDescent="0.25">
      <c r="A5728" s="15"/>
    </row>
    <row r="5729" spans="1:1" x14ac:dyDescent="0.25">
      <c r="A5729" s="15"/>
    </row>
    <row r="5730" spans="1:1" x14ac:dyDescent="0.25">
      <c r="A5730" s="15"/>
    </row>
    <row r="5731" spans="1:1" x14ac:dyDescent="0.25">
      <c r="A5731" s="15"/>
    </row>
    <row r="5732" spans="1:1" x14ac:dyDescent="0.25">
      <c r="A5732" s="15"/>
    </row>
    <row r="5733" spans="1:1" x14ac:dyDescent="0.25">
      <c r="A5733" s="15"/>
    </row>
    <row r="5734" spans="1:1" x14ac:dyDescent="0.25">
      <c r="A5734" s="15"/>
    </row>
    <row r="5735" spans="1:1" x14ac:dyDescent="0.25">
      <c r="A5735" s="15"/>
    </row>
    <row r="5736" spans="1:1" x14ac:dyDescent="0.25">
      <c r="A5736" s="15"/>
    </row>
    <row r="5737" spans="1:1" x14ac:dyDescent="0.25">
      <c r="A5737" s="15"/>
    </row>
    <row r="5738" spans="1:1" x14ac:dyDescent="0.25">
      <c r="A5738" s="15"/>
    </row>
    <row r="5739" spans="1:1" x14ac:dyDescent="0.25">
      <c r="A5739" s="15"/>
    </row>
    <row r="5740" spans="1:1" x14ac:dyDescent="0.25">
      <c r="A5740" s="15"/>
    </row>
    <row r="5741" spans="1:1" x14ac:dyDescent="0.25">
      <c r="A5741" s="15"/>
    </row>
    <row r="5742" spans="1:1" x14ac:dyDescent="0.25">
      <c r="A5742" s="15"/>
    </row>
    <row r="5743" spans="1:1" x14ac:dyDescent="0.25">
      <c r="A5743" s="15"/>
    </row>
    <row r="5744" spans="1:1" x14ac:dyDescent="0.25">
      <c r="A5744" s="15"/>
    </row>
    <row r="5745" spans="1:1" x14ac:dyDescent="0.25">
      <c r="A5745" s="15"/>
    </row>
    <row r="5746" spans="1:1" x14ac:dyDescent="0.25">
      <c r="A5746" s="15"/>
    </row>
    <row r="5747" spans="1:1" x14ac:dyDescent="0.25">
      <c r="A5747" s="15"/>
    </row>
    <row r="5748" spans="1:1" x14ac:dyDescent="0.25">
      <c r="A5748" s="15"/>
    </row>
    <row r="5749" spans="1:1" x14ac:dyDescent="0.25">
      <c r="A5749" s="15"/>
    </row>
    <row r="5750" spans="1:1" x14ac:dyDescent="0.25">
      <c r="A5750" s="15"/>
    </row>
    <row r="5751" spans="1:1" x14ac:dyDescent="0.25">
      <c r="A5751" s="15"/>
    </row>
    <row r="5752" spans="1:1" x14ac:dyDescent="0.25">
      <c r="A5752" s="15"/>
    </row>
    <row r="5753" spans="1:1" x14ac:dyDescent="0.25">
      <c r="A5753" s="15"/>
    </row>
    <row r="5754" spans="1:1" x14ac:dyDescent="0.25">
      <c r="A5754" s="15"/>
    </row>
    <row r="5755" spans="1:1" x14ac:dyDescent="0.25">
      <c r="A5755" s="15"/>
    </row>
    <row r="5756" spans="1:1" x14ac:dyDescent="0.25">
      <c r="A5756" s="15"/>
    </row>
    <row r="5757" spans="1:1" x14ac:dyDescent="0.25">
      <c r="A5757" s="15"/>
    </row>
    <row r="5758" spans="1:1" x14ac:dyDescent="0.25">
      <c r="A5758" s="15"/>
    </row>
    <row r="5759" spans="1:1" x14ac:dyDescent="0.25">
      <c r="A5759" s="15"/>
    </row>
    <row r="5760" spans="1:1" x14ac:dyDescent="0.25">
      <c r="A5760" s="15"/>
    </row>
    <row r="5761" spans="1:1" x14ac:dyDescent="0.25">
      <c r="A5761" s="15"/>
    </row>
    <row r="5762" spans="1:1" x14ac:dyDescent="0.25">
      <c r="A5762" s="15"/>
    </row>
    <row r="5763" spans="1:1" x14ac:dyDescent="0.25">
      <c r="A5763" s="15"/>
    </row>
    <row r="5764" spans="1:1" x14ac:dyDescent="0.25">
      <c r="A5764" s="15"/>
    </row>
    <row r="5765" spans="1:1" x14ac:dyDescent="0.25">
      <c r="A5765" s="15"/>
    </row>
    <row r="5766" spans="1:1" x14ac:dyDescent="0.25">
      <c r="A5766" s="15"/>
    </row>
    <row r="5767" spans="1:1" x14ac:dyDescent="0.25">
      <c r="A5767" s="15"/>
    </row>
    <row r="5768" spans="1:1" x14ac:dyDescent="0.25">
      <c r="A5768" s="15"/>
    </row>
    <row r="5769" spans="1:1" x14ac:dyDescent="0.25">
      <c r="A5769" s="15"/>
    </row>
    <row r="5770" spans="1:1" x14ac:dyDescent="0.25">
      <c r="A5770" s="15"/>
    </row>
    <row r="5771" spans="1:1" x14ac:dyDescent="0.25">
      <c r="A5771" s="15"/>
    </row>
    <row r="5772" spans="1:1" x14ac:dyDescent="0.25">
      <c r="A5772" s="15"/>
    </row>
    <row r="5773" spans="1:1" x14ac:dyDescent="0.25">
      <c r="A5773" s="15"/>
    </row>
    <row r="5774" spans="1:1" x14ac:dyDescent="0.25">
      <c r="A5774" s="15"/>
    </row>
    <row r="5775" spans="1:1" x14ac:dyDescent="0.25">
      <c r="A5775" s="15"/>
    </row>
    <row r="5776" spans="1:1" x14ac:dyDescent="0.25">
      <c r="A5776" s="15"/>
    </row>
    <row r="5777" spans="1:1" x14ac:dyDescent="0.25">
      <c r="A5777" s="15"/>
    </row>
    <row r="5778" spans="1:1" x14ac:dyDescent="0.25">
      <c r="A5778" s="15"/>
    </row>
    <row r="5779" spans="1:1" x14ac:dyDescent="0.25">
      <c r="A5779" s="15"/>
    </row>
    <row r="5780" spans="1:1" x14ac:dyDescent="0.25">
      <c r="A5780" s="15"/>
    </row>
    <row r="5781" spans="1:1" x14ac:dyDescent="0.25">
      <c r="A5781" s="15"/>
    </row>
    <row r="5782" spans="1:1" x14ac:dyDescent="0.25">
      <c r="A5782" s="15"/>
    </row>
    <row r="5783" spans="1:1" x14ac:dyDescent="0.25">
      <c r="A5783" s="15"/>
    </row>
    <row r="5784" spans="1:1" x14ac:dyDescent="0.25">
      <c r="A5784" s="15"/>
    </row>
    <row r="5785" spans="1:1" x14ac:dyDescent="0.25">
      <c r="A5785" s="15"/>
    </row>
    <row r="5786" spans="1:1" x14ac:dyDescent="0.25">
      <c r="A5786" s="15"/>
    </row>
    <row r="5787" spans="1:1" x14ac:dyDescent="0.25">
      <c r="A5787" s="15"/>
    </row>
    <row r="5788" spans="1:1" x14ac:dyDescent="0.25">
      <c r="A5788" s="15"/>
    </row>
    <row r="5789" spans="1:1" x14ac:dyDescent="0.25">
      <c r="A5789" s="15"/>
    </row>
    <row r="5790" spans="1:1" x14ac:dyDescent="0.25">
      <c r="A5790" s="15"/>
    </row>
    <row r="5791" spans="1:1" x14ac:dyDescent="0.25">
      <c r="A5791" s="15"/>
    </row>
    <row r="5792" spans="1:1" x14ac:dyDescent="0.25">
      <c r="A5792" s="15"/>
    </row>
    <row r="5793" spans="1:1" x14ac:dyDescent="0.25">
      <c r="A5793" s="15"/>
    </row>
    <row r="5794" spans="1:1" x14ac:dyDescent="0.25">
      <c r="A5794" s="15"/>
    </row>
    <row r="5795" spans="1:1" x14ac:dyDescent="0.25">
      <c r="A5795" s="15"/>
    </row>
    <row r="5796" spans="1:1" x14ac:dyDescent="0.25">
      <c r="A5796" s="15"/>
    </row>
    <row r="5797" spans="1:1" x14ac:dyDescent="0.25">
      <c r="A5797" s="15"/>
    </row>
    <row r="5798" spans="1:1" x14ac:dyDescent="0.25">
      <c r="A5798" s="15"/>
    </row>
    <row r="5799" spans="1:1" x14ac:dyDescent="0.25">
      <c r="A5799" s="15"/>
    </row>
    <row r="5800" spans="1:1" x14ac:dyDescent="0.25">
      <c r="A5800" s="15"/>
    </row>
    <row r="5801" spans="1:1" x14ac:dyDescent="0.25">
      <c r="A5801" s="15"/>
    </row>
    <row r="5802" spans="1:1" x14ac:dyDescent="0.25">
      <c r="A5802" s="15"/>
    </row>
    <row r="5803" spans="1:1" x14ac:dyDescent="0.25">
      <c r="A5803" s="15"/>
    </row>
    <row r="5804" spans="1:1" x14ac:dyDescent="0.25">
      <c r="A5804" s="15"/>
    </row>
    <row r="5805" spans="1:1" x14ac:dyDescent="0.25">
      <c r="A5805" s="15"/>
    </row>
    <row r="5806" spans="1:1" x14ac:dyDescent="0.25">
      <c r="A5806" s="15"/>
    </row>
    <row r="5807" spans="1:1" x14ac:dyDescent="0.25">
      <c r="A5807" s="15"/>
    </row>
    <row r="5808" spans="1:1" x14ac:dyDescent="0.25">
      <c r="A5808" s="15"/>
    </row>
    <row r="5809" spans="1:1" x14ac:dyDescent="0.25">
      <c r="A5809" s="15"/>
    </row>
    <row r="5810" spans="1:1" x14ac:dyDescent="0.25">
      <c r="A5810" s="15"/>
    </row>
    <row r="5811" spans="1:1" x14ac:dyDescent="0.25">
      <c r="A5811" s="15"/>
    </row>
    <row r="5812" spans="1:1" x14ac:dyDescent="0.25">
      <c r="A5812" s="15"/>
    </row>
    <row r="5813" spans="1:1" x14ac:dyDescent="0.25">
      <c r="A5813" s="15"/>
    </row>
    <row r="5814" spans="1:1" x14ac:dyDescent="0.25">
      <c r="A5814" s="15"/>
    </row>
    <row r="5815" spans="1:1" x14ac:dyDescent="0.25">
      <c r="A5815" s="15"/>
    </row>
    <row r="5816" spans="1:1" x14ac:dyDescent="0.25">
      <c r="A5816" s="15"/>
    </row>
    <row r="5817" spans="1:1" x14ac:dyDescent="0.25">
      <c r="A5817" s="15"/>
    </row>
    <row r="5818" spans="1:1" x14ac:dyDescent="0.25">
      <c r="A5818" s="15"/>
    </row>
    <row r="5819" spans="1:1" x14ac:dyDescent="0.25">
      <c r="A5819" s="15"/>
    </row>
    <row r="5820" spans="1:1" x14ac:dyDescent="0.25">
      <c r="A5820" s="15"/>
    </row>
    <row r="5821" spans="1:1" x14ac:dyDescent="0.25">
      <c r="A5821" s="15"/>
    </row>
    <row r="5822" spans="1:1" x14ac:dyDescent="0.25">
      <c r="A5822" s="15"/>
    </row>
    <row r="5823" spans="1:1" x14ac:dyDescent="0.25">
      <c r="A5823" s="15"/>
    </row>
    <row r="5824" spans="1:1" x14ac:dyDescent="0.25">
      <c r="A5824" s="15"/>
    </row>
    <row r="5825" spans="1:1" x14ac:dyDescent="0.25">
      <c r="A5825" s="15"/>
    </row>
    <row r="5826" spans="1:1" x14ac:dyDescent="0.25">
      <c r="A5826" s="15"/>
    </row>
    <row r="5827" spans="1:1" x14ac:dyDescent="0.25">
      <c r="A5827" s="15"/>
    </row>
    <row r="5828" spans="1:1" x14ac:dyDescent="0.25">
      <c r="A5828" s="15"/>
    </row>
    <row r="5829" spans="1:1" x14ac:dyDescent="0.25">
      <c r="A5829" s="15"/>
    </row>
    <row r="5830" spans="1:1" x14ac:dyDescent="0.25">
      <c r="A5830" s="15"/>
    </row>
    <row r="5831" spans="1:1" x14ac:dyDescent="0.25">
      <c r="A5831" s="15"/>
    </row>
    <row r="5832" spans="1:1" x14ac:dyDescent="0.25">
      <c r="A5832" s="15"/>
    </row>
    <row r="5833" spans="1:1" x14ac:dyDescent="0.25">
      <c r="A5833" s="15"/>
    </row>
    <row r="5834" spans="1:1" x14ac:dyDescent="0.25">
      <c r="A5834" s="15"/>
    </row>
    <row r="5835" spans="1:1" x14ac:dyDescent="0.25">
      <c r="A5835" s="15"/>
    </row>
    <row r="5836" spans="1:1" x14ac:dyDescent="0.25">
      <c r="A5836" s="15"/>
    </row>
    <row r="5837" spans="1:1" x14ac:dyDescent="0.25">
      <c r="A5837" s="15"/>
    </row>
    <row r="5838" spans="1:1" x14ac:dyDescent="0.25">
      <c r="A5838" s="15"/>
    </row>
    <row r="5839" spans="1:1" x14ac:dyDescent="0.25">
      <c r="A5839" s="15"/>
    </row>
    <row r="5840" spans="1:1" x14ac:dyDescent="0.25">
      <c r="A5840" s="15"/>
    </row>
    <row r="5841" spans="1:1" x14ac:dyDescent="0.25">
      <c r="A5841" s="15"/>
    </row>
    <row r="5842" spans="1:1" x14ac:dyDescent="0.25">
      <c r="A5842" s="15"/>
    </row>
    <row r="5843" spans="1:1" x14ac:dyDescent="0.25">
      <c r="A5843" s="15"/>
    </row>
    <row r="5844" spans="1:1" x14ac:dyDescent="0.25">
      <c r="A5844" s="15"/>
    </row>
    <row r="5845" spans="1:1" x14ac:dyDescent="0.25">
      <c r="A5845" s="15"/>
    </row>
    <row r="5846" spans="1:1" x14ac:dyDescent="0.25">
      <c r="A5846" s="15"/>
    </row>
    <row r="5847" spans="1:1" x14ac:dyDescent="0.25">
      <c r="A5847" s="15"/>
    </row>
    <row r="5848" spans="1:1" x14ac:dyDescent="0.25">
      <c r="A5848" s="15"/>
    </row>
    <row r="5849" spans="1:1" x14ac:dyDescent="0.25">
      <c r="A5849" s="15"/>
    </row>
    <row r="5850" spans="1:1" x14ac:dyDescent="0.25">
      <c r="A5850" s="15"/>
    </row>
    <row r="5851" spans="1:1" x14ac:dyDescent="0.25">
      <c r="A5851" s="15"/>
    </row>
    <row r="5852" spans="1:1" x14ac:dyDescent="0.25">
      <c r="A5852" s="15"/>
    </row>
    <row r="5853" spans="1:1" x14ac:dyDescent="0.25">
      <c r="A5853" s="15"/>
    </row>
    <row r="5854" spans="1:1" x14ac:dyDescent="0.25">
      <c r="A5854" s="15"/>
    </row>
    <row r="5855" spans="1:1" x14ac:dyDescent="0.25">
      <c r="A5855" s="15"/>
    </row>
    <row r="5856" spans="1:1" x14ac:dyDescent="0.25">
      <c r="A5856" s="15"/>
    </row>
    <row r="5857" spans="1:1" x14ac:dyDescent="0.25">
      <c r="A5857" s="15"/>
    </row>
    <row r="5858" spans="1:1" x14ac:dyDescent="0.25">
      <c r="A5858" s="15"/>
    </row>
    <row r="5859" spans="1:1" x14ac:dyDescent="0.25">
      <c r="A5859" s="15"/>
    </row>
    <row r="5860" spans="1:1" x14ac:dyDescent="0.25">
      <c r="A5860" s="15"/>
    </row>
    <row r="5861" spans="1:1" x14ac:dyDescent="0.25">
      <c r="A5861" s="15"/>
    </row>
    <row r="5862" spans="1:1" x14ac:dyDescent="0.25">
      <c r="A5862" s="15"/>
    </row>
    <row r="5863" spans="1:1" x14ac:dyDescent="0.25">
      <c r="A5863" s="15"/>
    </row>
    <row r="5864" spans="1:1" x14ac:dyDescent="0.25">
      <c r="A5864" s="15"/>
    </row>
    <row r="5865" spans="1:1" x14ac:dyDescent="0.25">
      <c r="A5865" s="15"/>
    </row>
    <row r="5866" spans="1:1" x14ac:dyDescent="0.25">
      <c r="A5866" s="15"/>
    </row>
    <row r="5867" spans="1:1" x14ac:dyDescent="0.25">
      <c r="A5867" s="15"/>
    </row>
    <row r="5868" spans="1:1" x14ac:dyDescent="0.25">
      <c r="A5868" s="15"/>
    </row>
    <row r="5869" spans="1:1" x14ac:dyDescent="0.25">
      <c r="A5869" s="15"/>
    </row>
    <row r="5870" spans="1:1" x14ac:dyDescent="0.25">
      <c r="A5870" s="15"/>
    </row>
    <row r="5871" spans="1:1" x14ac:dyDescent="0.25">
      <c r="A5871" s="15"/>
    </row>
    <row r="5872" spans="1:1" x14ac:dyDescent="0.25">
      <c r="A5872" s="15"/>
    </row>
    <row r="5873" spans="1:1" x14ac:dyDescent="0.25">
      <c r="A5873" s="15"/>
    </row>
    <row r="5874" spans="1:1" x14ac:dyDescent="0.25">
      <c r="A5874" s="15"/>
    </row>
    <row r="5875" spans="1:1" x14ac:dyDescent="0.25">
      <c r="A5875" s="15"/>
    </row>
    <row r="5876" spans="1:1" x14ac:dyDescent="0.25">
      <c r="A5876" s="15"/>
    </row>
    <row r="5877" spans="1:1" x14ac:dyDescent="0.25">
      <c r="A5877" s="15"/>
    </row>
    <row r="5878" spans="1:1" x14ac:dyDescent="0.25">
      <c r="A5878" s="15"/>
    </row>
    <row r="5879" spans="1:1" x14ac:dyDescent="0.25">
      <c r="A5879" s="15"/>
    </row>
    <row r="5880" spans="1:1" x14ac:dyDescent="0.25">
      <c r="A5880" s="15"/>
    </row>
    <row r="5881" spans="1:1" x14ac:dyDescent="0.25">
      <c r="A5881" s="15"/>
    </row>
    <row r="5882" spans="1:1" x14ac:dyDescent="0.25">
      <c r="A5882" s="15"/>
    </row>
    <row r="5883" spans="1:1" x14ac:dyDescent="0.25">
      <c r="A5883" s="15"/>
    </row>
    <row r="5884" spans="1:1" x14ac:dyDescent="0.25">
      <c r="A5884" s="15"/>
    </row>
    <row r="5885" spans="1:1" x14ac:dyDescent="0.25">
      <c r="A5885" s="15"/>
    </row>
    <row r="5886" spans="1:1" x14ac:dyDescent="0.25">
      <c r="A5886" s="15"/>
    </row>
    <row r="5887" spans="1:1" x14ac:dyDescent="0.25">
      <c r="A5887" s="15"/>
    </row>
    <row r="5888" spans="1:1" x14ac:dyDescent="0.25">
      <c r="A5888" s="15"/>
    </row>
    <row r="5889" spans="1:1" x14ac:dyDescent="0.25">
      <c r="A5889" s="15"/>
    </row>
    <row r="5890" spans="1:1" x14ac:dyDescent="0.25">
      <c r="A5890" s="15"/>
    </row>
    <row r="5891" spans="1:1" x14ac:dyDescent="0.25">
      <c r="A5891" s="15"/>
    </row>
    <row r="5892" spans="1:1" x14ac:dyDescent="0.25">
      <c r="A5892" s="15"/>
    </row>
    <row r="5893" spans="1:1" x14ac:dyDescent="0.25">
      <c r="A5893" s="15"/>
    </row>
    <row r="5894" spans="1:1" x14ac:dyDescent="0.25">
      <c r="A5894" s="15"/>
    </row>
    <row r="5895" spans="1:1" x14ac:dyDescent="0.25">
      <c r="A5895" s="15"/>
    </row>
    <row r="5896" spans="1:1" x14ac:dyDescent="0.25">
      <c r="A5896" s="15"/>
    </row>
    <row r="5897" spans="1:1" x14ac:dyDescent="0.25">
      <c r="A5897" s="15"/>
    </row>
    <row r="5898" spans="1:1" x14ac:dyDescent="0.25">
      <c r="A5898" s="15"/>
    </row>
    <row r="5899" spans="1:1" x14ac:dyDescent="0.25">
      <c r="A5899" s="15"/>
    </row>
    <row r="5900" spans="1:1" x14ac:dyDescent="0.25">
      <c r="A5900" s="15"/>
    </row>
    <row r="5901" spans="1:1" x14ac:dyDescent="0.25">
      <c r="A5901" s="15"/>
    </row>
    <row r="5902" spans="1:1" x14ac:dyDescent="0.25">
      <c r="A5902" s="15"/>
    </row>
    <row r="5903" spans="1:1" x14ac:dyDescent="0.25">
      <c r="A5903" s="15"/>
    </row>
    <row r="5904" spans="1:1" x14ac:dyDescent="0.25">
      <c r="A5904" s="15"/>
    </row>
    <row r="5905" spans="1:1" x14ac:dyDescent="0.25">
      <c r="A5905" s="15"/>
    </row>
    <row r="5906" spans="1:1" x14ac:dyDescent="0.25">
      <c r="A5906" s="15"/>
    </row>
    <row r="5907" spans="1:1" x14ac:dyDescent="0.25">
      <c r="A5907" s="15"/>
    </row>
    <row r="5908" spans="1:1" x14ac:dyDescent="0.25">
      <c r="A5908" s="15"/>
    </row>
    <row r="5909" spans="1:1" x14ac:dyDescent="0.25">
      <c r="A5909" s="15"/>
    </row>
    <row r="5910" spans="1:1" x14ac:dyDescent="0.25">
      <c r="A5910" s="15"/>
    </row>
    <row r="5911" spans="1:1" x14ac:dyDescent="0.25">
      <c r="A5911" s="15"/>
    </row>
    <row r="5912" spans="1:1" x14ac:dyDescent="0.25">
      <c r="A5912" s="15"/>
    </row>
    <row r="5913" spans="1:1" x14ac:dyDescent="0.25">
      <c r="A5913" s="15"/>
    </row>
    <row r="5914" spans="1:1" x14ac:dyDescent="0.25">
      <c r="A5914" s="15"/>
    </row>
    <row r="5915" spans="1:1" x14ac:dyDescent="0.25">
      <c r="A5915" s="15"/>
    </row>
    <row r="5916" spans="1:1" x14ac:dyDescent="0.25">
      <c r="A5916" s="15"/>
    </row>
    <row r="5917" spans="1:1" x14ac:dyDescent="0.25">
      <c r="A5917" s="15"/>
    </row>
    <row r="5918" spans="1:1" x14ac:dyDescent="0.25">
      <c r="A5918" s="15"/>
    </row>
    <row r="5919" spans="1:1" x14ac:dyDescent="0.25">
      <c r="A5919" s="15"/>
    </row>
    <row r="5920" spans="1:1" x14ac:dyDescent="0.25">
      <c r="A5920" s="15"/>
    </row>
    <row r="5921" spans="1:1" x14ac:dyDescent="0.25">
      <c r="A5921" s="15"/>
    </row>
    <row r="5922" spans="1:1" x14ac:dyDescent="0.25">
      <c r="A5922" s="15"/>
    </row>
    <row r="5923" spans="1:1" x14ac:dyDescent="0.25">
      <c r="A5923" s="15"/>
    </row>
    <row r="5924" spans="1:1" x14ac:dyDescent="0.25">
      <c r="A5924" s="15"/>
    </row>
    <row r="5925" spans="1:1" x14ac:dyDescent="0.25">
      <c r="A5925" s="15"/>
    </row>
    <row r="5926" spans="1:1" x14ac:dyDescent="0.25">
      <c r="A5926" s="15"/>
    </row>
    <row r="5927" spans="1:1" x14ac:dyDescent="0.25">
      <c r="A5927" s="15"/>
    </row>
    <row r="5928" spans="1:1" x14ac:dyDescent="0.25">
      <c r="A5928" s="15"/>
    </row>
    <row r="5929" spans="1:1" x14ac:dyDescent="0.25">
      <c r="A5929" s="15"/>
    </row>
    <row r="5930" spans="1:1" x14ac:dyDescent="0.25">
      <c r="A5930" s="15"/>
    </row>
    <row r="5931" spans="1:1" x14ac:dyDescent="0.25">
      <c r="A5931" s="15"/>
    </row>
    <row r="5932" spans="1:1" x14ac:dyDescent="0.25">
      <c r="A5932" s="15"/>
    </row>
    <row r="5933" spans="1:1" x14ac:dyDescent="0.25">
      <c r="A5933" s="15"/>
    </row>
    <row r="5934" spans="1:1" x14ac:dyDescent="0.25">
      <c r="A5934" s="15"/>
    </row>
    <row r="5935" spans="1:1" x14ac:dyDescent="0.25">
      <c r="A5935" s="15"/>
    </row>
    <row r="5936" spans="1:1" x14ac:dyDescent="0.25">
      <c r="A5936" s="15"/>
    </row>
    <row r="5937" spans="1:1" x14ac:dyDescent="0.25">
      <c r="A5937" s="15"/>
    </row>
    <row r="5938" spans="1:1" x14ac:dyDescent="0.25">
      <c r="A5938" s="15"/>
    </row>
    <row r="5939" spans="1:1" x14ac:dyDescent="0.25">
      <c r="A5939" s="15"/>
    </row>
    <row r="5940" spans="1:1" x14ac:dyDescent="0.25">
      <c r="A5940" s="15"/>
    </row>
    <row r="5941" spans="1:1" x14ac:dyDescent="0.25">
      <c r="A5941" s="15"/>
    </row>
    <row r="5942" spans="1:1" x14ac:dyDescent="0.25">
      <c r="A5942" s="15"/>
    </row>
    <row r="5943" spans="1:1" x14ac:dyDescent="0.25">
      <c r="A5943" s="15"/>
    </row>
    <row r="5944" spans="1:1" x14ac:dyDescent="0.25">
      <c r="A5944" s="15"/>
    </row>
    <row r="5945" spans="1:1" x14ac:dyDescent="0.25">
      <c r="A5945" s="15"/>
    </row>
    <row r="5946" spans="1:1" x14ac:dyDescent="0.25">
      <c r="A5946" s="15"/>
    </row>
    <row r="5947" spans="1:1" x14ac:dyDescent="0.25">
      <c r="A5947" s="15"/>
    </row>
    <row r="5948" spans="1:1" x14ac:dyDescent="0.25">
      <c r="A5948" s="15"/>
    </row>
    <row r="5949" spans="1:1" x14ac:dyDescent="0.25">
      <c r="A5949" s="15"/>
    </row>
    <row r="5950" spans="1:1" x14ac:dyDescent="0.25">
      <c r="A5950" s="15"/>
    </row>
    <row r="5951" spans="1:1" x14ac:dyDescent="0.25">
      <c r="A5951" s="15"/>
    </row>
    <row r="5952" spans="1:1" x14ac:dyDescent="0.25">
      <c r="A5952" s="15"/>
    </row>
    <row r="5953" spans="1:1" x14ac:dyDescent="0.25">
      <c r="A5953" s="15"/>
    </row>
    <row r="5954" spans="1:1" x14ac:dyDescent="0.25">
      <c r="A5954" s="15"/>
    </row>
    <row r="5955" spans="1:1" x14ac:dyDescent="0.25">
      <c r="A5955" s="15"/>
    </row>
    <row r="5956" spans="1:1" x14ac:dyDescent="0.25">
      <c r="A5956" s="15"/>
    </row>
    <row r="5957" spans="1:1" x14ac:dyDescent="0.25">
      <c r="A5957" s="15"/>
    </row>
    <row r="5958" spans="1:1" x14ac:dyDescent="0.25">
      <c r="A5958" s="15"/>
    </row>
    <row r="5959" spans="1:1" x14ac:dyDescent="0.25">
      <c r="A5959" s="15"/>
    </row>
    <row r="5960" spans="1:1" x14ac:dyDescent="0.25">
      <c r="A5960" s="15"/>
    </row>
    <row r="5961" spans="1:1" x14ac:dyDescent="0.25">
      <c r="A5961" s="15"/>
    </row>
    <row r="5962" spans="1:1" x14ac:dyDescent="0.25">
      <c r="A5962" s="15"/>
    </row>
    <row r="5963" spans="1:1" x14ac:dyDescent="0.25">
      <c r="A5963" s="15"/>
    </row>
    <row r="5964" spans="1:1" x14ac:dyDescent="0.25">
      <c r="A5964" s="15"/>
    </row>
    <row r="5965" spans="1:1" x14ac:dyDescent="0.25">
      <c r="A5965" s="15"/>
    </row>
    <row r="5966" spans="1:1" x14ac:dyDescent="0.25">
      <c r="A5966" s="15"/>
    </row>
    <row r="5967" spans="1:1" x14ac:dyDescent="0.25">
      <c r="A5967" s="15"/>
    </row>
    <row r="5968" spans="1:1" x14ac:dyDescent="0.25">
      <c r="A5968" s="15"/>
    </row>
    <row r="5969" spans="1:1" x14ac:dyDescent="0.25">
      <c r="A5969" s="15"/>
    </row>
    <row r="5970" spans="1:1" x14ac:dyDescent="0.25">
      <c r="A5970" s="15"/>
    </row>
    <row r="5971" spans="1:1" x14ac:dyDescent="0.25">
      <c r="A5971" s="15"/>
    </row>
    <row r="5972" spans="1:1" x14ac:dyDescent="0.25">
      <c r="A5972" s="15"/>
    </row>
    <row r="5973" spans="1:1" x14ac:dyDescent="0.25">
      <c r="A5973" s="15"/>
    </row>
    <row r="5974" spans="1:1" x14ac:dyDescent="0.25">
      <c r="A5974" s="15"/>
    </row>
    <row r="5975" spans="1:1" x14ac:dyDescent="0.25">
      <c r="A5975" s="15"/>
    </row>
    <row r="5976" spans="1:1" x14ac:dyDescent="0.25">
      <c r="A5976" s="15"/>
    </row>
    <row r="5977" spans="1:1" x14ac:dyDescent="0.25">
      <c r="A5977" s="15"/>
    </row>
    <row r="5978" spans="1:1" x14ac:dyDescent="0.25">
      <c r="A5978" s="15"/>
    </row>
    <row r="5979" spans="1:1" x14ac:dyDescent="0.25">
      <c r="A5979" s="15"/>
    </row>
    <row r="5980" spans="1:1" x14ac:dyDescent="0.25">
      <c r="A5980" s="15"/>
    </row>
    <row r="5981" spans="1:1" x14ac:dyDescent="0.25">
      <c r="A5981" s="15"/>
    </row>
    <row r="5982" spans="1:1" x14ac:dyDescent="0.25">
      <c r="A5982" s="15"/>
    </row>
    <row r="5983" spans="1:1" x14ac:dyDescent="0.25">
      <c r="A5983" s="15"/>
    </row>
    <row r="5984" spans="1:1" x14ac:dyDescent="0.25">
      <c r="A5984" s="15"/>
    </row>
    <row r="5985" spans="1:1" x14ac:dyDescent="0.25">
      <c r="A5985" s="15"/>
    </row>
    <row r="5986" spans="1:1" x14ac:dyDescent="0.25">
      <c r="A5986" s="15"/>
    </row>
    <row r="5987" spans="1:1" x14ac:dyDescent="0.25">
      <c r="A5987" s="15"/>
    </row>
    <row r="5988" spans="1:1" x14ac:dyDescent="0.25">
      <c r="A5988" s="15"/>
    </row>
    <row r="5989" spans="1:1" x14ac:dyDescent="0.25">
      <c r="A5989" s="15"/>
    </row>
    <row r="5990" spans="1:1" x14ac:dyDescent="0.25">
      <c r="A5990" s="15"/>
    </row>
    <row r="5991" spans="1:1" x14ac:dyDescent="0.25">
      <c r="A5991" s="15"/>
    </row>
    <row r="5992" spans="1:1" x14ac:dyDescent="0.25">
      <c r="A5992" s="15"/>
    </row>
    <row r="5993" spans="1:1" x14ac:dyDescent="0.25">
      <c r="A5993" s="15"/>
    </row>
    <row r="5994" spans="1:1" x14ac:dyDescent="0.25">
      <c r="A5994" s="15"/>
    </row>
    <row r="5995" spans="1:1" x14ac:dyDescent="0.25">
      <c r="A5995" s="15"/>
    </row>
    <row r="5996" spans="1:1" x14ac:dyDescent="0.25">
      <c r="A5996" s="15"/>
    </row>
    <row r="5997" spans="1:1" x14ac:dyDescent="0.25">
      <c r="A5997" s="15"/>
    </row>
    <row r="5998" spans="1:1" x14ac:dyDescent="0.25">
      <c r="A5998" s="15"/>
    </row>
    <row r="5999" spans="1:1" x14ac:dyDescent="0.25">
      <c r="A5999" s="15"/>
    </row>
    <row r="6000" spans="1:1" x14ac:dyDescent="0.25">
      <c r="A6000" s="15"/>
    </row>
    <row r="6001" spans="1:1" x14ac:dyDescent="0.25">
      <c r="A6001" s="15"/>
    </row>
    <row r="6002" spans="1:1" x14ac:dyDescent="0.25">
      <c r="A6002" s="15"/>
    </row>
    <row r="6003" spans="1:1" x14ac:dyDescent="0.25">
      <c r="A6003" s="15"/>
    </row>
    <row r="6004" spans="1:1" x14ac:dyDescent="0.25">
      <c r="A6004" s="15"/>
    </row>
    <row r="6005" spans="1:1" x14ac:dyDescent="0.25">
      <c r="A6005" s="15"/>
    </row>
    <row r="6006" spans="1:1" x14ac:dyDescent="0.25">
      <c r="A6006" s="15"/>
    </row>
    <row r="6007" spans="1:1" x14ac:dyDescent="0.25">
      <c r="A6007" s="15"/>
    </row>
    <row r="6008" spans="1:1" x14ac:dyDescent="0.25">
      <c r="A6008" s="15"/>
    </row>
    <row r="6009" spans="1:1" x14ac:dyDescent="0.25">
      <c r="A6009" s="15"/>
    </row>
    <row r="6010" spans="1:1" x14ac:dyDescent="0.25">
      <c r="A6010" s="15"/>
    </row>
    <row r="6011" spans="1:1" x14ac:dyDescent="0.25">
      <c r="A6011" s="15"/>
    </row>
    <row r="6012" spans="1:1" x14ac:dyDescent="0.25">
      <c r="A6012" s="15"/>
    </row>
    <row r="6013" spans="1:1" x14ac:dyDescent="0.25">
      <c r="A6013" s="15"/>
    </row>
    <row r="6014" spans="1:1" x14ac:dyDescent="0.25">
      <c r="A6014" s="15"/>
    </row>
    <row r="6015" spans="1:1" x14ac:dyDescent="0.25">
      <c r="A6015" s="15"/>
    </row>
    <row r="6016" spans="1:1" x14ac:dyDescent="0.25">
      <c r="A6016" s="15"/>
    </row>
    <row r="6017" spans="1:1" x14ac:dyDescent="0.25">
      <c r="A6017" s="15"/>
    </row>
    <row r="6018" spans="1:1" x14ac:dyDescent="0.25">
      <c r="A6018" s="15"/>
    </row>
    <row r="6019" spans="1:1" x14ac:dyDescent="0.25">
      <c r="A6019" s="15"/>
    </row>
    <row r="6020" spans="1:1" x14ac:dyDescent="0.25">
      <c r="A6020" s="15"/>
    </row>
    <row r="6021" spans="1:1" x14ac:dyDescent="0.25">
      <c r="A6021" s="15"/>
    </row>
    <row r="6022" spans="1:1" x14ac:dyDescent="0.25">
      <c r="A6022" s="15"/>
    </row>
    <row r="6023" spans="1:1" x14ac:dyDescent="0.25">
      <c r="A6023" s="15"/>
    </row>
    <row r="6024" spans="1:1" x14ac:dyDescent="0.25">
      <c r="A6024" s="15"/>
    </row>
    <row r="6025" spans="1:1" x14ac:dyDescent="0.25">
      <c r="A6025" s="15"/>
    </row>
    <row r="6026" spans="1:1" x14ac:dyDescent="0.25">
      <c r="A6026" s="15"/>
    </row>
    <row r="6027" spans="1:1" x14ac:dyDescent="0.25">
      <c r="A6027" s="15"/>
    </row>
    <row r="6028" spans="1:1" x14ac:dyDescent="0.25">
      <c r="A6028" s="15"/>
    </row>
    <row r="6029" spans="1:1" x14ac:dyDescent="0.25">
      <c r="A6029" s="15"/>
    </row>
    <row r="6030" spans="1:1" x14ac:dyDescent="0.25">
      <c r="A6030" s="15"/>
    </row>
    <row r="6031" spans="1:1" x14ac:dyDescent="0.25">
      <c r="A6031" s="15"/>
    </row>
    <row r="6032" spans="1:1" x14ac:dyDescent="0.25">
      <c r="A6032" s="15"/>
    </row>
    <row r="6033" spans="1:1" x14ac:dyDescent="0.25">
      <c r="A6033" s="15"/>
    </row>
    <row r="6034" spans="1:1" x14ac:dyDescent="0.25">
      <c r="A6034" s="15"/>
    </row>
    <row r="6035" spans="1:1" x14ac:dyDescent="0.25">
      <c r="A6035" s="15"/>
    </row>
    <row r="6036" spans="1:1" x14ac:dyDescent="0.25">
      <c r="A6036" s="15"/>
    </row>
    <row r="6037" spans="1:1" x14ac:dyDescent="0.25">
      <c r="A6037" s="15"/>
    </row>
    <row r="6038" spans="1:1" x14ac:dyDescent="0.25">
      <c r="A6038" s="15"/>
    </row>
    <row r="6039" spans="1:1" x14ac:dyDescent="0.25">
      <c r="A6039" s="15"/>
    </row>
    <row r="6040" spans="1:1" x14ac:dyDescent="0.25">
      <c r="A6040" s="15"/>
    </row>
    <row r="6041" spans="1:1" x14ac:dyDescent="0.25">
      <c r="A6041" s="15"/>
    </row>
    <row r="6042" spans="1:1" x14ac:dyDescent="0.25">
      <c r="A6042" s="15"/>
    </row>
    <row r="6043" spans="1:1" x14ac:dyDescent="0.25">
      <c r="A6043" s="15"/>
    </row>
    <row r="6044" spans="1:1" x14ac:dyDescent="0.25">
      <c r="A6044" s="15"/>
    </row>
    <row r="6045" spans="1:1" x14ac:dyDescent="0.25">
      <c r="A6045" s="15"/>
    </row>
    <row r="6046" spans="1:1" x14ac:dyDescent="0.25">
      <c r="A6046" s="15"/>
    </row>
    <row r="6047" spans="1:1" x14ac:dyDescent="0.25">
      <c r="A6047" s="15"/>
    </row>
    <row r="6048" spans="1:1" x14ac:dyDescent="0.25">
      <c r="A6048" s="15"/>
    </row>
    <row r="6049" spans="1:1" x14ac:dyDescent="0.25">
      <c r="A6049" s="15"/>
    </row>
    <row r="6050" spans="1:1" x14ac:dyDescent="0.25">
      <c r="A6050" s="15"/>
    </row>
    <row r="6051" spans="1:1" x14ac:dyDescent="0.25">
      <c r="A6051" s="15"/>
    </row>
    <row r="6052" spans="1:1" x14ac:dyDescent="0.25">
      <c r="A6052" s="15"/>
    </row>
    <row r="6053" spans="1:1" x14ac:dyDescent="0.25">
      <c r="A6053" s="15"/>
    </row>
    <row r="6054" spans="1:1" x14ac:dyDescent="0.25">
      <c r="A6054" s="15"/>
    </row>
    <row r="6055" spans="1:1" x14ac:dyDescent="0.25">
      <c r="A6055" s="15"/>
    </row>
    <row r="6056" spans="1:1" x14ac:dyDescent="0.25">
      <c r="A6056" s="15"/>
    </row>
    <row r="6057" spans="1:1" x14ac:dyDescent="0.25">
      <c r="A6057" s="15"/>
    </row>
    <row r="6058" spans="1:1" x14ac:dyDescent="0.25">
      <c r="A6058" s="15"/>
    </row>
    <row r="6059" spans="1:1" x14ac:dyDescent="0.25">
      <c r="A6059" s="15"/>
    </row>
    <row r="6060" spans="1:1" x14ac:dyDescent="0.25">
      <c r="A6060" s="15"/>
    </row>
    <row r="6061" spans="1:1" x14ac:dyDescent="0.25">
      <c r="A6061" s="15"/>
    </row>
    <row r="6062" spans="1:1" x14ac:dyDescent="0.25">
      <c r="A6062" s="15"/>
    </row>
    <row r="6063" spans="1:1" x14ac:dyDescent="0.25">
      <c r="A6063" s="15"/>
    </row>
    <row r="6064" spans="1:1" x14ac:dyDescent="0.25">
      <c r="A6064" s="15"/>
    </row>
    <row r="6065" spans="1:1" x14ac:dyDescent="0.25">
      <c r="A6065" s="15"/>
    </row>
    <row r="6066" spans="1:1" x14ac:dyDescent="0.25">
      <c r="A6066" s="15"/>
    </row>
    <row r="6067" spans="1:1" x14ac:dyDescent="0.25">
      <c r="A6067" s="15"/>
    </row>
    <row r="6068" spans="1:1" x14ac:dyDescent="0.25">
      <c r="A6068" s="15"/>
    </row>
    <row r="6069" spans="1:1" x14ac:dyDescent="0.25">
      <c r="A6069" s="15"/>
    </row>
    <row r="6070" spans="1:1" x14ac:dyDescent="0.25">
      <c r="A6070" s="15"/>
    </row>
    <row r="6071" spans="1:1" x14ac:dyDescent="0.25">
      <c r="A6071" s="15"/>
    </row>
    <row r="6072" spans="1:1" x14ac:dyDescent="0.25">
      <c r="A6072" s="15"/>
    </row>
    <row r="6073" spans="1:1" x14ac:dyDescent="0.25">
      <c r="A6073" s="15"/>
    </row>
    <row r="6074" spans="1:1" x14ac:dyDescent="0.25">
      <c r="A6074" s="15"/>
    </row>
    <row r="6075" spans="1:1" x14ac:dyDescent="0.25">
      <c r="A6075" s="15"/>
    </row>
    <row r="6076" spans="1:1" x14ac:dyDescent="0.25">
      <c r="A6076" s="15"/>
    </row>
    <row r="6077" spans="1:1" x14ac:dyDescent="0.25">
      <c r="A6077" s="15"/>
    </row>
    <row r="6078" spans="1:1" x14ac:dyDescent="0.25">
      <c r="A6078" s="15"/>
    </row>
    <row r="6079" spans="1:1" x14ac:dyDescent="0.25">
      <c r="A6079" s="15"/>
    </row>
    <row r="6080" spans="1:1" x14ac:dyDescent="0.25">
      <c r="A6080" s="15"/>
    </row>
    <row r="6081" spans="1:1" x14ac:dyDescent="0.25">
      <c r="A6081" s="15"/>
    </row>
    <row r="6082" spans="1:1" x14ac:dyDescent="0.25">
      <c r="A6082" s="15"/>
    </row>
    <row r="6083" spans="1:1" x14ac:dyDescent="0.25">
      <c r="A6083" s="15"/>
    </row>
    <row r="6084" spans="1:1" x14ac:dyDescent="0.25">
      <c r="A6084" s="15"/>
    </row>
    <row r="6085" spans="1:1" x14ac:dyDescent="0.25">
      <c r="A6085" s="15"/>
    </row>
    <row r="6086" spans="1:1" x14ac:dyDescent="0.25">
      <c r="A6086" s="15"/>
    </row>
    <row r="6087" spans="1:1" x14ac:dyDescent="0.25">
      <c r="A6087" s="15"/>
    </row>
    <row r="6088" spans="1:1" x14ac:dyDescent="0.25">
      <c r="A6088" s="15"/>
    </row>
    <row r="6089" spans="1:1" x14ac:dyDescent="0.25">
      <c r="A6089" s="15"/>
    </row>
    <row r="6090" spans="1:1" x14ac:dyDescent="0.25">
      <c r="A6090" s="15"/>
    </row>
    <row r="6091" spans="1:1" x14ac:dyDescent="0.25">
      <c r="A6091" s="15"/>
    </row>
    <row r="6092" spans="1:1" x14ac:dyDescent="0.25">
      <c r="A6092" s="15"/>
    </row>
    <row r="6093" spans="1:1" x14ac:dyDescent="0.25">
      <c r="A6093" s="15"/>
    </row>
    <row r="6094" spans="1:1" x14ac:dyDescent="0.25">
      <c r="A6094" s="15"/>
    </row>
    <row r="6095" spans="1:1" x14ac:dyDescent="0.25">
      <c r="A6095" s="15"/>
    </row>
    <row r="6096" spans="1:1" x14ac:dyDescent="0.25">
      <c r="A6096" s="15"/>
    </row>
    <row r="6097" spans="1:1" x14ac:dyDescent="0.25">
      <c r="A6097" s="15"/>
    </row>
    <row r="6098" spans="1:1" x14ac:dyDescent="0.25">
      <c r="A6098" s="15"/>
    </row>
    <row r="6099" spans="1:1" x14ac:dyDescent="0.25">
      <c r="A6099" s="15"/>
    </row>
    <row r="6100" spans="1:1" x14ac:dyDescent="0.25">
      <c r="A6100" s="15"/>
    </row>
    <row r="6101" spans="1:1" x14ac:dyDescent="0.25">
      <c r="A6101" s="15"/>
    </row>
    <row r="6102" spans="1:1" x14ac:dyDescent="0.25">
      <c r="A6102" s="15"/>
    </row>
    <row r="6103" spans="1:1" x14ac:dyDescent="0.25">
      <c r="A6103" s="15"/>
    </row>
    <row r="6104" spans="1:1" x14ac:dyDescent="0.25">
      <c r="A6104" s="15"/>
    </row>
    <row r="6105" spans="1:1" x14ac:dyDescent="0.25">
      <c r="A6105" s="15"/>
    </row>
    <row r="6106" spans="1:1" x14ac:dyDescent="0.25">
      <c r="A6106" s="15"/>
    </row>
    <row r="6107" spans="1:1" x14ac:dyDescent="0.25">
      <c r="A6107" s="15"/>
    </row>
    <row r="6108" spans="1:1" x14ac:dyDescent="0.25">
      <c r="A6108" s="15"/>
    </row>
    <row r="6109" spans="1:1" x14ac:dyDescent="0.25">
      <c r="A6109" s="15"/>
    </row>
    <row r="6110" spans="1:1" x14ac:dyDescent="0.25">
      <c r="A6110" s="15"/>
    </row>
    <row r="6111" spans="1:1" x14ac:dyDescent="0.25">
      <c r="A6111" s="15"/>
    </row>
    <row r="6112" spans="1:1" x14ac:dyDescent="0.25">
      <c r="A6112" s="15"/>
    </row>
    <row r="6113" spans="1:1" x14ac:dyDescent="0.25">
      <c r="A6113" s="15"/>
    </row>
    <row r="6114" spans="1:1" x14ac:dyDescent="0.25">
      <c r="A6114" s="15"/>
    </row>
    <row r="6115" spans="1:1" x14ac:dyDescent="0.25">
      <c r="A6115" s="15"/>
    </row>
    <row r="6116" spans="1:1" x14ac:dyDescent="0.25">
      <c r="A6116" s="15"/>
    </row>
    <row r="6117" spans="1:1" x14ac:dyDescent="0.25">
      <c r="A6117" s="15"/>
    </row>
    <row r="6118" spans="1:1" x14ac:dyDescent="0.25">
      <c r="A6118" s="15"/>
    </row>
    <row r="6119" spans="1:1" x14ac:dyDescent="0.25">
      <c r="A6119" s="15"/>
    </row>
    <row r="6120" spans="1:1" x14ac:dyDescent="0.25">
      <c r="A6120" s="15"/>
    </row>
    <row r="6121" spans="1:1" x14ac:dyDescent="0.25">
      <c r="A6121" s="15"/>
    </row>
    <row r="6122" spans="1:1" x14ac:dyDescent="0.25">
      <c r="A6122" s="15"/>
    </row>
    <row r="6123" spans="1:1" x14ac:dyDescent="0.25">
      <c r="A6123" s="15"/>
    </row>
    <row r="6124" spans="1:1" x14ac:dyDescent="0.25">
      <c r="A6124" s="15"/>
    </row>
    <row r="6125" spans="1:1" x14ac:dyDescent="0.25">
      <c r="A6125" s="15"/>
    </row>
    <row r="6126" spans="1:1" x14ac:dyDescent="0.25">
      <c r="A6126" s="15"/>
    </row>
    <row r="6127" spans="1:1" x14ac:dyDescent="0.25">
      <c r="A6127" s="15"/>
    </row>
    <row r="6128" spans="1:1" x14ac:dyDescent="0.25">
      <c r="A6128" s="15"/>
    </row>
    <row r="6129" spans="1:1" x14ac:dyDescent="0.25">
      <c r="A6129" s="15"/>
    </row>
    <row r="6130" spans="1:1" x14ac:dyDescent="0.25">
      <c r="A6130" s="15"/>
    </row>
    <row r="6131" spans="1:1" x14ac:dyDescent="0.25">
      <c r="A6131" s="15"/>
    </row>
    <row r="6132" spans="1:1" x14ac:dyDescent="0.25">
      <c r="A6132" s="15"/>
    </row>
    <row r="6133" spans="1:1" x14ac:dyDescent="0.25">
      <c r="A6133" s="15"/>
    </row>
    <row r="6134" spans="1:1" x14ac:dyDescent="0.25">
      <c r="A6134" s="15"/>
    </row>
    <row r="6135" spans="1:1" x14ac:dyDescent="0.25">
      <c r="A6135" s="15"/>
    </row>
    <row r="6136" spans="1:1" x14ac:dyDescent="0.25">
      <c r="A6136" s="15"/>
    </row>
    <row r="6137" spans="1:1" x14ac:dyDescent="0.25">
      <c r="A6137" s="15"/>
    </row>
    <row r="6138" spans="1:1" x14ac:dyDescent="0.25">
      <c r="A6138" s="15"/>
    </row>
    <row r="6139" spans="1:1" x14ac:dyDescent="0.25">
      <c r="A6139" s="15"/>
    </row>
    <row r="6140" spans="1:1" x14ac:dyDescent="0.25">
      <c r="A6140" s="15"/>
    </row>
    <row r="6141" spans="1:1" x14ac:dyDescent="0.25">
      <c r="A6141" s="15"/>
    </row>
    <row r="6142" spans="1:1" x14ac:dyDescent="0.25">
      <c r="A6142" s="15"/>
    </row>
    <row r="6143" spans="1:1" x14ac:dyDescent="0.25">
      <c r="A6143" s="15"/>
    </row>
    <row r="6144" spans="1:1" x14ac:dyDescent="0.25">
      <c r="A6144" s="15"/>
    </row>
    <row r="6145" spans="1:1" x14ac:dyDescent="0.25">
      <c r="A6145" s="15"/>
    </row>
    <row r="6146" spans="1:1" x14ac:dyDescent="0.25">
      <c r="A6146" s="15"/>
    </row>
    <row r="6147" spans="1:1" x14ac:dyDescent="0.25">
      <c r="A6147" s="15"/>
    </row>
    <row r="6148" spans="1:1" x14ac:dyDescent="0.25">
      <c r="A6148" s="15"/>
    </row>
    <row r="6149" spans="1:1" x14ac:dyDescent="0.25">
      <c r="A6149" s="15"/>
    </row>
    <row r="6150" spans="1:1" x14ac:dyDescent="0.25">
      <c r="A6150" s="15"/>
    </row>
    <row r="6151" spans="1:1" x14ac:dyDescent="0.25">
      <c r="A6151" s="15"/>
    </row>
    <row r="6152" spans="1:1" x14ac:dyDescent="0.25">
      <c r="A6152" s="15"/>
    </row>
    <row r="6153" spans="1:1" x14ac:dyDescent="0.25">
      <c r="A6153" s="15"/>
    </row>
    <row r="6154" spans="1:1" x14ac:dyDescent="0.25">
      <c r="A6154" s="15"/>
    </row>
    <row r="6155" spans="1:1" x14ac:dyDescent="0.25">
      <c r="A6155" s="15"/>
    </row>
    <row r="6156" spans="1:1" x14ac:dyDescent="0.25">
      <c r="A6156" s="15"/>
    </row>
    <row r="6157" spans="1:1" x14ac:dyDescent="0.25">
      <c r="A6157" s="15"/>
    </row>
    <row r="6158" spans="1:1" x14ac:dyDescent="0.25">
      <c r="A6158" s="15"/>
    </row>
    <row r="6159" spans="1:1" x14ac:dyDescent="0.25">
      <c r="A6159" s="15"/>
    </row>
    <row r="6160" spans="1:1" x14ac:dyDescent="0.25">
      <c r="A6160" s="15"/>
    </row>
    <row r="6161" spans="1:1" x14ac:dyDescent="0.25">
      <c r="A6161" s="15"/>
    </row>
    <row r="6162" spans="1:1" x14ac:dyDescent="0.25">
      <c r="A6162" s="15"/>
    </row>
    <row r="6163" spans="1:1" x14ac:dyDescent="0.25">
      <c r="A6163" s="15"/>
    </row>
    <row r="6164" spans="1:1" x14ac:dyDescent="0.25">
      <c r="A6164" s="15"/>
    </row>
    <row r="6165" spans="1:1" x14ac:dyDescent="0.25">
      <c r="A6165" s="15"/>
    </row>
    <row r="6166" spans="1:1" x14ac:dyDescent="0.25">
      <c r="A6166" s="15"/>
    </row>
    <row r="6167" spans="1:1" x14ac:dyDescent="0.25">
      <c r="A6167" s="15"/>
    </row>
    <row r="6168" spans="1:1" x14ac:dyDescent="0.25">
      <c r="A6168" s="15"/>
    </row>
    <row r="6169" spans="1:1" x14ac:dyDescent="0.25">
      <c r="A6169" s="15"/>
    </row>
    <row r="6170" spans="1:1" x14ac:dyDescent="0.25">
      <c r="A6170" s="15"/>
    </row>
    <row r="6171" spans="1:1" x14ac:dyDescent="0.25">
      <c r="A6171" s="15"/>
    </row>
    <row r="6172" spans="1:1" x14ac:dyDescent="0.25">
      <c r="A6172" s="15"/>
    </row>
    <row r="6173" spans="1:1" x14ac:dyDescent="0.25">
      <c r="A6173" s="15"/>
    </row>
    <row r="6174" spans="1:1" x14ac:dyDescent="0.25">
      <c r="A6174" s="15"/>
    </row>
    <row r="6175" spans="1:1" x14ac:dyDescent="0.25">
      <c r="A6175" s="15"/>
    </row>
    <row r="6176" spans="1:1" x14ac:dyDescent="0.25">
      <c r="A6176" s="15"/>
    </row>
    <row r="6177" spans="1:1" x14ac:dyDescent="0.25">
      <c r="A6177" s="15"/>
    </row>
    <row r="6178" spans="1:1" x14ac:dyDescent="0.25">
      <c r="A6178" s="15"/>
    </row>
    <row r="6179" spans="1:1" x14ac:dyDescent="0.25">
      <c r="A6179" s="15"/>
    </row>
    <row r="6180" spans="1:1" x14ac:dyDescent="0.25">
      <c r="A6180" s="15"/>
    </row>
    <row r="6181" spans="1:1" x14ac:dyDescent="0.25">
      <c r="A6181" s="15"/>
    </row>
    <row r="6182" spans="1:1" x14ac:dyDescent="0.25">
      <c r="A6182" s="15"/>
    </row>
    <row r="6183" spans="1:1" x14ac:dyDescent="0.25">
      <c r="A6183" s="15"/>
    </row>
    <row r="6184" spans="1:1" x14ac:dyDescent="0.25">
      <c r="A6184" s="15"/>
    </row>
    <row r="6185" spans="1:1" x14ac:dyDescent="0.25">
      <c r="A6185" s="15"/>
    </row>
    <row r="6186" spans="1:1" x14ac:dyDescent="0.25">
      <c r="A6186" s="15"/>
    </row>
    <row r="6187" spans="1:1" x14ac:dyDescent="0.25">
      <c r="A6187" s="15"/>
    </row>
    <row r="6188" spans="1:1" x14ac:dyDescent="0.25">
      <c r="A6188" s="15"/>
    </row>
    <row r="6189" spans="1:1" x14ac:dyDescent="0.25">
      <c r="A6189" s="15"/>
    </row>
    <row r="6190" spans="1:1" x14ac:dyDescent="0.25">
      <c r="A6190" s="15"/>
    </row>
    <row r="6191" spans="1:1" x14ac:dyDescent="0.25">
      <c r="A6191" s="15"/>
    </row>
    <row r="6192" spans="1:1" x14ac:dyDescent="0.25">
      <c r="A6192" s="15"/>
    </row>
    <row r="6193" spans="1:1" x14ac:dyDescent="0.25">
      <c r="A6193" s="15"/>
    </row>
    <row r="6194" spans="1:1" x14ac:dyDescent="0.25">
      <c r="A6194" s="15"/>
    </row>
    <row r="6195" spans="1:1" x14ac:dyDescent="0.25">
      <c r="A6195" s="15"/>
    </row>
    <row r="6196" spans="1:1" x14ac:dyDescent="0.25">
      <c r="A6196" s="15"/>
    </row>
    <row r="6197" spans="1:1" x14ac:dyDescent="0.25">
      <c r="A6197" s="15"/>
    </row>
    <row r="6198" spans="1:1" x14ac:dyDescent="0.25">
      <c r="A6198" s="15"/>
    </row>
    <row r="6199" spans="1:1" x14ac:dyDescent="0.25">
      <c r="A6199" s="15"/>
    </row>
    <row r="6200" spans="1:1" x14ac:dyDescent="0.25">
      <c r="A6200" s="15"/>
    </row>
    <row r="6201" spans="1:1" x14ac:dyDescent="0.25">
      <c r="A6201" s="15"/>
    </row>
    <row r="6202" spans="1:1" x14ac:dyDescent="0.25">
      <c r="A6202" s="15"/>
    </row>
    <row r="6203" spans="1:1" x14ac:dyDescent="0.25">
      <c r="A6203" s="15"/>
    </row>
    <row r="6204" spans="1:1" x14ac:dyDescent="0.25">
      <c r="A6204" s="15"/>
    </row>
    <row r="6205" spans="1:1" x14ac:dyDescent="0.25">
      <c r="A6205" s="15"/>
    </row>
    <row r="6206" spans="1:1" x14ac:dyDescent="0.25">
      <c r="A6206" s="15"/>
    </row>
    <row r="6207" spans="1:1" x14ac:dyDescent="0.25">
      <c r="A6207" s="15"/>
    </row>
    <row r="6208" spans="1:1" x14ac:dyDescent="0.25">
      <c r="A6208" s="15"/>
    </row>
    <row r="6209" spans="1:1" x14ac:dyDescent="0.25">
      <c r="A6209" s="15"/>
    </row>
    <row r="6210" spans="1:1" x14ac:dyDescent="0.25">
      <c r="A6210" s="15"/>
    </row>
    <row r="6211" spans="1:1" x14ac:dyDescent="0.25">
      <c r="A6211" s="15"/>
    </row>
    <row r="6212" spans="1:1" x14ac:dyDescent="0.25">
      <c r="A6212" s="15"/>
    </row>
    <row r="6213" spans="1:1" x14ac:dyDescent="0.25">
      <c r="A6213" s="15"/>
    </row>
    <row r="6214" spans="1:1" x14ac:dyDescent="0.25">
      <c r="A6214" s="15"/>
    </row>
    <row r="6215" spans="1:1" x14ac:dyDescent="0.25">
      <c r="A6215" s="15"/>
    </row>
    <row r="6216" spans="1:1" x14ac:dyDescent="0.25">
      <c r="A6216" s="15"/>
    </row>
    <row r="6217" spans="1:1" x14ac:dyDescent="0.25">
      <c r="A6217" s="15"/>
    </row>
    <row r="6218" spans="1:1" x14ac:dyDescent="0.25">
      <c r="A6218" s="15"/>
    </row>
    <row r="6219" spans="1:1" x14ac:dyDescent="0.25">
      <c r="A6219" s="15"/>
    </row>
    <row r="6220" spans="1:1" x14ac:dyDescent="0.25">
      <c r="A6220" s="15"/>
    </row>
    <row r="6221" spans="1:1" x14ac:dyDescent="0.25">
      <c r="A6221" s="15"/>
    </row>
    <row r="6222" spans="1:1" x14ac:dyDescent="0.25">
      <c r="A6222" s="15"/>
    </row>
    <row r="6223" spans="1:1" x14ac:dyDescent="0.25">
      <c r="A6223" s="15"/>
    </row>
    <row r="6224" spans="1:1" x14ac:dyDescent="0.25">
      <c r="A6224" s="15"/>
    </row>
    <row r="6225" spans="1:1" x14ac:dyDescent="0.25">
      <c r="A6225" s="15"/>
    </row>
    <row r="6226" spans="1:1" x14ac:dyDescent="0.25">
      <c r="A6226" s="15"/>
    </row>
    <row r="6227" spans="1:1" x14ac:dyDescent="0.25">
      <c r="A6227" s="15"/>
    </row>
    <row r="6228" spans="1:1" x14ac:dyDescent="0.25">
      <c r="A6228" s="15"/>
    </row>
    <row r="6229" spans="1:1" x14ac:dyDescent="0.25">
      <c r="A6229" s="15"/>
    </row>
    <row r="6230" spans="1:1" x14ac:dyDescent="0.25">
      <c r="A6230" s="15"/>
    </row>
    <row r="6231" spans="1:1" x14ac:dyDescent="0.25">
      <c r="A6231" s="15"/>
    </row>
    <row r="6232" spans="1:1" x14ac:dyDescent="0.25">
      <c r="A6232" s="15"/>
    </row>
    <row r="6233" spans="1:1" x14ac:dyDescent="0.25">
      <c r="A6233" s="15"/>
    </row>
    <row r="6234" spans="1:1" x14ac:dyDescent="0.25">
      <c r="A6234" s="15"/>
    </row>
    <row r="6235" spans="1:1" x14ac:dyDescent="0.25">
      <c r="A6235" s="15"/>
    </row>
    <row r="6236" spans="1:1" x14ac:dyDescent="0.25">
      <c r="A6236" s="15"/>
    </row>
    <row r="6237" spans="1:1" x14ac:dyDescent="0.25">
      <c r="A6237" s="15"/>
    </row>
    <row r="6238" spans="1:1" x14ac:dyDescent="0.25">
      <c r="A6238" s="15"/>
    </row>
    <row r="6239" spans="1:1" x14ac:dyDescent="0.25">
      <c r="A6239" s="15"/>
    </row>
    <row r="6240" spans="1:1" x14ac:dyDescent="0.25">
      <c r="A6240" s="15"/>
    </row>
    <row r="6241" spans="1:1" x14ac:dyDescent="0.25">
      <c r="A6241" s="15"/>
    </row>
    <row r="6242" spans="1:1" x14ac:dyDescent="0.25">
      <c r="A6242" s="15"/>
    </row>
    <row r="6243" spans="1:1" x14ac:dyDescent="0.25">
      <c r="A6243" s="15"/>
    </row>
    <row r="6244" spans="1:1" x14ac:dyDescent="0.25">
      <c r="A6244" s="15"/>
    </row>
    <row r="6245" spans="1:1" x14ac:dyDescent="0.25">
      <c r="A6245" s="15"/>
    </row>
    <row r="6246" spans="1:1" x14ac:dyDescent="0.25">
      <c r="A6246" s="15"/>
    </row>
    <row r="6247" spans="1:1" x14ac:dyDescent="0.25">
      <c r="A6247" s="15"/>
    </row>
    <row r="6248" spans="1:1" x14ac:dyDescent="0.25">
      <c r="A6248" s="15"/>
    </row>
    <row r="6249" spans="1:1" x14ac:dyDescent="0.25">
      <c r="A6249" s="15"/>
    </row>
    <row r="6250" spans="1:1" x14ac:dyDescent="0.25">
      <c r="A6250" s="15"/>
    </row>
    <row r="6251" spans="1:1" x14ac:dyDescent="0.25">
      <c r="A6251" s="15"/>
    </row>
    <row r="6252" spans="1:1" x14ac:dyDescent="0.25">
      <c r="A6252" s="15"/>
    </row>
    <row r="6253" spans="1:1" x14ac:dyDescent="0.25">
      <c r="A6253" s="15"/>
    </row>
    <row r="6254" spans="1:1" x14ac:dyDescent="0.25">
      <c r="A6254" s="15"/>
    </row>
    <row r="6255" spans="1:1" x14ac:dyDescent="0.25">
      <c r="A6255" s="15"/>
    </row>
    <row r="6256" spans="1:1" x14ac:dyDescent="0.25">
      <c r="A6256" s="15"/>
    </row>
    <row r="6257" spans="1:1" x14ac:dyDescent="0.25">
      <c r="A6257" s="15"/>
    </row>
    <row r="6258" spans="1:1" x14ac:dyDescent="0.25">
      <c r="A6258" s="15"/>
    </row>
    <row r="6259" spans="1:1" x14ac:dyDescent="0.25">
      <c r="A6259" s="15"/>
    </row>
    <row r="6260" spans="1:1" x14ac:dyDescent="0.25">
      <c r="A6260" s="15"/>
    </row>
    <row r="6261" spans="1:1" x14ac:dyDescent="0.25">
      <c r="A6261" s="15"/>
    </row>
    <row r="6262" spans="1:1" x14ac:dyDescent="0.25">
      <c r="A6262" s="15"/>
    </row>
    <row r="6263" spans="1:1" x14ac:dyDescent="0.25">
      <c r="A6263" s="15"/>
    </row>
    <row r="6264" spans="1:1" x14ac:dyDescent="0.25">
      <c r="A6264" s="15"/>
    </row>
    <row r="6265" spans="1:1" x14ac:dyDescent="0.25">
      <c r="A6265" s="15"/>
    </row>
    <row r="6266" spans="1:1" x14ac:dyDescent="0.25">
      <c r="A6266" s="15"/>
    </row>
    <row r="6267" spans="1:1" x14ac:dyDescent="0.25">
      <c r="A6267" s="15"/>
    </row>
    <row r="6268" spans="1:1" x14ac:dyDescent="0.25">
      <c r="A6268" s="15"/>
    </row>
    <row r="6269" spans="1:1" x14ac:dyDescent="0.25">
      <c r="A6269" s="15"/>
    </row>
    <row r="6270" spans="1:1" x14ac:dyDescent="0.25">
      <c r="A6270" s="15"/>
    </row>
    <row r="6271" spans="1:1" x14ac:dyDescent="0.25">
      <c r="A6271" s="15"/>
    </row>
    <row r="6272" spans="1:1" x14ac:dyDescent="0.25">
      <c r="A6272" s="15"/>
    </row>
    <row r="6273" spans="1:1" x14ac:dyDescent="0.25">
      <c r="A6273" s="15"/>
    </row>
    <row r="6274" spans="1:1" x14ac:dyDescent="0.25">
      <c r="A6274" s="15"/>
    </row>
    <row r="6275" spans="1:1" x14ac:dyDescent="0.25">
      <c r="A6275" s="15"/>
    </row>
    <row r="6276" spans="1:1" x14ac:dyDescent="0.25">
      <c r="A6276" s="15"/>
    </row>
    <row r="6277" spans="1:1" x14ac:dyDescent="0.25">
      <c r="A6277" s="15"/>
    </row>
    <row r="6278" spans="1:1" x14ac:dyDescent="0.25">
      <c r="A6278" s="15"/>
    </row>
    <row r="6279" spans="1:1" x14ac:dyDescent="0.25">
      <c r="A6279" s="15"/>
    </row>
    <row r="6280" spans="1:1" x14ac:dyDescent="0.25">
      <c r="A6280" s="15"/>
    </row>
    <row r="6281" spans="1:1" x14ac:dyDescent="0.25">
      <c r="A6281" s="15"/>
    </row>
    <row r="6282" spans="1:1" x14ac:dyDescent="0.25">
      <c r="A6282" s="15"/>
    </row>
    <row r="6283" spans="1:1" x14ac:dyDescent="0.25">
      <c r="A6283" s="15"/>
    </row>
    <row r="6284" spans="1:1" x14ac:dyDescent="0.25">
      <c r="A6284" s="15"/>
    </row>
    <row r="6285" spans="1:1" x14ac:dyDescent="0.25">
      <c r="A6285" s="15"/>
    </row>
    <row r="6286" spans="1:1" x14ac:dyDescent="0.25">
      <c r="A6286" s="15"/>
    </row>
    <row r="6287" spans="1:1" x14ac:dyDescent="0.25">
      <c r="A6287" s="15"/>
    </row>
    <row r="6288" spans="1:1" x14ac:dyDescent="0.25">
      <c r="A6288" s="15"/>
    </row>
    <row r="6289" spans="1:1" x14ac:dyDescent="0.25">
      <c r="A6289" s="15"/>
    </row>
    <row r="6290" spans="1:1" x14ac:dyDescent="0.25">
      <c r="A6290" s="15"/>
    </row>
    <row r="6291" spans="1:1" x14ac:dyDescent="0.25">
      <c r="A6291" s="15"/>
    </row>
    <row r="6292" spans="1:1" x14ac:dyDescent="0.25">
      <c r="A6292" s="15"/>
    </row>
    <row r="6293" spans="1:1" x14ac:dyDescent="0.25">
      <c r="A6293" s="15"/>
    </row>
    <row r="6294" spans="1:1" x14ac:dyDescent="0.25">
      <c r="A6294" s="15"/>
    </row>
    <row r="6295" spans="1:1" x14ac:dyDescent="0.25">
      <c r="A6295" s="15"/>
    </row>
    <row r="6296" spans="1:1" x14ac:dyDescent="0.25">
      <c r="A6296" s="15"/>
    </row>
    <row r="6297" spans="1:1" x14ac:dyDescent="0.25">
      <c r="A6297" s="15"/>
    </row>
    <row r="6298" spans="1:1" x14ac:dyDescent="0.25">
      <c r="A6298" s="15"/>
    </row>
    <row r="6299" spans="1:1" x14ac:dyDescent="0.25">
      <c r="A6299" s="15"/>
    </row>
    <row r="6300" spans="1:1" x14ac:dyDescent="0.25">
      <c r="A6300" s="15"/>
    </row>
    <row r="6301" spans="1:1" x14ac:dyDescent="0.25">
      <c r="A6301" s="15"/>
    </row>
    <row r="6302" spans="1:1" x14ac:dyDescent="0.25">
      <c r="A6302" s="15"/>
    </row>
    <row r="6303" spans="1:1" x14ac:dyDescent="0.25">
      <c r="A6303" s="15"/>
    </row>
    <row r="6304" spans="1:1" x14ac:dyDescent="0.25">
      <c r="A6304" s="15"/>
    </row>
    <row r="6305" spans="1:1" x14ac:dyDescent="0.25">
      <c r="A6305" s="15"/>
    </row>
    <row r="6306" spans="1:1" x14ac:dyDescent="0.25">
      <c r="A6306" s="15"/>
    </row>
    <row r="6307" spans="1:1" x14ac:dyDescent="0.25">
      <c r="A6307" s="15"/>
    </row>
    <row r="6308" spans="1:1" x14ac:dyDescent="0.25">
      <c r="A6308" s="15"/>
    </row>
    <row r="6309" spans="1:1" x14ac:dyDescent="0.25">
      <c r="A6309" s="15"/>
    </row>
    <row r="6310" spans="1:1" x14ac:dyDescent="0.25">
      <c r="A6310" s="15"/>
    </row>
    <row r="6311" spans="1:1" x14ac:dyDescent="0.25">
      <c r="A6311" s="15"/>
    </row>
    <row r="6312" spans="1:1" x14ac:dyDescent="0.25">
      <c r="A6312" s="15"/>
    </row>
    <row r="6313" spans="1:1" x14ac:dyDescent="0.25">
      <c r="A6313" s="15"/>
    </row>
    <row r="6314" spans="1:1" x14ac:dyDescent="0.25">
      <c r="A6314" s="15"/>
    </row>
    <row r="6315" spans="1:1" x14ac:dyDescent="0.25">
      <c r="A6315" s="15"/>
    </row>
    <row r="6316" spans="1:1" x14ac:dyDescent="0.25">
      <c r="A6316" s="15"/>
    </row>
    <row r="6317" spans="1:1" x14ac:dyDescent="0.25">
      <c r="A6317" s="15"/>
    </row>
    <row r="6318" spans="1:1" x14ac:dyDescent="0.25">
      <c r="A6318" s="15"/>
    </row>
    <row r="6319" spans="1:1" x14ac:dyDescent="0.25">
      <c r="A6319" s="15"/>
    </row>
    <row r="6320" spans="1:1" x14ac:dyDescent="0.25">
      <c r="A6320" s="15"/>
    </row>
    <row r="6321" spans="1:1" x14ac:dyDescent="0.25">
      <c r="A6321" s="15"/>
    </row>
    <row r="6322" spans="1:1" x14ac:dyDescent="0.25">
      <c r="A6322" s="15"/>
    </row>
    <row r="6323" spans="1:1" x14ac:dyDescent="0.25">
      <c r="A6323" s="15"/>
    </row>
    <row r="6324" spans="1:1" x14ac:dyDescent="0.25">
      <c r="A6324" s="15"/>
    </row>
    <row r="6325" spans="1:1" x14ac:dyDescent="0.25">
      <c r="A6325" s="15"/>
    </row>
    <row r="6326" spans="1:1" x14ac:dyDescent="0.25">
      <c r="A6326" s="15"/>
    </row>
    <row r="6327" spans="1:1" x14ac:dyDescent="0.25">
      <c r="A6327" s="15"/>
    </row>
    <row r="6328" spans="1:1" x14ac:dyDescent="0.25">
      <c r="A6328" s="15"/>
    </row>
    <row r="6329" spans="1:1" x14ac:dyDescent="0.25">
      <c r="A6329" s="15"/>
    </row>
    <row r="6330" spans="1:1" x14ac:dyDescent="0.25">
      <c r="A6330" s="15"/>
    </row>
    <row r="6331" spans="1:1" x14ac:dyDescent="0.25">
      <c r="A6331" s="15"/>
    </row>
    <row r="6332" spans="1:1" x14ac:dyDescent="0.25">
      <c r="A6332" s="15"/>
    </row>
    <row r="6333" spans="1:1" x14ac:dyDescent="0.25">
      <c r="A6333" s="15"/>
    </row>
    <row r="6334" spans="1:1" x14ac:dyDescent="0.25">
      <c r="A6334" s="15"/>
    </row>
    <row r="6335" spans="1:1" x14ac:dyDescent="0.25">
      <c r="A6335" s="15"/>
    </row>
    <row r="6336" spans="1:1" x14ac:dyDescent="0.25">
      <c r="A6336" s="15"/>
    </row>
    <row r="6337" spans="1:1" x14ac:dyDescent="0.25">
      <c r="A6337" s="15"/>
    </row>
    <row r="6338" spans="1:1" x14ac:dyDescent="0.25">
      <c r="A6338" s="15"/>
    </row>
    <row r="6339" spans="1:1" x14ac:dyDescent="0.25">
      <c r="A6339" s="15"/>
    </row>
    <row r="6340" spans="1:1" x14ac:dyDescent="0.25">
      <c r="A6340" s="15"/>
    </row>
    <row r="6341" spans="1:1" x14ac:dyDescent="0.25">
      <c r="A6341" s="15"/>
    </row>
    <row r="6342" spans="1:1" x14ac:dyDescent="0.25">
      <c r="A6342" s="15"/>
    </row>
    <row r="6343" spans="1:1" x14ac:dyDescent="0.25">
      <c r="A6343" s="15"/>
    </row>
    <row r="6344" spans="1:1" x14ac:dyDescent="0.25">
      <c r="A6344" s="15"/>
    </row>
    <row r="6345" spans="1:1" x14ac:dyDescent="0.25">
      <c r="A6345" s="15"/>
    </row>
    <row r="6346" spans="1:1" x14ac:dyDescent="0.25">
      <c r="A6346" s="15"/>
    </row>
    <row r="6347" spans="1:1" x14ac:dyDescent="0.25">
      <c r="A6347" s="15"/>
    </row>
    <row r="6348" spans="1:1" x14ac:dyDescent="0.25">
      <c r="A6348" s="15"/>
    </row>
    <row r="6349" spans="1:1" x14ac:dyDescent="0.25">
      <c r="A6349" s="15"/>
    </row>
    <row r="6350" spans="1:1" x14ac:dyDescent="0.25">
      <c r="A6350" s="15"/>
    </row>
    <row r="6351" spans="1:1" x14ac:dyDescent="0.25">
      <c r="A6351" s="15"/>
    </row>
    <row r="6352" spans="1:1" x14ac:dyDescent="0.25">
      <c r="A6352" s="15"/>
    </row>
    <row r="6353" spans="1:1" x14ac:dyDescent="0.25">
      <c r="A6353" s="15"/>
    </row>
    <row r="6354" spans="1:1" x14ac:dyDescent="0.25">
      <c r="A6354" s="15"/>
    </row>
    <row r="6355" spans="1:1" x14ac:dyDescent="0.25">
      <c r="A6355" s="15"/>
    </row>
    <row r="6356" spans="1:1" x14ac:dyDescent="0.25">
      <c r="A6356" s="15"/>
    </row>
    <row r="6357" spans="1:1" x14ac:dyDescent="0.25">
      <c r="A6357" s="15"/>
    </row>
    <row r="6358" spans="1:1" x14ac:dyDescent="0.25">
      <c r="A6358" s="15"/>
    </row>
    <row r="6359" spans="1:1" x14ac:dyDescent="0.25">
      <c r="A6359" s="15"/>
    </row>
    <row r="6360" spans="1:1" x14ac:dyDescent="0.25">
      <c r="A6360" s="15"/>
    </row>
    <row r="6361" spans="1:1" x14ac:dyDescent="0.25">
      <c r="A6361" s="15"/>
    </row>
    <row r="6362" spans="1:1" x14ac:dyDescent="0.25">
      <c r="A6362" s="15"/>
    </row>
    <row r="6363" spans="1:1" x14ac:dyDescent="0.25">
      <c r="A6363" s="15"/>
    </row>
    <row r="6364" spans="1:1" x14ac:dyDescent="0.25">
      <c r="A6364" s="15"/>
    </row>
    <row r="6365" spans="1:1" x14ac:dyDescent="0.25">
      <c r="A6365" s="15"/>
    </row>
    <row r="6366" spans="1:1" x14ac:dyDescent="0.25">
      <c r="A6366" s="15"/>
    </row>
    <row r="6367" spans="1:1" x14ac:dyDescent="0.25">
      <c r="A6367" s="15"/>
    </row>
    <row r="6368" spans="1:1" x14ac:dyDescent="0.25">
      <c r="A6368" s="15"/>
    </row>
    <row r="6369" spans="1:1" x14ac:dyDescent="0.25">
      <c r="A6369" s="15"/>
    </row>
    <row r="6370" spans="1:1" x14ac:dyDescent="0.25">
      <c r="A6370" s="15"/>
    </row>
    <row r="6371" spans="1:1" x14ac:dyDescent="0.25">
      <c r="A6371" s="15"/>
    </row>
    <row r="6372" spans="1:1" x14ac:dyDescent="0.25">
      <c r="A6372" s="15"/>
    </row>
    <row r="6373" spans="1:1" x14ac:dyDescent="0.25">
      <c r="A6373" s="15"/>
    </row>
    <row r="6374" spans="1:1" x14ac:dyDescent="0.25">
      <c r="A6374" s="15"/>
    </row>
    <row r="6375" spans="1:1" x14ac:dyDescent="0.25">
      <c r="A6375" s="15"/>
    </row>
    <row r="6376" spans="1:1" x14ac:dyDescent="0.25">
      <c r="A6376" s="15"/>
    </row>
    <row r="6377" spans="1:1" x14ac:dyDescent="0.25">
      <c r="A6377" s="15"/>
    </row>
    <row r="6378" spans="1:1" x14ac:dyDescent="0.25">
      <c r="A6378" s="15"/>
    </row>
    <row r="6379" spans="1:1" x14ac:dyDescent="0.25">
      <c r="A6379" s="15"/>
    </row>
    <row r="6380" spans="1:1" x14ac:dyDescent="0.25">
      <c r="A6380" s="15"/>
    </row>
    <row r="6381" spans="1:1" x14ac:dyDescent="0.25">
      <c r="A6381" s="15"/>
    </row>
    <row r="6382" spans="1:1" x14ac:dyDescent="0.25">
      <c r="A6382" s="15"/>
    </row>
    <row r="6383" spans="1:1" x14ac:dyDescent="0.25">
      <c r="A6383" s="15"/>
    </row>
    <row r="6384" spans="1:1" x14ac:dyDescent="0.25">
      <c r="A6384" s="15"/>
    </row>
    <row r="6385" spans="1:1" x14ac:dyDescent="0.25">
      <c r="A6385" s="15"/>
    </row>
    <row r="6386" spans="1:1" x14ac:dyDescent="0.25">
      <c r="A6386" s="15"/>
    </row>
    <row r="6387" spans="1:1" x14ac:dyDescent="0.25">
      <c r="A6387" s="15"/>
    </row>
    <row r="6388" spans="1:1" x14ac:dyDescent="0.25">
      <c r="A6388" s="15"/>
    </row>
    <row r="6389" spans="1:1" x14ac:dyDescent="0.25">
      <c r="A6389" s="15"/>
    </row>
    <row r="6390" spans="1:1" x14ac:dyDescent="0.25">
      <c r="A6390" s="15"/>
    </row>
    <row r="6391" spans="1:1" x14ac:dyDescent="0.25">
      <c r="A6391" s="15"/>
    </row>
    <row r="6392" spans="1:1" x14ac:dyDescent="0.25">
      <c r="A6392" s="15"/>
    </row>
    <row r="6393" spans="1:1" x14ac:dyDescent="0.25">
      <c r="A6393" s="15"/>
    </row>
    <row r="6394" spans="1:1" x14ac:dyDescent="0.25">
      <c r="A6394" s="15"/>
    </row>
    <row r="6395" spans="1:1" x14ac:dyDescent="0.25">
      <c r="A6395" s="15"/>
    </row>
    <row r="6396" spans="1:1" x14ac:dyDescent="0.25">
      <c r="A6396" s="15"/>
    </row>
    <row r="6397" spans="1:1" x14ac:dyDescent="0.25">
      <c r="A6397" s="15"/>
    </row>
    <row r="6398" spans="1:1" x14ac:dyDescent="0.25">
      <c r="A6398" s="15"/>
    </row>
    <row r="6399" spans="1:1" x14ac:dyDescent="0.25">
      <c r="A6399" s="15"/>
    </row>
    <row r="6400" spans="1:1" x14ac:dyDescent="0.25">
      <c r="A6400" s="15"/>
    </row>
    <row r="6401" spans="1:1" x14ac:dyDescent="0.25">
      <c r="A6401" s="15"/>
    </row>
    <row r="6402" spans="1:1" x14ac:dyDescent="0.25">
      <c r="A6402" s="15"/>
    </row>
    <row r="6403" spans="1:1" x14ac:dyDescent="0.25">
      <c r="A6403" s="15"/>
    </row>
    <row r="6404" spans="1:1" x14ac:dyDescent="0.25">
      <c r="A6404" s="15"/>
    </row>
    <row r="6405" spans="1:1" x14ac:dyDescent="0.25">
      <c r="A6405" s="15"/>
    </row>
    <row r="6406" spans="1:1" x14ac:dyDescent="0.25">
      <c r="A6406" s="15"/>
    </row>
    <row r="6407" spans="1:1" x14ac:dyDescent="0.25">
      <c r="A6407" s="15"/>
    </row>
    <row r="6408" spans="1:1" x14ac:dyDescent="0.25">
      <c r="A6408" s="15"/>
    </row>
    <row r="6409" spans="1:1" x14ac:dyDescent="0.25">
      <c r="A6409" s="15"/>
    </row>
    <row r="6410" spans="1:1" x14ac:dyDescent="0.25">
      <c r="A6410" s="15"/>
    </row>
    <row r="6411" spans="1:1" x14ac:dyDescent="0.25">
      <c r="A6411" s="15"/>
    </row>
    <row r="6412" spans="1:1" x14ac:dyDescent="0.25">
      <c r="A6412" s="15"/>
    </row>
    <row r="6413" spans="1:1" x14ac:dyDescent="0.25">
      <c r="A6413" s="15"/>
    </row>
    <row r="6414" spans="1:1" x14ac:dyDescent="0.25">
      <c r="A6414" s="15"/>
    </row>
    <row r="6415" spans="1:1" x14ac:dyDescent="0.25">
      <c r="A6415" s="15"/>
    </row>
    <row r="6416" spans="1:1" x14ac:dyDescent="0.25">
      <c r="A6416" s="15"/>
    </row>
    <row r="6417" spans="1:1" x14ac:dyDescent="0.25">
      <c r="A6417" s="15"/>
    </row>
    <row r="6418" spans="1:1" x14ac:dyDescent="0.25">
      <c r="A6418" s="15"/>
    </row>
    <row r="6419" spans="1:1" x14ac:dyDescent="0.25">
      <c r="A6419" s="15"/>
    </row>
    <row r="6420" spans="1:1" x14ac:dyDescent="0.25">
      <c r="A6420" s="15"/>
    </row>
    <row r="6421" spans="1:1" x14ac:dyDescent="0.25">
      <c r="A6421" s="15"/>
    </row>
    <row r="6422" spans="1:1" x14ac:dyDescent="0.25">
      <c r="A6422" s="15"/>
    </row>
    <row r="6423" spans="1:1" x14ac:dyDescent="0.25">
      <c r="A6423" s="15"/>
    </row>
    <row r="6424" spans="1:1" x14ac:dyDescent="0.25">
      <c r="A6424" s="15"/>
    </row>
    <row r="6425" spans="1:1" x14ac:dyDescent="0.25">
      <c r="A6425" s="15"/>
    </row>
    <row r="6426" spans="1:1" x14ac:dyDescent="0.25">
      <c r="A6426" s="15"/>
    </row>
    <row r="6427" spans="1:1" x14ac:dyDescent="0.25">
      <c r="A6427" s="15"/>
    </row>
    <row r="6428" spans="1:1" x14ac:dyDescent="0.25">
      <c r="A6428" s="15"/>
    </row>
    <row r="6429" spans="1:1" x14ac:dyDescent="0.25">
      <c r="A6429" s="15"/>
    </row>
    <row r="6430" spans="1:1" x14ac:dyDescent="0.25">
      <c r="A6430" s="15"/>
    </row>
    <row r="6431" spans="1:1" x14ac:dyDescent="0.25">
      <c r="A6431" s="15"/>
    </row>
    <row r="6432" spans="1:1" x14ac:dyDescent="0.25">
      <c r="A6432" s="15"/>
    </row>
    <row r="6433" spans="1:1" x14ac:dyDescent="0.25">
      <c r="A6433" s="15"/>
    </row>
    <row r="6434" spans="1:1" x14ac:dyDescent="0.25">
      <c r="A6434" s="15"/>
    </row>
    <row r="6435" spans="1:1" x14ac:dyDescent="0.25">
      <c r="A6435" s="15"/>
    </row>
    <row r="6436" spans="1:1" x14ac:dyDescent="0.25">
      <c r="A6436" s="15"/>
    </row>
    <row r="6437" spans="1:1" x14ac:dyDescent="0.25">
      <c r="A6437" s="15"/>
    </row>
    <row r="6438" spans="1:1" x14ac:dyDescent="0.25">
      <c r="A6438" s="15"/>
    </row>
    <row r="6439" spans="1:1" x14ac:dyDescent="0.25">
      <c r="A6439" s="15"/>
    </row>
    <row r="6440" spans="1:1" x14ac:dyDescent="0.25">
      <c r="A6440" s="15"/>
    </row>
    <row r="6441" spans="1:1" x14ac:dyDescent="0.25">
      <c r="A6441" s="15"/>
    </row>
    <row r="6442" spans="1:1" x14ac:dyDescent="0.25">
      <c r="A6442" s="15"/>
    </row>
    <row r="6443" spans="1:1" x14ac:dyDescent="0.25">
      <c r="A6443" s="15"/>
    </row>
    <row r="6444" spans="1:1" x14ac:dyDescent="0.25">
      <c r="A6444" s="15"/>
    </row>
    <row r="6445" spans="1:1" x14ac:dyDescent="0.25">
      <c r="A6445" s="15"/>
    </row>
    <row r="6446" spans="1:1" x14ac:dyDescent="0.25">
      <c r="A6446" s="15"/>
    </row>
    <row r="6447" spans="1:1" x14ac:dyDescent="0.25">
      <c r="A6447" s="15"/>
    </row>
    <row r="6448" spans="1:1" x14ac:dyDescent="0.25">
      <c r="A6448" s="15"/>
    </row>
    <row r="6449" spans="1:1" x14ac:dyDescent="0.25">
      <c r="A6449" s="15"/>
    </row>
    <row r="6450" spans="1:1" x14ac:dyDescent="0.25">
      <c r="A6450" s="15"/>
    </row>
    <row r="6451" spans="1:1" x14ac:dyDescent="0.25">
      <c r="A6451" s="15"/>
    </row>
    <row r="6452" spans="1:1" x14ac:dyDescent="0.25">
      <c r="A6452" s="15"/>
    </row>
    <row r="6453" spans="1:1" x14ac:dyDescent="0.25">
      <c r="A6453" s="15"/>
    </row>
    <row r="6454" spans="1:1" x14ac:dyDescent="0.25">
      <c r="A6454" s="15"/>
    </row>
    <row r="6455" spans="1:1" x14ac:dyDescent="0.25">
      <c r="A6455" s="15"/>
    </row>
    <row r="6456" spans="1:1" x14ac:dyDescent="0.25">
      <c r="A6456" s="15"/>
    </row>
    <row r="6457" spans="1:1" x14ac:dyDescent="0.25">
      <c r="A6457" s="15"/>
    </row>
    <row r="6458" spans="1:1" x14ac:dyDescent="0.25">
      <c r="A6458" s="15"/>
    </row>
    <row r="6459" spans="1:1" x14ac:dyDescent="0.25">
      <c r="A6459" s="15"/>
    </row>
    <row r="6460" spans="1:1" x14ac:dyDescent="0.25">
      <c r="A6460" s="15"/>
    </row>
    <row r="6461" spans="1:1" x14ac:dyDescent="0.25">
      <c r="A6461" s="15"/>
    </row>
    <row r="6462" spans="1:1" x14ac:dyDescent="0.25">
      <c r="A6462" s="15"/>
    </row>
    <row r="6463" spans="1:1" x14ac:dyDescent="0.25">
      <c r="A6463" s="15"/>
    </row>
    <row r="6464" spans="1:1" x14ac:dyDescent="0.25">
      <c r="A6464" s="15"/>
    </row>
    <row r="6465" spans="1:1" x14ac:dyDescent="0.25">
      <c r="A6465" s="15"/>
    </row>
    <row r="6466" spans="1:1" x14ac:dyDescent="0.25">
      <c r="A6466" s="15"/>
    </row>
    <row r="6467" spans="1:1" x14ac:dyDescent="0.25">
      <c r="A6467" s="15"/>
    </row>
    <row r="6468" spans="1:1" x14ac:dyDescent="0.25">
      <c r="A6468" s="15"/>
    </row>
    <row r="6469" spans="1:1" x14ac:dyDescent="0.25">
      <c r="A6469" s="15"/>
    </row>
    <row r="6470" spans="1:1" x14ac:dyDescent="0.25">
      <c r="A6470" s="15"/>
    </row>
    <row r="6471" spans="1:1" x14ac:dyDescent="0.25">
      <c r="A6471" s="15"/>
    </row>
    <row r="6472" spans="1:1" x14ac:dyDescent="0.25">
      <c r="A6472" s="15"/>
    </row>
    <row r="6473" spans="1:1" x14ac:dyDescent="0.25">
      <c r="A6473" s="15"/>
    </row>
    <row r="6474" spans="1:1" x14ac:dyDescent="0.25">
      <c r="A6474" s="15"/>
    </row>
    <row r="6475" spans="1:1" x14ac:dyDescent="0.25">
      <c r="A6475" s="15"/>
    </row>
    <row r="6476" spans="1:1" x14ac:dyDescent="0.25">
      <c r="A6476" s="15"/>
    </row>
    <row r="6477" spans="1:1" x14ac:dyDescent="0.25">
      <c r="A6477" s="15"/>
    </row>
    <row r="6478" spans="1:1" x14ac:dyDescent="0.25">
      <c r="A6478" s="15"/>
    </row>
    <row r="6479" spans="1:1" x14ac:dyDescent="0.25">
      <c r="A6479" s="15"/>
    </row>
    <row r="6480" spans="1:1" x14ac:dyDescent="0.25">
      <c r="A6480" s="15"/>
    </row>
    <row r="6481" spans="1:1" x14ac:dyDescent="0.25">
      <c r="A6481" s="15"/>
    </row>
    <row r="6482" spans="1:1" x14ac:dyDescent="0.25">
      <c r="A6482" s="15"/>
    </row>
    <row r="6483" spans="1:1" x14ac:dyDescent="0.25">
      <c r="A6483" s="15"/>
    </row>
    <row r="6484" spans="1:1" x14ac:dyDescent="0.25">
      <c r="A6484" s="15"/>
    </row>
    <row r="6485" spans="1:1" x14ac:dyDescent="0.25">
      <c r="A6485" s="15"/>
    </row>
    <row r="6486" spans="1:1" x14ac:dyDescent="0.25">
      <c r="A6486" s="15"/>
    </row>
    <row r="6487" spans="1:1" x14ac:dyDescent="0.25">
      <c r="A6487" s="15"/>
    </row>
    <row r="6488" spans="1:1" x14ac:dyDescent="0.25">
      <c r="A6488" s="15"/>
    </row>
    <row r="6489" spans="1:1" x14ac:dyDescent="0.25">
      <c r="A6489" s="15"/>
    </row>
    <row r="6490" spans="1:1" x14ac:dyDescent="0.25">
      <c r="A6490" s="15"/>
    </row>
    <row r="6491" spans="1:1" x14ac:dyDescent="0.25">
      <c r="A6491" s="15"/>
    </row>
    <row r="6492" spans="1:1" x14ac:dyDescent="0.25">
      <c r="A6492" s="15"/>
    </row>
    <row r="6493" spans="1:1" x14ac:dyDescent="0.25">
      <c r="A6493" s="15"/>
    </row>
    <row r="6494" spans="1:1" x14ac:dyDescent="0.25">
      <c r="A6494" s="15"/>
    </row>
    <row r="6495" spans="1:1" x14ac:dyDescent="0.25">
      <c r="A6495" s="15"/>
    </row>
    <row r="6496" spans="1:1" x14ac:dyDescent="0.25">
      <c r="A6496" s="15"/>
    </row>
    <row r="6497" spans="1:1" x14ac:dyDescent="0.25">
      <c r="A6497" s="15"/>
    </row>
    <row r="6498" spans="1:1" x14ac:dyDescent="0.25">
      <c r="A6498" s="15"/>
    </row>
    <row r="6499" spans="1:1" x14ac:dyDescent="0.25">
      <c r="A6499" s="15"/>
    </row>
    <row r="6500" spans="1:1" x14ac:dyDescent="0.25">
      <c r="A6500" s="15"/>
    </row>
    <row r="6501" spans="1:1" x14ac:dyDescent="0.25">
      <c r="A6501" s="15"/>
    </row>
    <row r="6502" spans="1:1" x14ac:dyDescent="0.25">
      <c r="A6502" s="15"/>
    </row>
    <row r="6503" spans="1:1" x14ac:dyDescent="0.25">
      <c r="A6503" s="15"/>
    </row>
    <row r="6504" spans="1:1" x14ac:dyDescent="0.25">
      <c r="A6504" s="15"/>
    </row>
    <row r="6505" spans="1:1" x14ac:dyDescent="0.25">
      <c r="A6505" s="15"/>
    </row>
    <row r="6506" spans="1:1" x14ac:dyDescent="0.25">
      <c r="A6506" s="15"/>
    </row>
    <row r="6507" spans="1:1" x14ac:dyDescent="0.25">
      <c r="A6507" s="15"/>
    </row>
    <row r="6508" spans="1:1" x14ac:dyDescent="0.25">
      <c r="A6508" s="15"/>
    </row>
    <row r="6509" spans="1:1" x14ac:dyDescent="0.25">
      <c r="A6509" s="15"/>
    </row>
    <row r="6510" spans="1:1" x14ac:dyDescent="0.25">
      <c r="A6510" s="15"/>
    </row>
    <row r="6511" spans="1:1" x14ac:dyDescent="0.25">
      <c r="A6511" s="15"/>
    </row>
    <row r="6512" spans="1:1" x14ac:dyDescent="0.25">
      <c r="A6512" s="15"/>
    </row>
    <row r="6513" spans="1:1" x14ac:dyDescent="0.25">
      <c r="A6513" s="15"/>
    </row>
    <row r="6514" spans="1:1" x14ac:dyDescent="0.25">
      <c r="A6514" s="15"/>
    </row>
    <row r="6515" spans="1:1" x14ac:dyDescent="0.25">
      <c r="A6515" s="15"/>
    </row>
    <row r="6516" spans="1:1" x14ac:dyDescent="0.25">
      <c r="A6516" s="15"/>
    </row>
    <row r="6517" spans="1:1" x14ac:dyDescent="0.25">
      <c r="A6517" s="15"/>
    </row>
    <row r="6518" spans="1:1" x14ac:dyDescent="0.25">
      <c r="A6518" s="15"/>
    </row>
    <row r="6519" spans="1:1" x14ac:dyDescent="0.25">
      <c r="A6519" s="15"/>
    </row>
    <row r="6520" spans="1:1" x14ac:dyDescent="0.25">
      <c r="A6520" s="15"/>
    </row>
    <row r="6521" spans="1:1" x14ac:dyDescent="0.25">
      <c r="A6521" s="15"/>
    </row>
    <row r="6522" spans="1:1" x14ac:dyDescent="0.25">
      <c r="A6522" s="15"/>
    </row>
    <row r="6523" spans="1:1" x14ac:dyDescent="0.25">
      <c r="A6523" s="15"/>
    </row>
    <row r="6524" spans="1:1" x14ac:dyDescent="0.25">
      <c r="A6524" s="15"/>
    </row>
    <row r="6525" spans="1:1" x14ac:dyDescent="0.25">
      <c r="A6525" s="15"/>
    </row>
    <row r="6526" spans="1:1" x14ac:dyDescent="0.25">
      <c r="A6526" s="15"/>
    </row>
    <row r="6527" spans="1:1" x14ac:dyDescent="0.25">
      <c r="A6527" s="15"/>
    </row>
    <row r="6528" spans="1:1" x14ac:dyDescent="0.25">
      <c r="A6528" s="15"/>
    </row>
    <row r="6529" spans="1:1" x14ac:dyDescent="0.25">
      <c r="A6529" s="15"/>
    </row>
    <row r="6530" spans="1:1" x14ac:dyDescent="0.25">
      <c r="A6530" s="15"/>
    </row>
    <row r="6531" spans="1:1" x14ac:dyDescent="0.25">
      <c r="A6531" s="15"/>
    </row>
    <row r="6532" spans="1:1" x14ac:dyDescent="0.25">
      <c r="A6532" s="15"/>
    </row>
    <row r="6533" spans="1:1" x14ac:dyDescent="0.25">
      <c r="A6533" s="15"/>
    </row>
    <row r="6534" spans="1:1" x14ac:dyDescent="0.25">
      <c r="A6534" s="15"/>
    </row>
    <row r="6535" spans="1:1" x14ac:dyDescent="0.25">
      <c r="A6535" s="15"/>
    </row>
    <row r="6536" spans="1:1" x14ac:dyDescent="0.25">
      <c r="A6536" s="15"/>
    </row>
    <row r="6537" spans="1:1" x14ac:dyDescent="0.25">
      <c r="A6537" s="15"/>
    </row>
    <row r="6538" spans="1:1" x14ac:dyDescent="0.25">
      <c r="A6538" s="15"/>
    </row>
    <row r="6539" spans="1:1" x14ac:dyDescent="0.25">
      <c r="A6539" s="15"/>
    </row>
    <row r="6540" spans="1:1" x14ac:dyDescent="0.25">
      <c r="A6540" s="15"/>
    </row>
    <row r="6541" spans="1:1" x14ac:dyDescent="0.25">
      <c r="A6541" s="15"/>
    </row>
    <row r="6542" spans="1:1" x14ac:dyDescent="0.25">
      <c r="A6542" s="15"/>
    </row>
    <row r="6543" spans="1:1" x14ac:dyDescent="0.25">
      <c r="A6543" s="15"/>
    </row>
    <row r="6544" spans="1:1" x14ac:dyDescent="0.25">
      <c r="A6544" s="15"/>
    </row>
    <row r="6545" spans="1:1" x14ac:dyDescent="0.25">
      <c r="A6545" s="15"/>
    </row>
    <row r="6546" spans="1:1" x14ac:dyDescent="0.25">
      <c r="A6546" s="15"/>
    </row>
    <row r="6547" spans="1:1" x14ac:dyDescent="0.25">
      <c r="A6547" s="15"/>
    </row>
    <row r="6548" spans="1:1" x14ac:dyDescent="0.25">
      <c r="A6548" s="15"/>
    </row>
    <row r="6549" spans="1:1" x14ac:dyDescent="0.25">
      <c r="A6549" s="15"/>
    </row>
    <row r="6550" spans="1:1" x14ac:dyDescent="0.25">
      <c r="A6550" s="15"/>
    </row>
    <row r="6551" spans="1:1" x14ac:dyDescent="0.25">
      <c r="A6551" s="15"/>
    </row>
    <row r="6552" spans="1:1" x14ac:dyDescent="0.25">
      <c r="A6552" s="15"/>
    </row>
    <row r="6553" spans="1:1" x14ac:dyDescent="0.25">
      <c r="A6553" s="15"/>
    </row>
    <row r="6554" spans="1:1" x14ac:dyDescent="0.25">
      <c r="A6554" s="15"/>
    </row>
    <row r="6555" spans="1:1" x14ac:dyDescent="0.25">
      <c r="A6555" s="15"/>
    </row>
    <row r="6556" spans="1:1" x14ac:dyDescent="0.25">
      <c r="A6556" s="15"/>
    </row>
    <row r="6557" spans="1:1" x14ac:dyDescent="0.25">
      <c r="A6557" s="15"/>
    </row>
    <row r="6558" spans="1:1" x14ac:dyDescent="0.25">
      <c r="A6558" s="15"/>
    </row>
    <row r="6559" spans="1:1" x14ac:dyDescent="0.25">
      <c r="A6559" s="15"/>
    </row>
    <row r="6560" spans="1:1" x14ac:dyDescent="0.25">
      <c r="A6560" s="15"/>
    </row>
    <row r="6561" spans="1:1" x14ac:dyDescent="0.25">
      <c r="A6561" s="15"/>
    </row>
    <row r="6562" spans="1:1" x14ac:dyDescent="0.25">
      <c r="A6562" s="15"/>
    </row>
    <row r="6563" spans="1:1" x14ac:dyDescent="0.25">
      <c r="A6563" s="15"/>
    </row>
    <row r="6564" spans="1:1" x14ac:dyDescent="0.25">
      <c r="A6564" s="15"/>
    </row>
    <row r="6565" spans="1:1" x14ac:dyDescent="0.25">
      <c r="A6565" s="15"/>
    </row>
    <row r="6566" spans="1:1" x14ac:dyDescent="0.25">
      <c r="A6566" s="15"/>
    </row>
    <row r="6567" spans="1:1" x14ac:dyDescent="0.25">
      <c r="A6567" s="15"/>
    </row>
    <row r="6568" spans="1:1" x14ac:dyDescent="0.25">
      <c r="A6568" s="15"/>
    </row>
    <row r="6569" spans="1:1" x14ac:dyDescent="0.25">
      <c r="A6569" s="15"/>
    </row>
    <row r="6570" spans="1:1" x14ac:dyDescent="0.25">
      <c r="A6570" s="15"/>
    </row>
    <row r="6571" spans="1:1" x14ac:dyDescent="0.25">
      <c r="A6571" s="15"/>
    </row>
    <row r="6572" spans="1:1" x14ac:dyDescent="0.25">
      <c r="A6572" s="15"/>
    </row>
    <row r="6573" spans="1:1" x14ac:dyDescent="0.25">
      <c r="A6573" s="15"/>
    </row>
    <row r="6574" spans="1:1" x14ac:dyDescent="0.25">
      <c r="A6574" s="15"/>
    </row>
    <row r="6575" spans="1:1" x14ac:dyDescent="0.25">
      <c r="A6575" s="15"/>
    </row>
    <row r="6576" spans="1:1" x14ac:dyDescent="0.25">
      <c r="A6576" s="15"/>
    </row>
    <row r="6577" spans="1:1" x14ac:dyDescent="0.25">
      <c r="A6577" s="15"/>
    </row>
    <row r="6578" spans="1:1" x14ac:dyDescent="0.25">
      <c r="A6578" s="15"/>
    </row>
    <row r="6579" spans="1:1" x14ac:dyDescent="0.25">
      <c r="A6579" s="15"/>
    </row>
    <row r="6580" spans="1:1" x14ac:dyDescent="0.25">
      <c r="A6580" s="15"/>
    </row>
    <row r="6581" spans="1:1" x14ac:dyDescent="0.25">
      <c r="A6581" s="15"/>
    </row>
    <row r="6582" spans="1:1" x14ac:dyDescent="0.25">
      <c r="A6582" s="15"/>
    </row>
    <row r="6583" spans="1:1" x14ac:dyDescent="0.25">
      <c r="A6583" s="15"/>
    </row>
    <row r="6584" spans="1:1" x14ac:dyDescent="0.25">
      <c r="A6584" s="15"/>
    </row>
    <row r="6585" spans="1:1" x14ac:dyDescent="0.25">
      <c r="A6585" s="15"/>
    </row>
    <row r="6586" spans="1:1" x14ac:dyDescent="0.25">
      <c r="A6586" s="15"/>
    </row>
    <row r="6587" spans="1:1" x14ac:dyDescent="0.25">
      <c r="A6587" s="15"/>
    </row>
    <row r="6588" spans="1:1" x14ac:dyDescent="0.25">
      <c r="A6588" s="15"/>
    </row>
    <row r="6589" spans="1:1" x14ac:dyDescent="0.25">
      <c r="A6589" s="15"/>
    </row>
    <row r="6590" spans="1:1" x14ac:dyDescent="0.25">
      <c r="A6590" s="15"/>
    </row>
    <row r="6591" spans="1:1" x14ac:dyDescent="0.25">
      <c r="A6591" s="15"/>
    </row>
    <row r="6592" spans="1:1" x14ac:dyDescent="0.25">
      <c r="A6592" s="15"/>
    </row>
    <row r="6593" spans="1:1" x14ac:dyDescent="0.25">
      <c r="A6593" s="15"/>
    </row>
    <row r="6594" spans="1:1" x14ac:dyDescent="0.25">
      <c r="A6594" s="15"/>
    </row>
    <row r="6595" spans="1:1" x14ac:dyDescent="0.25">
      <c r="A6595" s="15"/>
    </row>
    <row r="6596" spans="1:1" x14ac:dyDescent="0.25">
      <c r="A6596" s="15"/>
    </row>
    <row r="6597" spans="1:1" x14ac:dyDescent="0.25">
      <c r="A6597" s="15"/>
    </row>
    <row r="6598" spans="1:1" x14ac:dyDescent="0.25">
      <c r="A6598" s="15"/>
    </row>
    <row r="6599" spans="1:1" x14ac:dyDescent="0.25">
      <c r="A6599" s="15"/>
    </row>
    <row r="6600" spans="1:1" x14ac:dyDescent="0.25">
      <c r="A6600" s="15"/>
    </row>
    <row r="6601" spans="1:1" x14ac:dyDescent="0.25">
      <c r="A6601" s="15"/>
    </row>
    <row r="6602" spans="1:1" x14ac:dyDescent="0.25">
      <c r="A6602" s="15"/>
    </row>
    <row r="6603" spans="1:1" x14ac:dyDescent="0.25">
      <c r="A6603" s="15"/>
    </row>
    <row r="6604" spans="1:1" x14ac:dyDescent="0.25">
      <c r="A6604" s="15"/>
    </row>
    <row r="6605" spans="1:1" x14ac:dyDescent="0.25">
      <c r="A6605" s="15"/>
    </row>
    <row r="6606" spans="1:1" x14ac:dyDescent="0.25">
      <c r="A6606" s="15"/>
    </row>
    <row r="6607" spans="1:1" x14ac:dyDescent="0.25">
      <c r="A6607" s="15"/>
    </row>
    <row r="6608" spans="1:1" x14ac:dyDescent="0.25">
      <c r="A6608" s="15"/>
    </row>
    <row r="6609" spans="1:1" x14ac:dyDescent="0.25">
      <c r="A6609" s="15"/>
    </row>
    <row r="6610" spans="1:1" x14ac:dyDescent="0.25">
      <c r="A6610" s="15"/>
    </row>
    <row r="6611" spans="1:1" x14ac:dyDescent="0.25">
      <c r="A6611" s="15"/>
    </row>
    <row r="6612" spans="1:1" x14ac:dyDescent="0.25">
      <c r="A6612" s="15"/>
    </row>
    <row r="6613" spans="1:1" x14ac:dyDescent="0.25">
      <c r="A6613" s="15"/>
    </row>
    <row r="6614" spans="1:1" x14ac:dyDescent="0.25">
      <c r="A6614" s="15"/>
    </row>
    <row r="6615" spans="1:1" x14ac:dyDescent="0.25">
      <c r="A6615" s="15"/>
    </row>
    <row r="6616" spans="1:1" x14ac:dyDescent="0.25">
      <c r="A6616" s="15"/>
    </row>
    <row r="6617" spans="1:1" x14ac:dyDescent="0.25">
      <c r="A6617" s="15"/>
    </row>
    <row r="6618" spans="1:1" x14ac:dyDescent="0.25">
      <c r="A6618" s="15"/>
    </row>
    <row r="6619" spans="1:1" x14ac:dyDescent="0.25">
      <c r="A6619" s="15"/>
    </row>
    <row r="6620" spans="1:1" x14ac:dyDescent="0.25">
      <c r="A6620" s="15"/>
    </row>
    <row r="6621" spans="1:1" x14ac:dyDescent="0.25">
      <c r="A6621" s="15"/>
    </row>
    <row r="6622" spans="1:1" x14ac:dyDescent="0.25">
      <c r="A6622" s="15"/>
    </row>
    <row r="6623" spans="1:1" x14ac:dyDescent="0.25">
      <c r="A6623" s="15"/>
    </row>
    <row r="6624" spans="1:1" x14ac:dyDescent="0.25">
      <c r="A6624" s="15"/>
    </row>
    <row r="6625" spans="1:1" x14ac:dyDescent="0.25">
      <c r="A6625" s="15"/>
    </row>
    <row r="6626" spans="1:1" x14ac:dyDescent="0.25">
      <c r="A6626" s="15"/>
    </row>
    <row r="6627" spans="1:1" x14ac:dyDescent="0.25">
      <c r="A6627" s="15"/>
    </row>
    <row r="6628" spans="1:1" x14ac:dyDescent="0.25">
      <c r="A6628" s="15"/>
    </row>
    <row r="6629" spans="1:1" x14ac:dyDescent="0.25">
      <c r="A6629" s="15"/>
    </row>
    <row r="6630" spans="1:1" x14ac:dyDescent="0.25">
      <c r="A6630" s="15"/>
    </row>
    <row r="6631" spans="1:1" x14ac:dyDescent="0.25">
      <c r="A6631" s="15"/>
    </row>
    <row r="6632" spans="1:1" x14ac:dyDescent="0.25">
      <c r="A6632" s="15"/>
    </row>
    <row r="6633" spans="1:1" x14ac:dyDescent="0.25">
      <c r="A6633" s="15"/>
    </row>
    <row r="6634" spans="1:1" x14ac:dyDescent="0.25">
      <c r="A6634" s="15"/>
    </row>
    <row r="6635" spans="1:1" x14ac:dyDescent="0.25">
      <c r="A6635" s="15"/>
    </row>
    <row r="6636" spans="1:1" x14ac:dyDescent="0.25">
      <c r="A6636" s="15"/>
    </row>
    <row r="6637" spans="1:1" x14ac:dyDescent="0.25">
      <c r="A6637" s="15"/>
    </row>
    <row r="6638" spans="1:1" x14ac:dyDescent="0.25">
      <c r="A6638" s="15"/>
    </row>
    <row r="6639" spans="1:1" x14ac:dyDescent="0.25">
      <c r="A6639" s="15"/>
    </row>
    <row r="6640" spans="1:1" x14ac:dyDescent="0.25">
      <c r="A6640" s="15"/>
    </row>
    <row r="6641" spans="1:1" x14ac:dyDescent="0.25">
      <c r="A6641" s="15"/>
    </row>
    <row r="6642" spans="1:1" x14ac:dyDescent="0.25">
      <c r="A6642" s="15"/>
    </row>
    <row r="6643" spans="1:1" x14ac:dyDescent="0.25">
      <c r="A6643" s="15"/>
    </row>
    <row r="6644" spans="1:1" x14ac:dyDescent="0.25">
      <c r="A6644" s="15"/>
    </row>
    <row r="6645" spans="1:1" x14ac:dyDescent="0.25">
      <c r="A6645" s="15"/>
    </row>
    <row r="6646" spans="1:1" x14ac:dyDescent="0.25">
      <c r="A6646" s="15"/>
    </row>
    <row r="6647" spans="1:1" x14ac:dyDescent="0.25">
      <c r="A6647" s="15"/>
    </row>
    <row r="6648" spans="1:1" x14ac:dyDescent="0.25">
      <c r="A6648" s="15"/>
    </row>
    <row r="6649" spans="1:1" x14ac:dyDescent="0.25">
      <c r="A6649" s="15"/>
    </row>
    <row r="6650" spans="1:1" x14ac:dyDescent="0.25">
      <c r="A6650" s="15"/>
    </row>
    <row r="6651" spans="1:1" x14ac:dyDescent="0.25">
      <c r="A6651" s="15"/>
    </row>
    <row r="6652" spans="1:1" x14ac:dyDescent="0.25">
      <c r="A6652" s="15"/>
    </row>
    <row r="6653" spans="1:1" x14ac:dyDescent="0.25">
      <c r="A6653" s="15"/>
    </row>
    <row r="6654" spans="1:1" x14ac:dyDescent="0.25">
      <c r="A6654" s="15"/>
    </row>
    <row r="6655" spans="1:1" x14ac:dyDescent="0.25">
      <c r="A6655" s="15"/>
    </row>
    <row r="6656" spans="1:1" x14ac:dyDescent="0.25">
      <c r="A6656" s="15"/>
    </row>
    <row r="6657" spans="1:1" x14ac:dyDescent="0.25">
      <c r="A6657" s="15"/>
    </row>
    <row r="6658" spans="1:1" x14ac:dyDescent="0.25">
      <c r="A6658" s="15"/>
    </row>
    <row r="6659" spans="1:1" x14ac:dyDescent="0.25">
      <c r="A6659" s="15"/>
    </row>
    <row r="6660" spans="1:1" x14ac:dyDescent="0.25">
      <c r="A6660" s="15"/>
    </row>
    <row r="6661" spans="1:1" x14ac:dyDescent="0.25">
      <c r="A6661" s="15"/>
    </row>
    <row r="6662" spans="1:1" x14ac:dyDescent="0.25">
      <c r="A6662" s="15"/>
    </row>
    <row r="6663" spans="1:1" x14ac:dyDescent="0.25">
      <c r="A6663" s="15"/>
    </row>
    <row r="6664" spans="1:1" x14ac:dyDescent="0.25">
      <c r="A6664" s="15"/>
    </row>
    <row r="6665" spans="1:1" x14ac:dyDescent="0.25">
      <c r="A6665" s="15"/>
    </row>
    <row r="6666" spans="1:1" x14ac:dyDescent="0.25">
      <c r="A6666" s="15"/>
    </row>
    <row r="6667" spans="1:1" x14ac:dyDescent="0.25">
      <c r="A6667" s="15"/>
    </row>
    <row r="6668" spans="1:1" x14ac:dyDescent="0.25">
      <c r="A6668" s="15"/>
    </row>
    <row r="6669" spans="1:1" x14ac:dyDescent="0.25">
      <c r="A6669" s="15"/>
    </row>
    <row r="6670" spans="1:1" x14ac:dyDescent="0.25">
      <c r="A6670" s="15"/>
    </row>
    <row r="6671" spans="1:1" x14ac:dyDescent="0.25">
      <c r="A6671" s="15"/>
    </row>
    <row r="6672" spans="1:1" x14ac:dyDescent="0.25">
      <c r="A6672" s="15"/>
    </row>
    <row r="6673" spans="1:1" x14ac:dyDescent="0.25">
      <c r="A6673" s="15"/>
    </row>
    <row r="6674" spans="1:1" x14ac:dyDescent="0.25">
      <c r="A6674" s="15"/>
    </row>
    <row r="6675" spans="1:1" x14ac:dyDescent="0.25">
      <c r="A6675" s="15"/>
    </row>
    <row r="6676" spans="1:1" x14ac:dyDescent="0.25">
      <c r="A6676" s="15"/>
    </row>
    <row r="6677" spans="1:1" x14ac:dyDescent="0.25">
      <c r="A6677" s="15"/>
    </row>
    <row r="6678" spans="1:1" x14ac:dyDescent="0.25">
      <c r="A6678" s="15"/>
    </row>
    <row r="6679" spans="1:1" x14ac:dyDescent="0.25">
      <c r="A6679" s="15"/>
    </row>
    <row r="6680" spans="1:1" x14ac:dyDescent="0.25">
      <c r="A6680" s="15"/>
    </row>
    <row r="6681" spans="1:1" x14ac:dyDescent="0.25">
      <c r="A6681" s="15"/>
    </row>
    <row r="6682" spans="1:1" x14ac:dyDescent="0.25">
      <c r="A6682" s="15"/>
    </row>
    <row r="6683" spans="1:1" x14ac:dyDescent="0.25">
      <c r="A6683" s="15"/>
    </row>
    <row r="6684" spans="1:1" x14ac:dyDescent="0.25">
      <c r="A6684" s="15"/>
    </row>
    <row r="6685" spans="1:1" x14ac:dyDescent="0.25">
      <c r="A6685" s="15"/>
    </row>
    <row r="6686" spans="1:1" x14ac:dyDescent="0.25">
      <c r="A6686" s="15"/>
    </row>
    <row r="6687" spans="1:1" x14ac:dyDescent="0.25">
      <c r="A6687" s="15"/>
    </row>
    <row r="6688" spans="1:1" x14ac:dyDescent="0.25">
      <c r="A6688" s="15"/>
    </row>
    <row r="6689" spans="1:1" x14ac:dyDescent="0.25">
      <c r="A6689" s="15"/>
    </row>
    <row r="6690" spans="1:1" x14ac:dyDescent="0.25">
      <c r="A6690" s="15"/>
    </row>
    <row r="6691" spans="1:1" x14ac:dyDescent="0.25">
      <c r="A6691" s="15"/>
    </row>
    <row r="6692" spans="1:1" x14ac:dyDescent="0.25">
      <c r="A6692" s="15"/>
    </row>
    <row r="6693" spans="1:1" x14ac:dyDescent="0.25">
      <c r="A6693" s="15"/>
    </row>
    <row r="6694" spans="1:1" x14ac:dyDescent="0.25">
      <c r="A6694" s="15"/>
    </row>
    <row r="6695" spans="1:1" x14ac:dyDescent="0.25">
      <c r="A6695" s="15"/>
    </row>
    <row r="6696" spans="1:1" x14ac:dyDescent="0.25">
      <c r="A6696" s="15"/>
    </row>
    <row r="6697" spans="1:1" x14ac:dyDescent="0.25">
      <c r="A6697" s="15"/>
    </row>
    <row r="6698" spans="1:1" x14ac:dyDescent="0.25">
      <c r="A6698" s="15"/>
    </row>
    <row r="6699" spans="1:1" x14ac:dyDescent="0.25">
      <c r="A6699" s="15"/>
    </row>
    <row r="6700" spans="1:1" x14ac:dyDescent="0.25">
      <c r="A6700" s="15"/>
    </row>
    <row r="6701" spans="1:1" x14ac:dyDescent="0.25">
      <c r="A6701" s="15"/>
    </row>
    <row r="6702" spans="1:1" x14ac:dyDescent="0.25">
      <c r="A6702" s="15"/>
    </row>
    <row r="6703" spans="1:1" x14ac:dyDescent="0.25">
      <c r="A6703" s="15"/>
    </row>
    <row r="6704" spans="1:1" x14ac:dyDescent="0.25">
      <c r="A6704" s="15"/>
    </row>
    <row r="6705" spans="1:1" x14ac:dyDescent="0.25">
      <c r="A6705" s="15"/>
    </row>
    <row r="6706" spans="1:1" x14ac:dyDescent="0.25">
      <c r="A6706" s="15"/>
    </row>
    <row r="6707" spans="1:1" x14ac:dyDescent="0.25">
      <c r="A6707" s="15"/>
    </row>
    <row r="6708" spans="1:1" x14ac:dyDescent="0.25">
      <c r="A6708" s="15"/>
    </row>
    <row r="6709" spans="1:1" x14ac:dyDescent="0.25">
      <c r="A6709" s="15"/>
    </row>
    <row r="6710" spans="1:1" x14ac:dyDescent="0.25">
      <c r="A6710" s="15"/>
    </row>
    <row r="6711" spans="1:1" x14ac:dyDescent="0.25">
      <c r="A6711" s="15"/>
    </row>
    <row r="6712" spans="1:1" x14ac:dyDescent="0.25">
      <c r="A6712" s="15"/>
    </row>
    <row r="6713" spans="1:1" x14ac:dyDescent="0.25">
      <c r="A6713" s="15"/>
    </row>
    <row r="6714" spans="1:1" x14ac:dyDescent="0.25">
      <c r="A6714" s="15"/>
    </row>
    <row r="6715" spans="1:1" x14ac:dyDescent="0.25">
      <c r="A6715" s="15"/>
    </row>
    <row r="6716" spans="1:1" x14ac:dyDescent="0.25">
      <c r="A6716" s="15"/>
    </row>
    <row r="6717" spans="1:1" x14ac:dyDescent="0.25">
      <c r="A6717" s="15"/>
    </row>
    <row r="6718" spans="1:1" x14ac:dyDescent="0.25">
      <c r="A6718" s="15"/>
    </row>
    <row r="6719" spans="1:1" x14ac:dyDescent="0.25">
      <c r="A6719" s="15"/>
    </row>
    <row r="6720" spans="1:1" x14ac:dyDescent="0.25">
      <c r="A6720" s="15"/>
    </row>
    <row r="6721" spans="1:1" x14ac:dyDescent="0.25">
      <c r="A6721" s="15"/>
    </row>
    <row r="6722" spans="1:1" x14ac:dyDescent="0.25">
      <c r="A6722" s="15"/>
    </row>
    <row r="6723" spans="1:1" x14ac:dyDescent="0.25">
      <c r="A6723" s="15"/>
    </row>
    <row r="6724" spans="1:1" x14ac:dyDescent="0.25">
      <c r="A6724" s="15"/>
    </row>
    <row r="6725" spans="1:1" x14ac:dyDescent="0.25">
      <c r="A6725" s="15"/>
    </row>
    <row r="6726" spans="1:1" x14ac:dyDescent="0.25">
      <c r="A6726" s="15"/>
    </row>
    <row r="6727" spans="1:1" x14ac:dyDescent="0.25">
      <c r="A6727" s="15"/>
    </row>
    <row r="6728" spans="1:1" x14ac:dyDescent="0.25">
      <c r="A6728" s="15"/>
    </row>
    <row r="6729" spans="1:1" x14ac:dyDescent="0.25">
      <c r="A6729" s="15"/>
    </row>
    <row r="6730" spans="1:1" x14ac:dyDescent="0.25">
      <c r="A6730" s="15"/>
    </row>
    <row r="6731" spans="1:1" x14ac:dyDescent="0.25">
      <c r="A6731" s="15"/>
    </row>
    <row r="6732" spans="1:1" x14ac:dyDescent="0.25">
      <c r="A6732" s="15"/>
    </row>
    <row r="6733" spans="1:1" x14ac:dyDescent="0.25">
      <c r="A6733" s="15"/>
    </row>
    <row r="6734" spans="1:1" x14ac:dyDescent="0.25">
      <c r="A6734" s="15"/>
    </row>
    <row r="6735" spans="1:1" x14ac:dyDescent="0.25">
      <c r="A6735" s="15"/>
    </row>
    <row r="6736" spans="1:1" x14ac:dyDescent="0.25">
      <c r="A6736" s="15"/>
    </row>
    <row r="6737" spans="1:1" x14ac:dyDescent="0.25">
      <c r="A6737" s="15"/>
    </row>
    <row r="6738" spans="1:1" x14ac:dyDescent="0.25">
      <c r="A6738" s="15"/>
    </row>
    <row r="6739" spans="1:1" x14ac:dyDescent="0.25">
      <c r="A6739" s="15"/>
    </row>
    <row r="6740" spans="1:1" x14ac:dyDescent="0.25">
      <c r="A6740" s="15"/>
    </row>
    <row r="6741" spans="1:1" x14ac:dyDescent="0.25">
      <c r="A6741" s="15"/>
    </row>
    <row r="6742" spans="1:1" x14ac:dyDescent="0.25">
      <c r="A6742" s="15"/>
    </row>
    <row r="6743" spans="1:1" x14ac:dyDescent="0.25">
      <c r="A6743" s="15"/>
    </row>
    <row r="6744" spans="1:1" x14ac:dyDescent="0.25">
      <c r="A6744" s="15"/>
    </row>
    <row r="6745" spans="1:1" x14ac:dyDescent="0.25">
      <c r="A6745" s="15"/>
    </row>
    <row r="6746" spans="1:1" x14ac:dyDescent="0.25">
      <c r="A6746" s="15"/>
    </row>
    <row r="6747" spans="1:1" x14ac:dyDescent="0.25">
      <c r="A6747" s="15"/>
    </row>
    <row r="6748" spans="1:1" x14ac:dyDescent="0.25">
      <c r="A6748" s="15"/>
    </row>
    <row r="6749" spans="1:1" x14ac:dyDescent="0.25">
      <c r="A6749" s="15"/>
    </row>
    <row r="6750" spans="1:1" x14ac:dyDescent="0.25">
      <c r="A6750" s="15"/>
    </row>
    <row r="6751" spans="1:1" x14ac:dyDescent="0.25">
      <c r="A6751" s="15"/>
    </row>
    <row r="6752" spans="1:1" x14ac:dyDescent="0.25">
      <c r="A6752" s="15"/>
    </row>
    <row r="6753" spans="1:1" x14ac:dyDescent="0.25">
      <c r="A6753" s="15"/>
    </row>
    <row r="6754" spans="1:1" x14ac:dyDescent="0.25">
      <c r="A6754" s="15"/>
    </row>
    <row r="6755" spans="1:1" x14ac:dyDescent="0.25">
      <c r="A6755" s="15"/>
    </row>
    <row r="6756" spans="1:1" x14ac:dyDescent="0.25">
      <c r="A6756" s="15"/>
    </row>
    <row r="6757" spans="1:1" x14ac:dyDescent="0.25">
      <c r="A6757" s="15"/>
    </row>
    <row r="6758" spans="1:1" x14ac:dyDescent="0.25">
      <c r="A6758" s="15"/>
    </row>
    <row r="6759" spans="1:1" x14ac:dyDescent="0.25">
      <c r="A6759" s="15"/>
    </row>
    <row r="6760" spans="1:1" x14ac:dyDescent="0.25">
      <c r="A6760" s="15"/>
    </row>
    <row r="6761" spans="1:1" x14ac:dyDescent="0.25">
      <c r="A6761" s="15"/>
    </row>
    <row r="6762" spans="1:1" x14ac:dyDescent="0.25">
      <c r="A6762" s="15"/>
    </row>
    <row r="6763" spans="1:1" x14ac:dyDescent="0.25">
      <c r="A6763" s="15"/>
    </row>
    <row r="6764" spans="1:1" x14ac:dyDescent="0.25">
      <c r="A6764" s="15"/>
    </row>
    <row r="6765" spans="1:1" x14ac:dyDescent="0.25">
      <c r="A6765" s="15"/>
    </row>
    <row r="6766" spans="1:1" x14ac:dyDescent="0.25">
      <c r="A6766" s="15"/>
    </row>
    <row r="6767" spans="1:1" x14ac:dyDescent="0.25">
      <c r="A6767" s="15"/>
    </row>
    <row r="6768" spans="1:1" x14ac:dyDescent="0.25">
      <c r="A6768" s="15"/>
    </row>
    <row r="6769" spans="1:1" x14ac:dyDescent="0.25">
      <c r="A6769" s="15"/>
    </row>
    <row r="6770" spans="1:1" x14ac:dyDescent="0.25">
      <c r="A6770" s="15"/>
    </row>
    <row r="6771" spans="1:1" x14ac:dyDescent="0.25">
      <c r="A6771" s="15"/>
    </row>
    <row r="6772" spans="1:1" x14ac:dyDescent="0.25">
      <c r="A6772" s="15"/>
    </row>
    <row r="6773" spans="1:1" x14ac:dyDescent="0.25">
      <c r="A6773" s="15"/>
    </row>
    <row r="6774" spans="1:1" x14ac:dyDescent="0.25">
      <c r="A6774" s="15"/>
    </row>
    <row r="6775" spans="1:1" x14ac:dyDescent="0.25">
      <c r="A6775" s="15"/>
    </row>
    <row r="6776" spans="1:1" x14ac:dyDescent="0.25">
      <c r="A6776" s="15"/>
    </row>
    <row r="6777" spans="1:1" x14ac:dyDescent="0.25">
      <c r="A6777" s="15"/>
    </row>
    <row r="6778" spans="1:1" x14ac:dyDescent="0.25">
      <c r="A6778" s="15"/>
    </row>
    <row r="6779" spans="1:1" x14ac:dyDescent="0.25">
      <c r="A6779" s="15"/>
    </row>
    <row r="6780" spans="1:1" x14ac:dyDescent="0.25">
      <c r="A6780" s="15"/>
    </row>
    <row r="6781" spans="1:1" x14ac:dyDescent="0.25">
      <c r="A6781" s="15"/>
    </row>
    <row r="6782" spans="1:1" x14ac:dyDescent="0.25">
      <c r="A6782" s="15"/>
    </row>
    <row r="6783" spans="1:1" x14ac:dyDescent="0.25">
      <c r="A6783" s="15"/>
    </row>
    <row r="6784" spans="1:1" x14ac:dyDescent="0.25">
      <c r="A6784" s="15"/>
    </row>
    <row r="6785" spans="1:1" x14ac:dyDescent="0.25">
      <c r="A6785" s="15"/>
    </row>
    <row r="6786" spans="1:1" x14ac:dyDescent="0.25">
      <c r="A6786" s="15"/>
    </row>
    <row r="6787" spans="1:1" x14ac:dyDescent="0.25">
      <c r="A6787" s="15"/>
    </row>
    <row r="6788" spans="1:1" x14ac:dyDescent="0.25">
      <c r="A6788" s="15"/>
    </row>
    <row r="6789" spans="1:1" x14ac:dyDescent="0.25">
      <c r="A6789" s="15"/>
    </row>
    <row r="6790" spans="1:1" x14ac:dyDescent="0.25">
      <c r="A6790" s="15"/>
    </row>
    <row r="6791" spans="1:1" x14ac:dyDescent="0.25">
      <c r="A6791" s="15"/>
    </row>
    <row r="6792" spans="1:1" x14ac:dyDescent="0.25">
      <c r="A6792" s="15"/>
    </row>
    <row r="6793" spans="1:1" x14ac:dyDescent="0.25">
      <c r="A6793" s="15"/>
    </row>
    <row r="6794" spans="1:1" x14ac:dyDescent="0.25">
      <c r="A6794" s="15"/>
    </row>
    <row r="6795" spans="1:1" x14ac:dyDescent="0.25">
      <c r="A6795" s="15"/>
    </row>
    <row r="6796" spans="1:1" x14ac:dyDescent="0.25">
      <c r="A6796" s="15"/>
    </row>
    <row r="6797" spans="1:1" x14ac:dyDescent="0.25">
      <c r="A6797" s="15"/>
    </row>
    <row r="6798" spans="1:1" x14ac:dyDescent="0.25">
      <c r="A6798" s="15"/>
    </row>
    <row r="6799" spans="1:1" x14ac:dyDescent="0.25">
      <c r="A6799" s="15"/>
    </row>
    <row r="6800" spans="1:1" x14ac:dyDescent="0.25">
      <c r="A6800" s="15"/>
    </row>
    <row r="6801" spans="1:1" x14ac:dyDescent="0.25">
      <c r="A6801" s="15"/>
    </row>
    <row r="6802" spans="1:1" x14ac:dyDescent="0.25">
      <c r="A6802" s="15"/>
    </row>
    <row r="6803" spans="1:1" x14ac:dyDescent="0.25">
      <c r="A6803" s="15"/>
    </row>
    <row r="6804" spans="1:1" x14ac:dyDescent="0.25">
      <c r="A6804" s="15"/>
    </row>
    <row r="6805" spans="1:1" x14ac:dyDescent="0.25">
      <c r="A6805" s="15"/>
    </row>
    <row r="6806" spans="1:1" x14ac:dyDescent="0.25">
      <c r="A6806" s="15"/>
    </row>
    <row r="6807" spans="1:1" x14ac:dyDescent="0.25">
      <c r="A6807" s="15"/>
    </row>
    <row r="6808" spans="1:1" x14ac:dyDescent="0.25">
      <c r="A6808" s="15"/>
    </row>
    <row r="6809" spans="1:1" x14ac:dyDescent="0.25">
      <c r="A6809" s="15"/>
    </row>
    <row r="6810" spans="1:1" x14ac:dyDescent="0.25">
      <c r="A6810" s="15"/>
    </row>
    <row r="6811" spans="1:1" x14ac:dyDescent="0.25">
      <c r="A6811" s="15"/>
    </row>
    <row r="6812" spans="1:1" x14ac:dyDescent="0.25">
      <c r="A6812" s="15"/>
    </row>
    <row r="6813" spans="1:1" x14ac:dyDescent="0.25">
      <c r="A6813" s="15"/>
    </row>
    <row r="6814" spans="1:1" x14ac:dyDescent="0.25">
      <c r="A6814" s="15"/>
    </row>
    <row r="6815" spans="1:1" x14ac:dyDescent="0.25">
      <c r="A6815" s="15"/>
    </row>
    <row r="6816" spans="1:1" x14ac:dyDescent="0.25">
      <c r="A6816" s="15"/>
    </row>
    <row r="6817" spans="1:1" x14ac:dyDescent="0.25">
      <c r="A6817" s="15"/>
    </row>
    <row r="6818" spans="1:1" x14ac:dyDescent="0.25">
      <c r="A6818" s="15"/>
    </row>
    <row r="6819" spans="1:1" x14ac:dyDescent="0.25">
      <c r="A6819" s="15"/>
    </row>
    <row r="6820" spans="1:1" x14ac:dyDescent="0.25">
      <c r="A6820" s="15"/>
    </row>
    <row r="6821" spans="1:1" x14ac:dyDescent="0.25">
      <c r="A6821" s="15"/>
    </row>
    <row r="6822" spans="1:1" x14ac:dyDescent="0.25">
      <c r="A6822" s="15"/>
    </row>
    <row r="6823" spans="1:1" x14ac:dyDescent="0.25">
      <c r="A6823" s="15"/>
    </row>
    <row r="6824" spans="1:1" x14ac:dyDescent="0.25">
      <c r="A6824" s="15"/>
    </row>
    <row r="6825" spans="1:1" x14ac:dyDescent="0.25">
      <c r="A6825" s="15"/>
    </row>
    <row r="6826" spans="1:1" x14ac:dyDescent="0.25">
      <c r="A6826" s="15"/>
    </row>
    <row r="6827" spans="1:1" x14ac:dyDescent="0.25">
      <c r="A6827" s="15"/>
    </row>
    <row r="6828" spans="1:1" x14ac:dyDescent="0.25">
      <c r="A6828" s="15"/>
    </row>
    <row r="6829" spans="1:1" x14ac:dyDescent="0.25">
      <c r="A6829" s="15"/>
    </row>
    <row r="6830" spans="1:1" x14ac:dyDescent="0.25">
      <c r="A6830" s="15"/>
    </row>
    <row r="6831" spans="1:1" x14ac:dyDescent="0.25">
      <c r="A6831" s="15"/>
    </row>
    <row r="6832" spans="1:1" x14ac:dyDescent="0.25">
      <c r="A6832" s="15"/>
    </row>
    <row r="6833" spans="1:1" x14ac:dyDescent="0.25">
      <c r="A6833" s="15"/>
    </row>
    <row r="6834" spans="1:1" x14ac:dyDescent="0.25">
      <c r="A6834" s="15"/>
    </row>
    <row r="6835" spans="1:1" x14ac:dyDescent="0.25">
      <c r="A6835" s="15"/>
    </row>
    <row r="6836" spans="1:1" x14ac:dyDescent="0.25">
      <c r="A6836" s="15"/>
    </row>
    <row r="6837" spans="1:1" x14ac:dyDescent="0.25">
      <c r="A6837" s="15"/>
    </row>
    <row r="6838" spans="1:1" x14ac:dyDescent="0.25">
      <c r="A6838" s="15"/>
    </row>
    <row r="6839" spans="1:1" x14ac:dyDescent="0.25">
      <c r="A6839" s="15"/>
    </row>
    <row r="6840" spans="1:1" x14ac:dyDescent="0.25">
      <c r="A6840" s="15"/>
    </row>
    <row r="6841" spans="1:1" x14ac:dyDescent="0.25">
      <c r="A6841" s="15"/>
    </row>
    <row r="6842" spans="1:1" x14ac:dyDescent="0.25">
      <c r="A6842" s="15"/>
    </row>
    <row r="6843" spans="1:1" x14ac:dyDescent="0.25">
      <c r="A6843" s="15"/>
    </row>
    <row r="6844" spans="1:1" x14ac:dyDescent="0.25">
      <c r="A6844" s="15"/>
    </row>
    <row r="6845" spans="1:1" x14ac:dyDescent="0.25">
      <c r="A6845" s="15"/>
    </row>
    <row r="6846" spans="1:1" x14ac:dyDescent="0.25">
      <c r="A6846" s="15"/>
    </row>
    <row r="6847" spans="1:1" x14ac:dyDescent="0.25">
      <c r="A6847" s="15"/>
    </row>
    <row r="6848" spans="1:1" x14ac:dyDescent="0.25">
      <c r="A6848" s="15"/>
    </row>
    <row r="6849" spans="1:1" x14ac:dyDescent="0.25">
      <c r="A6849" s="15"/>
    </row>
    <row r="6850" spans="1:1" x14ac:dyDescent="0.25">
      <c r="A6850" s="15"/>
    </row>
    <row r="6851" spans="1:1" x14ac:dyDescent="0.25">
      <c r="A6851" s="15"/>
    </row>
    <row r="6852" spans="1:1" x14ac:dyDescent="0.25">
      <c r="A6852" s="15"/>
    </row>
    <row r="6853" spans="1:1" x14ac:dyDescent="0.25">
      <c r="A6853" s="15"/>
    </row>
    <row r="6854" spans="1:1" x14ac:dyDescent="0.25">
      <c r="A6854" s="15"/>
    </row>
    <row r="6855" spans="1:1" x14ac:dyDescent="0.25">
      <c r="A6855" s="15"/>
    </row>
    <row r="6856" spans="1:1" x14ac:dyDescent="0.25">
      <c r="A6856" s="15"/>
    </row>
    <row r="6857" spans="1:1" x14ac:dyDescent="0.25">
      <c r="A6857" s="15"/>
    </row>
    <row r="6858" spans="1:1" x14ac:dyDescent="0.25">
      <c r="A6858" s="15"/>
    </row>
    <row r="6859" spans="1:1" x14ac:dyDescent="0.25">
      <c r="A6859" s="15"/>
    </row>
    <row r="6860" spans="1:1" x14ac:dyDescent="0.25">
      <c r="A6860" s="15"/>
    </row>
    <row r="6861" spans="1:1" x14ac:dyDescent="0.25">
      <c r="A6861" s="15"/>
    </row>
    <row r="6862" spans="1:1" x14ac:dyDescent="0.25">
      <c r="A6862" s="15"/>
    </row>
    <row r="6863" spans="1:1" x14ac:dyDescent="0.25">
      <c r="A6863" s="15"/>
    </row>
    <row r="6864" spans="1:1" x14ac:dyDescent="0.25">
      <c r="A6864" s="15"/>
    </row>
    <row r="6865" spans="1:1" x14ac:dyDescent="0.25">
      <c r="A6865" s="15"/>
    </row>
    <row r="6866" spans="1:1" x14ac:dyDescent="0.25">
      <c r="A6866" s="15"/>
    </row>
    <row r="6867" spans="1:1" x14ac:dyDescent="0.25">
      <c r="A6867" s="15"/>
    </row>
    <row r="6868" spans="1:1" x14ac:dyDescent="0.25">
      <c r="A6868" s="15"/>
    </row>
    <row r="6869" spans="1:1" x14ac:dyDescent="0.25">
      <c r="A6869" s="15"/>
    </row>
    <row r="6870" spans="1:1" x14ac:dyDescent="0.25">
      <c r="A6870" s="15"/>
    </row>
    <row r="6871" spans="1:1" x14ac:dyDescent="0.25">
      <c r="A6871" s="15"/>
    </row>
    <row r="6872" spans="1:1" x14ac:dyDescent="0.25">
      <c r="A6872" s="15"/>
    </row>
    <row r="6873" spans="1:1" x14ac:dyDescent="0.25">
      <c r="A6873" s="15"/>
    </row>
    <row r="6874" spans="1:1" x14ac:dyDescent="0.25">
      <c r="A6874" s="15"/>
    </row>
    <row r="6875" spans="1:1" x14ac:dyDescent="0.25">
      <c r="A6875" s="15"/>
    </row>
    <row r="6876" spans="1:1" x14ac:dyDescent="0.25">
      <c r="A6876" s="15"/>
    </row>
    <row r="6877" spans="1:1" x14ac:dyDescent="0.25">
      <c r="A6877" s="15"/>
    </row>
    <row r="6878" spans="1:1" x14ac:dyDescent="0.25">
      <c r="A6878" s="15"/>
    </row>
    <row r="6879" spans="1:1" x14ac:dyDescent="0.25">
      <c r="A6879" s="15"/>
    </row>
    <row r="6880" spans="1:1" x14ac:dyDescent="0.25">
      <c r="A6880" s="15"/>
    </row>
    <row r="6881" spans="1:1" x14ac:dyDescent="0.25">
      <c r="A6881" s="15"/>
    </row>
    <row r="6882" spans="1:1" x14ac:dyDescent="0.25">
      <c r="A6882" s="15"/>
    </row>
    <row r="6883" spans="1:1" x14ac:dyDescent="0.25">
      <c r="A6883" s="15"/>
    </row>
    <row r="6884" spans="1:1" x14ac:dyDescent="0.25">
      <c r="A6884" s="15"/>
    </row>
    <row r="6885" spans="1:1" x14ac:dyDescent="0.25">
      <c r="A6885" s="15"/>
    </row>
    <row r="6886" spans="1:1" x14ac:dyDescent="0.25">
      <c r="A6886" s="15"/>
    </row>
    <row r="6887" spans="1:1" x14ac:dyDescent="0.25">
      <c r="A6887" s="15"/>
    </row>
    <row r="6888" spans="1:1" x14ac:dyDescent="0.25">
      <c r="A6888" s="15"/>
    </row>
    <row r="6889" spans="1:1" x14ac:dyDescent="0.25">
      <c r="A6889" s="15"/>
    </row>
    <row r="6890" spans="1:1" x14ac:dyDescent="0.25">
      <c r="A6890" s="15"/>
    </row>
    <row r="6891" spans="1:1" x14ac:dyDescent="0.25">
      <c r="A6891" s="15"/>
    </row>
    <row r="6892" spans="1:1" x14ac:dyDescent="0.25">
      <c r="A6892" s="15"/>
    </row>
    <row r="6893" spans="1:1" x14ac:dyDescent="0.25">
      <c r="A6893" s="15"/>
    </row>
    <row r="6894" spans="1:1" x14ac:dyDescent="0.25">
      <c r="A6894" s="15"/>
    </row>
    <row r="6895" spans="1:1" x14ac:dyDescent="0.25">
      <c r="A6895" s="15"/>
    </row>
    <row r="6896" spans="1:1" x14ac:dyDescent="0.25">
      <c r="A6896" s="15"/>
    </row>
    <row r="6897" spans="1:1" x14ac:dyDescent="0.25">
      <c r="A6897" s="15"/>
    </row>
    <row r="6898" spans="1:1" x14ac:dyDescent="0.25">
      <c r="A6898" s="15"/>
    </row>
    <row r="6899" spans="1:1" x14ac:dyDescent="0.25">
      <c r="A6899" s="15"/>
    </row>
    <row r="6900" spans="1:1" x14ac:dyDescent="0.25">
      <c r="A6900" s="15"/>
    </row>
    <row r="6901" spans="1:1" x14ac:dyDescent="0.25">
      <c r="A6901" s="15"/>
    </row>
    <row r="6902" spans="1:1" x14ac:dyDescent="0.25">
      <c r="A6902" s="15"/>
    </row>
    <row r="6903" spans="1:1" x14ac:dyDescent="0.25">
      <c r="A6903" s="15"/>
    </row>
    <row r="6904" spans="1:1" x14ac:dyDescent="0.25">
      <c r="A6904" s="15"/>
    </row>
    <row r="6905" spans="1:1" x14ac:dyDescent="0.25">
      <c r="A6905" s="15"/>
    </row>
    <row r="6906" spans="1:1" x14ac:dyDescent="0.25">
      <c r="A6906" s="15"/>
    </row>
    <row r="6907" spans="1:1" x14ac:dyDescent="0.25">
      <c r="A6907" s="15"/>
    </row>
    <row r="6908" spans="1:1" x14ac:dyDescent="0.25">
      <c r="A6908" s="15"/>
    </row>
    <row r="6909" spans="1:1" x14ac:dyDescent="0.25">
      <c r="A6909" s="15"/>
    </row>
    <row r="6910" spans="1:1" x14ac:dyDescent="0.25">
      <c r="A6910" s="15"/>
    </row>
    <row r="6911" spans="1:1" x14ac:dyDescent="0.25">
      <c r="A6911" s="15"/>
    </row>
    <row r="6912" spans="1:1" x14ac:dyDescent="0.25">
      <c r="A6912" s="15"/>
    </row>
    <row r="6913" spans="1:1" x14ac:dyDescent="0.25">
      <c r="A6913" s="15"/>
    </row>
    <row r="6914" spans="1:1" x14ac:dyDescent="0.25">
      <c r="A6914" s="15"/>
    </row>
    <row r="6915" spans="1:1" x14ac:dyDescent="0.25">
      <c r="A6915" s="15"/>
    </row>
    <row r="6916" spans="1:1" x14ac:dyDescent="0.25">
      <c r="A6916" s="15"/>
    </row>
    <row r="6917" spans="1:1" x14ac:dyDescent="0.25">
      <c r="A6917" s="15"/>
    </row>
    <row r="6918" spans="1:1" x14ac:dyDescent="0.25">
      <c r="A6918" s="15"/>
    </row>
    <row r="6919" spans="1:1" x14ac:dyDescent="0.25">
      <c r="A6919" s="15"/>
    </row>
    <row r="6920" spans="1:1" x14ac:dyDescent="0.25">
      <c r="A6920" s="15"/>
    </row>
    <row r="6921" spans="1:1" x14ac:dyDescent="0.25">
      <c r="A6921" s="15"/>
    </row>
    <row r="6922" spans="1:1" x14ac:dyDescent="0.25">
      <c r="A6922" s="15"/>
    </row>
    <row r="6923" spans="1:1" x14ac:dyDescent="0.25">
      <c r="A6923" s="15"/>
    </row>
    <row r="6924" spans="1:1" x14ac:dyDescent="0.25">
      <c r="A6924" s="15"/>
    </row>
    <row r="6925" spans="1:1" x14ac:dyDescent="0.25">
      <c r="A6925" s="15"/>
    </row>
    <row r="6926" spans="1:1" x14ac:dyDescent="0.25">
      <c r="A6926" s="15"/>
    </row>
    <row r="6927" spans="1:1" x14ac:dyDescent="0.25">
      <c r="A6927" s="15"/>
    </row>
    <row r="6928" spans="1:1" x14ac:dyDescent="0.25">
      <c r="A6928" s="15"/>
    </row>
    <row r="6929" spans="1:1" x14ac:dyDescent="0.25">
      <c r="A6929" s="15"/>
    </row>
    <row r="6930" spans="1:1" x14ac:dyDescent="0.25">
      <c r="A6930" s="15"/>
    </row>
    <row r="6931" spans="1:1" x14ac:dyDescent="0.25">
      <c r="A6931" s="15"/>
    </row>
    <row r="6932" spans="1:1" x14ac:dyDescent="0.25">
      <c r="A6932" s="15"/>
    </row>
    <row r="6933" spans="1:1" x14ac:dyDescent="0.25">
      <c r="A6933" s="15"/>
    </row>
    <row r="6934" spans="1:1" x14ac:dyDescent="0.25">
      <c r="A6934" s="15"/>
    </row>
    <row r="6935" spans="1:1" x14ac:dyDescent="0.25">
      <c r="A6935" s="15"/>
    </row>
    <row r="6936" spans="1:1" x14ac:dyDescent="0.25">
      <c r="A6936" s="15"/>
    </row>
    <row r="6937" spans="1:1" x14ac:dyDescent="0.25">
      <c r="A6937" s="15"/>
    </row>
    <row r="6938" spans="1:1" x14ac:dyDescent="0.25">
      <c r="A6938" s="15"/>
    </row>
    <row r="6939" spans="1:1" x14ac:dyDescent="0.25">
      <c r="A6939" s="15"/>
    </row>
    <row r="6940" spans="1:1" x14ac:dyDescent="0.25">
      <c r="A6940" s="15"/>
    </row>
    <row r="6941" spans="1:1" x14ac:dyDescent="0.25">
      <c r="A6941" s="15"/>
    </row>
    <row r="6942" spans="1:1" x14ac:dyDescent="0.25">
      <c r="A6942" s="15"/>
    </row>
    <row r="6943" spans="1:1" x14ac:dyDescent="0.25">
      <c r="A6943" s="15"/>
    </row>
    <row r="6944" spans="1:1" x14ac:dyDescent="0.25">
      <c r="A6944" s="15"/>
    </row>
    <row r="6945" spans="1:1" x14ac:dyDescent="0.25">
      <c r="A6945" s="15"/>
    </row>
    <row r="6946" spans="1:1" x14ac:dyDescent="0.25">
      <c r="A6946" s="15"/>
    </row>
    <row r="6947" spans="1:1" x14ac:dyDescent="0.25">
      <c r="A6947" s="15"/>
    </row>
    <row r="6948" spans="1:1" x14ac:dyDescent="0.25">
      <c r="A6948" s="15"/>
    </row>
    <row r="6949" spans="1:1" x14ac:dyDescent="0.25">
      <c r="A6949" s="15"/>
    </row>
    <row r="6950" spans="1:1" x14ac:dyDescent="0.25">
      <c r="A6950" s="15"/>
    </row>
    <row r="6951" spans="1:1" x14ac:dyDescent="0.25">
      <c r="A6951" s="15"/>
    </row>
    <row r="6952" spans="1:1" x14ac:dyDescent="0.25">
      <c r="A6952" s="15"/>
    </row>
    <row r="6953" spans="1:1" x14ac:dyDescent="0.25">
      <c r="A6953" s="15"/>
    </row>
    <row r="6954" spans="1:1" x14ac:dyDescent="0.25">
      <c r="A6954" s="15"/>
    </row>
    <row r="6955" spans="1:1" x14ac:dyDescent="0.25">
      <c r="A6955" s="15"/>
    </row>
    <row r="6956" spans="1:1" x14ac:dyDescent="0.25">
      <c r="A6956" s="15"/>
    </row>
    <row r="6957" spans="1:1" x14ac:dyDescent="0.25">
      <c r="A6957" s="15"/>
    </row>
    <row r="6958" spans="1:1" x14ac:dyDescent="0.25">
      <c r="A6958" s="15"/>
    </row>
    <row r="6959" spans="1:1" x14ac:dyDescent="0.25">
      <c r="A6959" s="15"/>
    </row>
    <row r="6960" spans="1:1" x14ac:dyDescent="0.25">
      <c r="A6960" s="15"/>
    </row>
    <row r="6961" spans="1:1" x14ac:dyDescent="0.25">
      <c r="A6961" s="15"/>
    </row>
    <row r="6962" spans="1:1" x14ac:dyDescent="0.25">
      <c r="A6962" s="15"/>
    </row>
    <row r="6963" spans="1:1" x14ac:dyDescent="0.25">
      <c r="A6963" s="15"/>
    </row>
    <row r="6964" spans="1:1" x14ac:dyDescent="0.25">
      <c r="A6964" s="15"/>
    </row>
    <row r="6965" spans="1:1" x14ac:dyDescent="0.25">
      <c r="A6965" s="15"/>
    </row>
    <row r="6966" spans="1:1" x14ac:dyDescent="0.25">
      <c r="A6966" s="15"/>
    </row>
    <row r="6967" spans="1:1" x14ac:dyDescent="0.25">
      <c r="A6967" s="15"/>
    </row>
    <row r="6968" spans="1:1" x14ac:dyDescent="0.25">
      <c r="A6968" s="15"/>
    </row>
    <row r="6969" spans="1:1" x14ac:dyDescent="0.25">
      <c r="A6969" s="15"/>
    </row>
    <row r="6970" spans="1:1" x14ac:dyDescent="0.25">
      <c r="A6970" s="15"/>
    </row>
    <row r="6971" spans="1:1" x14ac:dyDescent="0.25">
      <c r="A6971" s="15"/>
    </row>
    <row r="6972" spans="1:1" x14ac:dyDescent="0.25">
      <c r="A6972" s="15"/>
    </row>
    <row r="6973" spans="1:1" x14ac:dyDescent="0.25">
      <c r="A6973" s="15"/>
    </row>
    <row r="6974" spans="1:1" x14ac:dyDescent="0.25">
      <c r="A6974" s="15"/>
    </row>
    <row r="6975" spans="1:1" x14ac:dyDescent="0.25">
      <c r="A6975" s="15"/>
    </row>
    <row r="6976" spans="1:1" x14ac:dyDescent="0.25">
      <c r="A6976" s="15"/>
    </row>
    <row r="6977" spans="1:1" x14ac:dyDescent="0.25">
      <c r="A6977" s="15"/>
    </row>
    <row r="6978" spans="1:1" x14ac:dyDescent="0.25">
      <c r="A6978" s="15"/>
    </row>
    <row r="6979" spans="1:1" x14ac:dyDescent="0.25">
      <c r="A6979" s="15"/>
    </row>
    <row r="6980" spans="1:1" x14ac:dyDescent="0.25">
      <c r="A6980" s="15"/>
    </row>
    <row r="6981" spans="1:1" x14ac:dyDescent="0.25">
      <c r="A6981" s="15"/>
    </row>
    <row r="6982" spans="1:1" x14ac:dyDescent="0.25">
      <c r="A6982" s="15"/>
    </row>
    <row r="6983" spans="1:1" x14ac:dyDescent="0.25">
      <c r="A6983" s="15"/>
    </row>
    <row r="6984" spans="1:1" x14ac:dyDescent="0.25">
      <c r="A6984" s="15"/>
    </row>
    <row r="6985" spans="1:1" x14ac:dyDescent="0.25">
      <c r="A6985" s="15"/>
    </row>
    <row r="6986" spans="1:1" x14ac:dyDescent="0.25">
      <c r="A6986" s="15"/>
    </row>
    <row r="6987" spans="1:1" x14ac:dyDescent="0.25">
      <c r="A6987" s="15"/>
    </row>
    <row r="6988" spans="1:1" x14ac:dyDescent="0.25">
      <c r="A6988" s="15"/>
    </row>
    <row r="6989" spans="1:1" x14ac:dyDescent="0.25">
      <c r="A6989" s="15"/>
    </row>
    <row r="6990" spans="1:1" x14ac:dyDescent="0.25">
      <c r="A6990" s="15"/>
    </row>
    <row r="6991" spans="1:1" x14ac:dyDescent="0.25">
      <c r="A6991" s="15"/>
    </row>
    <row r="6992" spans="1:1" x14ac:dyDescent="0.25">
      <c r="A6992" s="15"/>
    </row>
    <row r="6993" spans="1:1" x14ac:dyDescent="0.25">
      <c r="A6993" s="15"/>
    </row>
    <row r="6994" spans="1:1" x14ac:dyDescent="0.25">
      <c r="A6994" s="15"/>
    </row>
    <row r="6995" spans="1:1" x14ac:dyDescent="0.25">
      <c r="A6995" s="15"/>
    </row>
    <row r="6996" spans="1:1" x14ac:dyDescent="0.25">
      <c r="A6996" s="15"/>
    </row>
    <row r="6997" spans="1:1" x14ac:dyDescent="0.25">
      <c r="A6997" s="15"/>
    </row>
    <row r="6998" spans="1:1" x14ac:dyDescent="0.25">
      <c r="A6998" s="15"/>
    </row>
    <row r="6999" spans="1:1" x14ac:dyDescent="0.25">
      <c r="A6999" s="15"/>
    </row>
    <row r="7000" spans="1:1" x14ac:dyDescent="0.25">
      <c r="A7000" s="15"/>
    </row>
    <row r="7001" spans="1:1" x14ac:dyDescent="0.25">
      <c r="A7001" s="15"/>
    </row>
    <row r="7002" spans="1:1" x14ac:dyDescent="0.25">
      <c r="A7002" s="15"/>
    </row>
    <row r="7003" spans="1:1" x14ac:dyDescent="0.25">
      <c r="A7003" s="15"/>
    </row>
    <row r="7004" spans="1:1" x14ac:dyDescent="0.25">
      <c r="A7004" s="15"/>
    </row>
    <row r="7005" spans="1:1" x14ac:dyDescent="0.25">
      <c r="A7005" s="15"/>
    </row>
    <row r="7006" spans="1:1" x14ac:dyDescent="0.25">
      <c r="A7006" s="15"/>
    </row>
    <row r="7007" spans="1:1" x14ac:dyDescent="0.25">
      <c r="A7007" s="15"/>
    </row>
    <row r="7008" spans="1:1" x14ac:dyDescent="0.25">
      <c r="A7008" s="15"/>
    </row>
    <row r="7009" spans="1:1" x14ac:dyDescent="0.25">
      <c r="A7009" s="15"/>
    </row>
    <row r="7010" spans="1:1" x14ac:dyDescent="0.25">
      <c r="A7010" s="15"/>
    </row>
    <row r="7011" spans="1:1" x14ac:dyDescent="0.25">
      <c r="A7011" s="15"/>
    </row>
    <row r="7012" spans="1:1" x14ac:dyDescent="0.25">
      <c r="A7012" s="15"/>
    </row>
    <row r="7013" spans="1:1" x14ac:dyDescent="0.25">
      <c r="A7013" s="15"/>
    </row>
    <row r="7014" spans="1:1" x14ac:dyDescent="0.25">
      <c r="A7014" s="15"/>
    </row>
    <row r="7015" spans="1:1" x14ac:dyDescent="0.25">
      <c r="A7015" s="15"/>
    </row>
    <row r="7016" spans="1:1" x14ac:dyDescent="0.25">
      <c r="A7016" s="15"/>
    </row>
    <row r="7017" spans="1:1" x14ac:dyDescent="0.25">
      <c r="A7017" s="15"/>
    </row>
    <row r="7018" spans="1:1" x14ac:dyDescent="0.25">
      <c r="A7018" s="15"/>
    </row>
    <row r="7019" spans="1:1" x14ac:dyDescent="0.25">
      <c r="A7019" s="15"/>
    </row>
    <row r="7020" spans="1:1" x14ac:dyDescent="0.25">
      <c r="A7020" s="15"/>
    </row>
    <row r="7021" spans="1:1" x14ac:dyDescent="0.25">
      <c r="A7021" s="15"/>
    </row>
    <row r="7022" spans="1:1" x14ac:dyDescent="0.25">
      <c r="A7022" s="15"/>
    </row>
    <row r="7023" spans="1:1" x14ac:dyDescent="0.25">
      <c r="A7023" s="15"/>
    </row>
    <row r="7024" spans="1:1" x14ac:dyDescent="0.25">
      <c r="A7024" s="15"/>
    </row>
    <row r="7025" spans="1:1" x14ac:dyDescent="0.25">
      <c r="A7025" s="15"/>
    </row>
    <row r="7026" spans="1:1" x14ac:dyDescent="0.25">
      <c r="A7026" s="15"/>
    </row>
    <row r="7027" spans="1:1" x14ac:dyDescent="0.25">
      <c r="A7027" s="15"/>
    </row>
    <row r="7028" spans="1:1" x14ac:dyDescent="0.25">
      <c r="A7028" s="15"/>
    </row>
    <row r="7029" spans="1:1" x14ac:dyDescent="0.25">
      <c r="A7029" s="15"/>
    </row>
    <row r="7030" spans="1:1" x14ac:dyDescent="0.25">
      <c r="A7030" s="15"/>
    </row>
    <row r="7031" spans="1:1" x14ac:dyDescent="0.25">
      <c r="A7031" s="15"/>
    </row>
    <row r="7032" spans="1:1" x14ac:dyDescent="0.25">
      <c r="A7032" s="15"/>
    </row>
    <row r="7033" spans="1:1" x14ac:dyDescent="0.25">
      <c r="A7033" s="15"/>
    </row>
    <row r="7034" spans="1:1" x14ac:dyDescent="0.25">
      <c r="A7034" s="15"/>
    </row>
    <row r="7035" spans="1:1" x14ac:dyDescent="0.25">
      <c r="A7035" s="15"/>
    </row>
    <row r="7036" spans="1:1" x14ac:dyDescent="0.25">
      <c r="A7036" s="15"/>
    </row>
    <row r="7037" spans="1:1" x14ac:dyDescent="0.25">
      <c r="A7037" s="15"/>
    </row>
    <row r="7038" spans="1:1" x14ac:dyDescent="0.25">
      <c r="A7038" s="15"/>
    </row>
    <row r="7039" spans="1:1" x14ac:dyDescent="0.25">
      <c r="A7039" s="15"/>
    </row>
    <row r="7040" spans="1:1" x14ac:dyDescent="0.25">
      <c r="A7040" s="15"/>
    </row>
    <row r="7041" spans="1:1" x14ac:dyDescent="0.25">
      <c r="A7041" s="15"/>
    </row>
    <row r="7042" spans="1:1" x14ac:dyDescent="0.25">
      <c r="A7042" s="15"/>
    </row>
    <row r="7043" spans="1:1" x14ac:dyDescent="0.25">
      <c r="A7043" s="15"/>
    </row>
    <row r="7044" spans="1:1" x14ac:dyDescent="0.25">
      <c r="A7044" s="15"/>
    </row>
    <row r="7045" spans="1:1" x14ac:dyDescent="0.25">
      <c r="A7045" s="15"/>
    </row>
    <row r="7046" spans="1:1" x14ac:dyDescent="0.25">
      <c r="A7046" s="15"/>
    </row>
    <row r="7047" spans="1:1" x14ac:dyDescent="0.25">
      <c r="A7047" s="15"/>
    </row>
    <row r="7048" spans="1:1" x14ac:dyDescent="0.25">
      <c r="A7048" s="15"/>
    </row>
    <row r="7049" spans="1:1" x14ac:dyDescent="0.25">
      <c r="A7049" s="15"/>
    </row>
    <row r="7050" spans="1:1" x14ac:dyDescent="0.25">
      <c r="A7050" s="15"/>
    </row>
    <row r="7051" spans="1:1" x14ac:dyDescent="0.25">
      <c r="A7051" s="15"/>
    </row>
    <row r="7052" spans="1:1" x14ac:dyDescent="0.25">
      <c r="A7052" s="15"/>
    </row>
    <row r="7053" spans="1:1" x14ac:dyDescent="0.25">
      <c r="A7053" s="15"/>
    </row>
    <row r="7054" spans="1:1" x14ac:dyDescent="0.25">
      <c r="A7054" s="15"/>
    </row>
    <row r="7055" spans="1:1" x14ac:dyDescent="0.25">
      <c r="A7055" s="15"/>
    </row>
    <row r="7056" spans="1:1" x14ac:dyDescent="0.25">
      <c r="A7056" s="15"/>
    </row>
    <row r="7057" spans="1:1" x14ac:dyDescent="0.25">
      <c r="A7057" s="15"/>
    </row>
    <row r="7058" spans="1:1" x14ac:dyDescent="0.25">
      <c r="A7058" s="15"/>
    </row>
    <row r="7059" spans="1:1" x14ac:dyDescent="0.25">
      <c r="A7059" s="15"/>
    </row>
    <row r="7060" spans="1:1" x14ac:dyDescent="0.25">
      <c r="A7060" s="15"/>
    </row>
    <row r="7061" spans="1:1" x14ac:dyDescent="0.25">
      <c r="A7061" s="15"/>
    </row>
    <row r="7062" spans="1:1" x14ac:dyDescent="0.25">
      <c r="A7062" s="15"/>
    </row>
    <row r="7063" spans="1:1" x14ac:dyDescent="0.25">
      <c r="A7063" s="15"/>
    </row>
    <row r="7064" spans="1:1" x14ac:dyDescent="0.25">
      <c r="A7064" s="15"/>
    </row>
    <row r="7065" spans="1:1" x14ac:dyDescent="0.25">
      <c r="A7065" s="15"/>
    </row>
    <row r="7066" spans="1:1" x14ac:dyDescent="0.25">
      <c r="A7066" s="15"/>
    </row>
    <row r="7067" spans="1:1" x14ac:dyDescent="0.25">
      <c r="A7067" s="15"/>
    </row>
    <row r="7068" spans="1:1" x14ac:dyDescent="0.25">
      <c r="A7068" s="15"/>
    </row>
    <row r="7069" spans="1:1" x14ac:dyDescent="0.25">
      <c r="A7069" s="15"/>
    </row>
    <row r="7070" spans="1:1" x14ac:dyDescent="0.25">
      <c r="A7070" s="15"/>
    </row>
    <row r="7071" spans="1:1" x14ac:dyDescent="0.25">
      <c r="A7071" s="15"/>
    </row>
    <row r="7072" spans="1:1" x14ac:dyDescent="0.25">
      <c r="A7072" s="15"/>
    </row>
    <row r="7073" spans="1:1" x14ac:dyDescent="0.25">
      <c r="A7073" s="15"/>
    </row>
    <row r="7074" spans="1:1" x14ac:dyDescent="0.25">
      <c r="A7074" s="15"/>
    </row>
    <row r="7075" spans="1:1" x14ac:dyDescent="0.25">
      <c r="A7075" s="15"/>
    </row>
    <row r="7076" spans="1:1" x14ac:dyDescent="0.25">
      <c r="A7076" s="15"/>
    </row>
    <row r="7077" spans="1:1" x14ac:dyDescent="0.25">
      <c r="A7077" s="15"/>
    </row>
    <row r="7078" spans="1:1" x14ac:dyDescent="0.25">
      <c r="A7078" s="15"/>
    </row>
    <row r="7079" spans="1:1" x14ac:dyDescent="0.25">
      <c r="A7079" s="15"/>
    </row>
    <row r="7080" spans="1:1" x14ac:dyDescent="0.25">
      <c r="A7080" s="15"/>
    </row>
    <row r="7081" spans="1:1" x14ac:dyDescent="0.25">
      <c r="A7081" s="15"/>
    </row>
    <row r="7082" spans="1:1" x14ac:dyDescent="0.25">
      <c r="A7082" s="15"/>
    </row>
    <row r="7083" spans="1:1" x14ac:dyDescent="0.25">
      <c r="A7083" s="15"/>
    </row>
    <row r="7084" spans="1:1" x14ac:dyDescent="0.25">
      <c r="A7084" s="15"/>
    </row>
    <row r="7085" spans="1:1" x14ac:dyDescent="0.25">
      <c r="A7085" s="15"/>
    </row>
    <row r="7086" spans="1:1" x14ac:dyDescent="0.25">
      <c r="A7086" s="15"/>
    </row>
    <row r="7087" spans="1:1" x14ac:dyDescent="0.25">
      <c r="A7087" s="15"/>
    </row>
    <row r="7088" spans="1:1" x14ac:dyDescent="0.25">
      <c r="A7088" s="15"/>
    </row>
    <row r="7089" spans="1:1" x14ac:dyDescent="0.25">
      <c r="A7089" s="15"/>
    </row>
    <row r="7090" spans="1:1" x14ac:dyDescent="0.25">
      <c r="A7090" s="15"/>
    </row>
    <row r="7091" spans="1:1" x14ac:dyDescent="0.25">
      <c r="A7091" s="15"/>
    </row>
    <row r="7092" spans="1:1" x14ac:dyDescent="0.25">
      <c r="A7092" s="15"/>
    </row>
    <row r="7093" spans="1:1" x14ac:dyDescent="0.25">
      <c r="A7093" s="15"/>
    </row>
    <row r="7094" spans="1:1" x14ac:dyDescent="0.25">
      <c r="A7094" s="15"/>
    </row>
    <row r="7095" spans="1:1" x14ac:dyDescent="0.25">
      <c r="A7095" s="15"/>
    </row>
    <row r="7096" spans="1:1" x14ac:dyDescent="0.25">
      <c r="A7096" s="15"/>
    </row>
    <row r="7097" spans="1:1" x14ac:dyDescent="0.25">
      <c r="A7097" s="15"/>
    </row>
    <row r="7098" spans="1:1" x14ac:dyDescent="0.25">
      <c r="A7098" s="15"/>
    </row>
    <row r="7099" spans="1:1" x14ac:dyDescent="0.25">
      <c r="A7099" s="15"/>
    </row>
    <row r="7100" spans="1:1" x14ac:dyDescent="0.25">
      <c r="A7100" s="15"/>
    </row>
    <row r="7101" spans="1:1" x14ac:dyDescent="0.25">
      <c r="A7101" s="15"/>
    </row>
    <row r="7102" spans="1:1" x14ac:dyDescent="0.25">
      <c r="A7102" s="15"/>
    </row>
    <row r="7103" spans="1:1" x14ac:dyDescent="0.25">
      <c r="A7103" s="15"/>
    </row>
    <row r="7104" spans="1:1" x14ac:dyDescent="0.25">
      <c r="A7104" s="15"/>
    </row>
    <row r="7105" spans="1:1" x14ac:dyDescent="0.25">
      <c r="A7105" s="15"/>
    </row>
    <row r="7106" spans="1:1" x14ac:dyDescent="0.25">
      <c r="A7106" s="15"/>
    </row>
    <row r="7107" spans="1:1" x14ac:dyDescent="0.25">
      <c r="A7107" s="15"/>
    </row>
    <row r="7108" spans="1:1" x14ac:dyDescent="0.25">
      <c r="A7108" s="15"/>
    </row>
    <row r="7109" spans="1:1" x14ac:dyDescent="0.25">
      <c r="A7109" s="15"/>
    </row>
    <row r="7110" spans="1:1" x14ac:dyDescent="0.25">
      <c r="A7110" s="15"/>
    </row>
    <row r="7111" spans="1:1" x14ac:dyDescent="0.25">
      <c r="A7111" s="15"/>
    </row>
    <row r="7112" spans="1:1" x14ac:dyDescent="0.25">
      <c r="A7112" s="15"/>
    </row>
    <row r="7113" spans="1:1" x14ac:dyDescent="0.25">
      <c r="A7113" s="15"/>
    </row>
    <row r="7114" spans="1:1" x14ac:dyDescent="0.25">
      <c r="A7114" s="15"/>
    </row>
    <row r="7115" spans="1:1" x14ac:dyDescent="0.25">
      <c r="A7115" s="15"/>
    </row>
    <row r="7116" spans="1:1" x14ac:dyDescent="0.25">
      <c r="A7116" s="15"/>
    </row>
    <row r="7117" spans="1:1" x14ac:dyDescent="0.25">
      <c r="A7117" s="15"/>
    </row>
    <row r="7118" spans="1:1" x14ac:dyDescent="0.25">
      <c r="A7118" s="15"/>
    </row>
    <row r="7119" spans="1:1" x14ac:dyDescent="0.25">
      <c r="A7119" s="15"/>
    </row>
    <row r="7120" spans="1:1" x14ac:dyDescent="0.25">
      <c r="A7120" s="15"/>
    </row>
    <row r="7121" spans="1:1" x14ac:dyDescent="0.25">
      <c r="A7121" s="15"/>
    </row>
    <row r="7122" spans="1:1" x14ac:dyDescent="0.25">
      <c r="A7122" s="15"/>
    </row>
    <row r="7123" spans="1:1" x14ac:dyDescent="0.25">
      <c r="A7123" s="15"/>
    </row>
    <row r="7124" spans="1:1" x14ac:dyDescent="0.25">
      <c r="A7124" s="15"/>
    </row>
    <row r="7125" spans="1:1" x14ac:dyDescent="0.25">
      <c r="A7125" s="15"/>
    </row>
    <row r="7126" spans="1:1" x14ac:dyDescent="0.25">
      <c r="A7126" s="15"/>
    </row>
    <row r="7127" spans="1:1" x14ac:dyDescent="0.25">
      <c r="A7127" s="15"/>
    </row>
    <row r="7128" spans="1:1" x14ac:dyDescent="0.25">
      <c r="A7128" s="15"/>
    </row>
    <row r="7129" spans="1:1" x14ac:dyDescent="0.25">
      <c r="A7129" s="15"/>
    </row>
    <row r="7130" spans="1:1" x14ac:dyDescent="0.25">
      <c r="A7130" s="15"/>
    </row>
    <row r="7131" spans="1:1" x14ac:dyDescent="0.25">
      <c r="A7131" s="15"/>
    </row>
    <row r="7132" spans="1:1" x14ac:dyDescent="0.25">
      <c r="A7132" s="15"/>
    </row>
    <row r="7133" spans="1:1" x14ac:dyDescent="0.25">
      <c r="A7133" s="15"/>
    </row>
    <row r="7134" spans="1:1" x14ac:dyDescent="0.25">
      <c r="A7134" s="15"/>
    </row>
    <row r="7135" spans="1:1" x14ac:dyDescent="0.25">
      <c r="A7135" s="15"/>
    </row>
    <row r="7136" spans="1:1" x14ac:dyDescent="0.25">
      <c r="A7136" s="15"/>
    </row>
    <row r="7137" spans="1:1" x14ac:dyDescent="0.25">
      <c r="A7137" s="15"/>
    </row>
    <row r="7138" spans="1:1" x14ac:dyDescent="0.25">
      <c r="A7138" s="15"/>
    </row>
    <row r="7139" spans="1:1" x14ac:dyDescent="0.25">
      <c r="A7139" s="15"/>
    </row>
    <row r="7140" spans="1:1" x14ac:dyDescent="0.25">
      <c r="A7140" s="15"/>
    </row>
    <row r="7141" spans="1:1" x14ac:dyDescent="0.25">
      <c r="A7141" s="15"/>
    </row>
    <row r="7142" spans="1:1" x14ac:dyDescent="0.25">
      <c r="A7142" s="15"/>
    </row>
    <row r="7143" spans="1:1" x14ac:dyDescent="0.25">
      <c r="A7143" s="15"/>
    </row>
    <row r="7144" spans="1:1" x14ac:dyDescent="0.25">
      <c r="A7144" s="15"/>
    </row>
    <row r="7145" spans="1:1" x14ac:dyDescent="0.25">
      <c r="A7145" s="15"/>
    </row>
    <row r="7146" spans="1:1" x14ac:dyDescent="0.25">
      <c r="A7146" s="15"/>
    </row>
    <row r="7147" spans="1:1" x14ac:dyDescent="0.25">
      <c r="A7147" s="15"/>
    </row>
    <row r="7148" spans="1:1" x14ac:dyDescent="0.25">
      <c r="A7148" s="15"/>
    </row>
    <row r="7149" spans="1:1" x14ac:dyDescent="0.25">
      <c r="A7149" s="15"/>
    </row>
    <row r="7150" spans="1:1" x14ac:dyDescent="0.25">
      <c r="A7150" s="15"/>
    </row>
    <row r="7151" spans="1:1" x14ac:dyDescent="0.25">
      <c r="A7151" s="15"/>
    </row>
    <row r="7152" spans="1:1" x14ac:dyDescent="0.25">
      <c r="A7152" s="15"/>
    </row>
    <row r="7153" spans="1:1" x14ac:dyDescent="0.25">
      <c r="A7153" s="15"/>
    </row>
    <row r="7154" spans="1:1" x14ac:dyDescent="0.25">
      <c r="A7154" s="15"/>
    </row>
    <row r="7155" spans="1:1" x14ac:dyDescent="0.25">
      <c r="A7155" s="15"/>
    </row>
    <row r="7156" spans="1:1" x14ac:dyDescent="0.25">
      <c r="A7156" s="15"/>
    </row>
    <row r="7157" spans="1:1" x14ac:dyDescent="0.25">
      <c r="A7157" s="15"/>
    </row>
    <row r="7158" spans="1:1" x14ac:dyDescent="0.25">
      <c r="A7158" s="15"/>
    </row>
    <row r="7159" spans="1:1" x14ac:dyDescent="0.25">
      <c r="A7159" s="15"/>
    </row>
    <row r="7160" spans="1:1" x14ac:dyDescent="0.25">
      <c r="A7160" s="15"/>
    </row>
    <row r="7161" spans="1:1" x14ac:dyDescent="0.25">
      <c r="A7161" s="15"/>
    </row>
    <row r="7162" spans="1:1" x14ac:dyDescent="0.25">
      <c r="A7162" s="15"/>
    </row>
    <row r="7163" spans="1:1" x14ac:dyDescent="0.25">
      <c r="A7163" s="15"/>
    </row>
    <row r="7164" spans="1:1" x14ac:dyDescent="0.25">
      <c r="A7164" s="15"/>
    </row>
    <row r="7165" spans="1:1" x14ac:dyDescent="0.25">
      <c r="A7165" s="15"/>
    </row>
    <row r="7166" spans="1:1" x14ac:dyDescent="0.25">
      <c r="A7166" s="15"/>
    </row>
    <row r="7167" spans="1:1" x14ac:dyDescent="0.25">
      <c r="A7167" s="15"/>
    </row>
    <row r="7168" spans="1:1" x14ac:dyDescent="0.25">
      <c r="A7168" s="15"/>
    </row>
    <row r="7169" spans="1:1" x14ac:dyDescent="0.25">
      <c r="A7169" s="15"/>
    </row>
    <row r="7170" spans="1:1" x14ac:dyDescent="0.25">
      <c r="A7170" s="15"/>
    </row>
    <row r="7171" spans="1:1" x14ac:dyDescent="0.25">
      <c r="A7171" s="15"/>
    </row>
    <row r="7172" spans="1:1" x14ac:dyDescent="0.25">
      <c r="A7172" s="15"/>
    </row>
    <row r="7173" spans="1:1" x14ac:dyDescent="0.25">
      <c r="A7173" s="15"/>
    </row>
    <row r="7174" spans="1:1" x14ac:dyDescent="0.25">
      <c r="A7174" s="15"/>
    </row>
    <row r="7175" spans="1:1" x14ac:dyDescent="0.25">
      <c r="A7175" s="15"/>
    </row>
    <row r="7176" spans="1:1" x14ac:dyDescent="0.25">
      <c r="A7176" s="15"/>
    </row>
    <row r="7177" spans="1:1" x14ac:dyDescent="0.25">
      <c r="A7177" s="15"/>
    </row>
    <row r="7178" spans="1:1" x14ac:dyDescent="0.25">
      <c r="A7178" s="15"/>
    </row>
    <row r="7179" spans="1:1" x14ac:dyDescent="0.25">
      <c r="A7179" s="15"/>
    </row>
    <row r="7180" spans="1:1" x14ac:dyDescent="0.25">
      <c r="A7180" s="15"/>
    </row>
    <row r="7181" spans="1:1" x14ac:dyDescent="0.25">
      <c r="A7181" s="15"/>
    </row>
    <row r="7182" spans="1:1" x14ac:dyDescent="0.25">
      <c r="A7182" s="15"/>
    </row>
    <row r="7183" spans="1:1" x14ac:dyDescent="0.25">
      <c r="A7183" s="15"/>
    </row>
    <row r="7184" spans="1:1" x14ac:dyDescent="0.25">
      <c r="A7184" s="15"/>
    </row>
    <row r="7185" spans="1:1" x14ac:dyDescent="0.25">
      <c r="A7185" s="15"/>
    </row>
    <row r="7186" spans="1:1" x14ac:dyDescent="0.25">
      <c r="A7186" s="15"/>
    </row>
    <row r="7187" spans="1:1" x14ac:dyDescent="0.25">
      <c r="A7187" s="15"/>
    </row>
    <row r="7188" spans="1:1" x14ac:dyDescent="0.25">
      <c r="A7188" s="15"/>
    </row>
    <row r="7189" spans="1:1" x14ac:dyDescent="0.25">
      <c r="A7189" s="15"/>
    </row>
    <row r="7190" spans="1:1" x14ac:dyDescent="0.25">
      <c r="A7190" s="15"/>
    </row>
    <row r="7191" spans="1:1" x14ac:dyDescent="0.25">
      <c r="A7191" s="15"/>
    </row>
    <row r="7192" spans="1:1" x14ac:dyDescent="0.25">
      <c r="A7192" s="15"/>
    </row>
    <row r="7193" spans="1:1" x14ac:dyDescent="0.25">
      <c r="A7193" s="15"/>
    </row>
    <row r="7194" spans="1:1" x14ac:dyDescent="0.25">
      <c r="A7194" s="15"/>
    </row>
    <row r="7195" spans="1:1" x14ac:dyDescent="0.25">
      <c r="A7195" s="15"/>
    </row>
    <row r="7196" spans="1:1" x14ac:dyDescent="0.25">
      <c r="A7196" s="15"/>
    </row>
    <row r="7197" spans="1:1" x14ac:dyDescent="0.25">
      <c r="A7197" s="15"/>
    </row>
    <row r="7198" spans="1:1" x14ac:dyDescent="0.25">
      <c r="A7198" s="15"/>
    </row>
    <row r="7199" spans="1:1" x14ac:dyDescent="0.25">
      <c r="A7199" s="15"/>
    </row>
    <row r="7200" spans="1:1" x14ac:dyDescent="0.25">
      <c r="A7200" s="15"/>
    </row>
    <row r="7201" spans="1:1" x14ac:dyDescent="0.25">
      <c r="A7201" s="15"/>
    </row>
    <row r="7202" spans="1:1" x14ac:dyDescent="0.25">
      <c r="A7202" s="15"/>
    </row>
    <row r="7203" spans="1:1" x14ac:dyDescent="0.25">
      <c r="A7203" s="15"/>
    </row>
    <row r="7204" spans="1:1" x14ac:dyDescent="0.25">
      <c r="A7204" s="15"/>
    </row>
    <row r="7205" spans="1:1" x14ac:dyDescent="0.25">
      <c r="A7205" s="15"/>
    </row>
    <row r="7206" spans="1:1" x14ac:dyDescent="0.25">
      <c r="A7206" s="15"/>
    </row>
    <row r="7207" spans="1:1" x14ac:dyDescent="0.25">
      <c r="A7207" s="15"/>
    </row>
    <row r="7208" spans="1:1" x14ac:dyDescent="0.25">
      <c r="A7208" s="15"/>
    </row>
    <row r="7209" spans="1:1" x14ac:dyDescent="0.25">
      <c r="A7209" s="15"/>
    </row>
    <row r="7210" spans="1:1" x14ac:dyDescent="0.25">
      <c r="A7210" s="15"/>
    </row>
    <row r="7211" spans="1:1" x14ac:dyDescent="0.25">
      <c r="A7211" s="15"/>
    </row>
    <row r="7212" spans="1:1" x14ac:dyDescent="0.25">
      <c r="A7212" s="15"/>
    </row>
    <row r="7213" spans="1:1" x14ac:dyDescent="0.25">
      <c r="A7213" s="15"/>
    </row>
    <row r="7214" spans="1:1" x14ac:dyDescent="0.25">
      <c r="A7214" s="15"/>
    </row>
    <row r="7215" spans="1:1" x14ac:dyDescent="0.25">
      <c r="A7215" s="15"/>
    </row>
    <row r="7216" spans="1:1" x14ac:dyDescent="0.25">
      <c r="A7216" s="15"/>
    </row>
    <row r="7217" spans="1:1" x14ac:dyDescent="0.25">
      <c r="A7217" s="15"/>
    </row>
    <row r="7218" spans="1:1" x14ac:dyDescent="0.25">
      <c r="A7218" s="15"/>
    </row>
    <row r="7219" spans="1:1" x14ac:dyDescent="0.25">
      <c r="A7219" s="15"/>
    </row>
    <row r="7220" spans="1:1" x14ac:dyDescent="0.25">
      <c r="A7220" s="15"/>
    </row>
    <row r="7221" spans="1:1" x14ac:dyDescent="0.25">
      <c r="A7221" s="15"/>
    </row>
    <row r="7222" spans="1:1" x14ac:dyDescent="0.25">
      <c r="A7222" s="15"/>
    </row>
    <row r="7223" spans="1:1" x14ac:dyDescent="0.25">
      <c r="A7223" s="15"/>
    </row>
    <row r="7224" spans="1:1" x14ac:dyDescent="0.25">
      <c r="A7224" s="15"/>
    </row>
    <row r="7225" spans="1:1" x14ac:dyDescent="0.25">
      <c r="A7225" s="15"/>
    </row>
    <row r="7226" spans="1:1" x14ac:dyDescent="0.25">
      <c r="A7226" s="15"/>
    </row>
    <row r="7227" spans="1:1" x14ac:dyDescent="0.25">
      <c r="A7227" s="15"/>
    </row>
    <row r="7228" spans="1:1" x14ac:dyDescent="0.25">
      <c r="A7228" s="15"/>
    </row>
    <row r="7229" spans="1:1" x14ac:dyDescent="0.25">
      <c r="A7229" s="15"/>
    </row>
    <row r="7230" spans="1:1" x14ac:dyDescent="0.25">
      <c r="A7230" s="15"/>
    </row>
    <row r="7231" spans="1:1" x14ac:dyDescent="0.25">
      <c r="A7231" s="15"/>
    </row>
    <row r="7232" spans="1:1" x14ac:dyDescent="0.25">
      <c r="A7232" s="15"/>
    </row>
    <row r="7233" spans="1:1" x14ac:dyDescent="0.25">
      <c r="A7233" s="15"/>
    </row>
    <row r="7234" spans="1:1" x14ac:dyDescent="0.25">
      <c r="A7234" s="15"/>
    </row>
    <row r="7235" spans="1:1" x14ac:dyDescent="0.25">
      <c r="A7235" s="15"/>
    </row>
    <row r="7236" spans="1:1" x14ac:dyDescent="0.25">
      <c r="A7236" s="15"/>
    </row>
    <row r="7237" spans="1:1" x14ac:dyDescent="0.25">
      <c r="A7237" s="15"/>
    </row>
    <row r="7238" spans="1:1" x14ac:dyDescent="0.25">
      <c r="A7238" s="15"/>
    </row>
    <row r="7239" spans="1:1" x14ac:dyDescent="0.25">
      <c r="A7239" s="15"/>
    </row>
    <row r="7240" spans="1:1" x14ac:dyDescent="0.25">
      <c r="A7240" s="15"/>
    </row>
    <row r="7241" spans="1:1" x14ac:dyDescent="0.25">
      <c r="A7241" s="15"/>
    </row>
    <row r="7242" spans="1:1" x14ac:dyDescent="0.25">
      <c r="A7242" s="15"/>
    </row>
    <row r="7243" spans="1:1" x14ac:dyDescent="0.25">
      <c r="A7243" s="15"/>
    </row>
    <row r="7244" spans="1:1" x14ac:dyDescent="0.25">
      <c r="A7244" s="15"/>
    </row>
    <row r="7245" spans="1:1" x14ac:dyDescent="0.25">
      <c r="A7245" s="15"/>
    </row>
    <row r="7246" spans="1:1" x14ac:dyDescent="0.25">
      <c r="A7246" s="15"/>
    </row>
    <row r="7247" spans="1:1" x14ac:dyDescent="0.25">
      <c r="A7247" s="15"/>
    </row>
    <row r="7248" spans="1:1" x14ac:dyDescent="0.25">
      <c r="A7248" s="15"/>
    </row>
    <row r="7249" spans="1:1" x14ac:dyDescent="0.25">
      <c r="A7249" s="15"/>
    </row>
    <row r="7250" spans="1:1" x14ac:dyDescent="0.25">
      <c r="A7250" s="15"/>
    </row>
    <row r="7251" spans="1:1" x14ac:dyDescent="0.25">
      <c r="A7251" s="15"/>
    </row>
    <row r="7252" spans="1:1" x14ac:dyDescent="0.25">
      <c r="A7252" s="15"/>
    </row>
    <row r="7253" spans="1:1" x14ac:dyDescent="0.25">
      <c r="A7253" s="15"/>
    </row>
    <row r="7254" spans="1:1" x14ac:dyDescent="0.25">
      <c r="A7254" s="15"/>
    </row>
    <row r="7255" spans="1:1" x14ac:dyDescent="0.25">
      <c r="A7255" s="15"/>
    </row>
    <row r="7256" spans="1:1" x14ac:dyDescent="0.25">
      <c r="A7256" s="15"/>
    </row>
    <row r="7257" spans="1:1" x14ac:dyDescent="0.25">
      <c r="A7257" s="15"/>
    </row>
    <row r="7258" spans="1:1" x14ac:dyDescent="0.25">
      <c r="A7258" s="15"/>
    </row>
    <row r="7259" spans="1:1" x14ac:dyDescent="0.25">
      <c r="A7259" s="15"/>
    </row>
    <row r="7260" spans="1:1" x14ac:dyDescent="0.25">
      <c r="A7260" s="15"/>
    </row>
    <row r="7261" spans="1:1" x14ac:dyDescent="0.25">
      <c r="A7261" s="15"/>
    </row>
    <row r="7262" spans="1:1" x14ac:dyDescent="0.25">
      <c r="A7262" s="15"/>
    </row>
    <row r="7263" spans="1:1" x14ac:dyDescent="0.25">
      <c r="A7263" s="15"/>
    </row>
    <row r="7264" spans="1:1" x14ac:dyDescent="0.25">
      <c r="A7264" s="15"/>
    </row>
    <row r="7265" spans="1:1" x14ac:dyDescent="0.25">
      <c r="A7265" s="15"/>
    </row>
    <row r="7266" spans="1:1" x14ac:dyDescent="0.25">
      <c r="A7266" s="15"/>
    </row>
    <row r="7267" spans="1:1" x14ac:dyDescent="0.25">
      <c r="A7267" s="15"/>
    </row>
    <row r="7268" spans="1:1" x14ac:dyDescent="0.25">
      <c r="A7268" s="15"/>
    </row>
    <row r="7269" spans="1:1" x14ac:dyDescent="0.25">
      <c r="A7269" s="15"/>
    </row>
    <row r="7270" spans="1:1" x14ac:dyDescent="0.25">
      <c r="A7270" s="15"/>
    </row>
    <row r="7271" spans="1:1" x14ac:dyDescent="0.25">
      <c r="A7271" s="15"/>
    </row>
    <row r="7272" spans="1:1" x14ac:dyDescent="0.25">
      <c r="A7272" s="15"/>
    </row>
    <row r="7273" spans="1:1" x14ac:dyDescent="0.25">
      <c r="A7273" s="15"/>
    </row>
    <row r="7274" spans="1:1" x14ac:dyDescent="0.25">
      <c r="A7274" s="15"/>
    </row>
    <row r="7275" spans="1:1" x14ac:dyDescent="0.25">
      <c r="A7275" s="15"/>
    </row>
    <row r="7276" spans="1:1" x14ac:dyDescent="0.25">
      <c r="A7276" s="15"/>
    </row>
    <row r="7277" spans="1:1" x14ac:dyDescent="0.25">
      <c r="A7277" s="15"/>
    </row>
    <row r="7278" spans="1:1" x14ac:dyDescent="0.25">
      <c r="A7278" s="15"/>
    </row>
    <row r="7279" spans="1:1" x14ac:dyDescent="0.25">
      <c r="A7279" s="15"/>
    </row>
    <row r="7280" spans="1:1" x14ac:dyDescent="0.25">
      <c r="A7280" s="15"/>
    </row>
    <row r="7281" spans="1:1" x14ac:dyDescent="0.25">
      <c r="A7281" s="15"/>
    </row>
    <row r="7282" spans="1:1" x14ac:dyDescent="0.25">
      <c r="A7282" s="15"/>
    </row>
    <row r="7283" spans="1:1" x14ac:dyDescent="0.25">
      <c r="A7283" s="15"/>
    </row>
    <row r="7284" spans="1:1" x14ac:dyDescent="0.25">
      <c r="A7284" s="15"/>
    </row>
    <row r="7285" spans="1:1" x14ac:dyDescent="0.25">
      <c r="A7285" s="15"/>
    </row>
    <row r="7286" spans="1:1" x14ac:dyDescent="0.25">
      <c r="A7286" s="15"/>
    </row>
    <row r="7287" spans="1:1" x14ac:dyDescent="0.25">
      <c r="A7287" s="15"/>
    </row>
    <row r="7288" spans="1:1" x14ac:dyDescent="0.25">
      <c r="A7288" s="15"/>
    </row>
    <row r="7289" spans="1:1" x14ac:dyDescent="0.25">
      <c r="A7289" s="15"/>
    </row>
    <row r="7290" spans="1:1" x14ac:dyDescent="0.25">
      <c r="A7290" s="15"/>
    </row>
    <row r="7291" spans="1:1" x14ac:dyDescent="0.25">
      <c r="A7291" s="15"/>
    </row>
    <row r="7292" spans="1:1" x14ac:dyDescent="0.25">
      <c r="A7292" s="15"/>
    </row>
    <row r="7293" spans="1:1" x14ac:dyDescent="0.25">
      <c r="A7293" s="15"/>
    </row>
    <row r="7294" spans="1:1" x14ac:dyDescent="0.25">
      <c r="A7294" s="15"/>
    </row>
    <row r="7295" spans="1:1" x14ac:dyDescent="0.25">
      <c r="A7295" s="15"/>
    </row>
    <row r="7296" spans="1:1" x14ac:dyDescent="0.25">
      <c r="A7296" s="15"/>
    </row>
    <row r="7297" spans="1:1" x14ac:dyDescent="0.25">
      <c r="A7297" s="15"/>
    </row>
    <row r="7298" spans="1:1" x14ac:dyDescent="0.25">
      <c r="A7298" s="15"/>
    </row>
    <row r="7299" spans="1:1" x14ac:dyDescent="0.25">
      <c r="A7299" s="15"/>
    </row>
    <row r="7300" spans="1:1" x14ac:dyDescent="0.25">
      <c r="A7300" s="15"/>
    </row>
    <row r="7301" spans="1:1" x14ac:dyDescent="0.25">
      <c r="A7301" s="15"/>
    </row>
    <row r="7302" spans="1:1" x14ac:dyDescent="0.25">
      <c r="A7302" s="15"/>
    </row>
    <row r="7303" spans="1:1" x14ac:dyDescent="0.25">
      <c r="A7303" s="15"/>
    </row>
    <row r="7304" spans="1:1" x14ac:dyDescent="0.25">
      <c r="A7304" s="15"/>
    </row>
    <row r="7305" spans="1:1" x14ac:dyDescent="0.25">
      <c r="A7305" s="15"/>
    </row>
    <row r="7306" spans="1:1" x14ac:dyDescent="0.25">
      <c r="A7306" s="15"/>
    </row>
    <row r="7307" spans="1:1" x14ac:dyDescent="0.25">
      <c r="A7307" s="15"/>
    </row>
    <row r="7308" spans="1:1" x14ac:dyDescent="0.25">
      <c r="A7308" s="15"/>
    </row>
    <row r="7309" spans="1:1" x14ac:dyDescent="0.25">
      <c r="A7309" s="15"/>
    </row>
    <row r="7310" spans="1:1" x14ac:dyDescent="0.25">
      <c r="A7310" s="15"/>
    </row>
    <row r="7311" spans="1:1" x14ac:dyDescent="0.25">
      <c r="A7311" s="15"/>
    </row>
    <row r="7312" spans="1:1" x14ac:dyDescent="0.25">
      <c r="A7312" s="15"/>
    </row>
    <row r="7313" spans="1:1" x14ac:dyDescent="0.25">
      <c r="A7313" s="15"/>
    </row>
    <row r="7314" spans="1:1" x14ac:dyDescent="0.25">
      <c r="A7314" s="15"/>
    </row>
    <row r="7315" spans="1:1" x14ac:dyDescent="0.25">
      <c r="A7315" s="15"/>
    </row>
    <row r="7316" spans="1:1" x14ac:dyDescent="0.25">
      <c r="A7316" s="15"/>
    </row>
    <row r="7317" spans="1:1" x14ac:dyDescent="0.25">
      <c r="A7317" s="15"/>
    </row>
    <row r="7318" spans="1:1" x14ac:dyDescent="0.25">
      <c r="A7318" s="15"/>
    </row>
    <row r="7319" spans="1:1" x14ac:dyDescent="0.25">
      <c r="A7319" s="15"/>
    </row>
    <row r="7320" spans="1:1" x14ac:dyDescent="0.25">
      <c r="A7320" s="15"/>
    </row>
    <row r="7321" spans="1:1" x14ac:dyDescent="0.25">
      <c r="A7321" s="15"/>
    </row>
    <row r="7322" spans="1:1" x14ac:dyDescent="0.25">
      <c r="A7322" s="15"/>
    </row>
    <row r="7323" spans="1:1" x14ac:dyDescent="0.25">
      <c r="A7323" s="15"/>
    </row>
    <row r="7324" spans="1:1" x14ac:dyDescent="0.25">
      <c r="A7324" s="15"/>
    </row>
    <row r="7325" spans="1:1" x14ac:dyDescent="0.25">
      <c r="A7325" s="15"/>
    </row>
    <row r="7326" spans="1:1" x14ac:dyDescent="0.25">
      <c r="A7326" s="15"/>
    </row>
    <row r="7327" spans="1:1" x14ac:dyDescent="0.25">
      <c r="A7327" s="15"/>
    </row>
    <row r="7328" spans="1:1" x14ac:dyDescent="0.25">
      <c r="A7328" s="15"/>
    </row>
    <row r="7329" spans="1:1" x14ac:dyDescent="0.25">
      <c r="A7329" s="15"/>
    </row>
    <row r="7330" spans="1:1" x14ac:dyDescent="0.25">
      <c r="A7330" s="15"/>
    </row>
    <row r="7331" spans="1:1" x14ac:dyDescent="0.25">
      <c r="A7331" s="15"/>
    </row>
    <row r="7332" spans="1:1" x14ac:dyDescent="0.25">
      <c r="A7332" s="15"/>
    </row>
    <row r="7333" spans="1:1" x14ac:dyDescent="0.25">
      <c r="A7333" s="15"/>
    </row>
    <row r="7334" spans="1:1" x14ac:dyDescent="0.25">
      <c r="A7334" s="15"/>
    </row>
    <row r="7335" spans="1:1" x14ac:dyDescent="0.25">
      <c r="A7335" s="15"/>
    </row>
    <row r="7336" spans="1:1" x14ac:dyDescent="0.25">
      <c r="A7336" s="15"/>
    </row>
    <row r="7337" spans="1:1" x14ac:dyDescent="0.25">
      <c r="A7337" s="15"/>
    </row>
    <row r="7338" spans="1:1" x14ac:dyDescent="0.25">
      <c r="A7338" s="15"/>
    </row>
    <row r="7339" spans="1:1" x14ac:dyDescent="0.25">
      <c r="A7339" s="15"/>
    </row>
    <row r="7340" spans="1:1" x14ac:dyDescent="0.25">
      <c r="A7340" s="15"/>
    </row>
    <row r="7341" spans="1:1" x14ac:dyDescent="0.25">
      <c r="A7341" s="15"/>
    </row>
    <row r="7342" spans="1:1" x14ac:dyDescent="0.25">
      <c r="A7342" s="15"/>
    </row>
    <row r="7343" spans="1:1" x14ac:dyDescent="0.25">
      <c r="A7343" s="15"/>
    </row>
    <row r="7344" spans="1:1" x14ac:dyDescent="0.25">
      <c r="A7344" s="15"/>
    </row>
    <row r="7345" spans="1:1" x14ac:dyDescent="0.25">
      <c r="A7345" s="15"/>
    </row>
    <row r="7346" spans="1:1" x14ac:dyDescent="0.25">
      <c r="A7346" s="15"/>
    </row>
    <row r="7347" spans="1:1" x14ac:dyDescent="0.25">
      <c r="A7347" s="15"/>
    </row>
    <row r="7348" spans="1:1" x14ac:dyDescent="0.25">
      <c r="A7348" s="15"/>
    </row>
    <row r="7349" spans="1:1" x14ac:dyDescent="0.25">
      <c r="A7349" s="15"/>
    </row>
    <row r="7350" spans="1:1" x14ac:dyDescent="0.25">
      <c r="A7350" s="15"/>
    </row>
    <row r="7351" spans="1:1" x14ac:dyDescent="0.25">
      <c r="A7351" s="15"/>
    </row>
    <row r="7352" spans="1:1" x14ac:dyDescent="0.25">
      <c r="A7352" s="15"/>
    </row>
    <row r="7353" spans="1:1" x14ac:dyDescent="0.25">
      <c r="A7353" s="15"/>
    </row>
    <row r="7354" spans="1:1" x14ac:dyDescent="0.25">
      <c r="A7354" s="15"/>
    </row>
    <row r="7355" spans="1:1" x14ac:dyDescent="0.25">
      <c r="A7355" s="15"/>
    </row>
    <row r="7356" spans="1:1" x14ac:dyDescent="0.25">
      <c r="A7356" s="15"/>
    </row>
    <row r="7357" spans="1:1" x14ac:dyDescent="0.25">
      <c r="A7357" s="15"/>
    </row>
    <row r="7358" spans="1:1" x14ac:dyDescent="0.25">
      <c r="A7358" s="15"/>
    </row>
    <row r="7359" spans="1:1" x14ac:dyDescent="0.25">
      <c r="A7359" s="15"/>
    </row>
    <row r="7360" spans="1:1" x14ac:dyDescent="0.25">
      <c r="A7360" s="15"/>
    </row>
    <row r="7361" spans="1:1" x14ac:dyDescent="0.25">
      <c r="A7361" s="15"/>
    </row>
    <row r="7362" spans="1:1" x14ac:dyDescent="0.25">
      <c r="A7362" s="15"/>
    </row>
    <row r="7363" spans="1:1" x14ac:dyDescent="0.25">
      <c r="A7363" s="15"/>
    </row>
    <row r="7364" spans="1:1" x14ac:dyDescent="0.25">
      <c r="A7364" s="15"/>
    </row>
    <row r="7365" spans="1:1" x14ac:dyDescent="0.25">
      <c r="A7365" s="15"/>
    </row>
    <row r="7366" spans="1:1" x14ac:dyDescent="0.25">
      <c r="A7366" s="15"/>
    </row>
    <row r="7367" spans="1:1" x14ac:dyDescent="0.25">
      <c r="A7367" s="15"/>
    </row>
    <row r="7368" spans="1:1" x14ac:dyDescent="0.25">
      <c r="A7368" s="15"/>
    </row>
    <row r="7369" spans="1:1" x14ac:dyDescent="0.25">
      <c r="A7369" s="15"/>
    </row>
    <row r="7370" spans="1:1" x14ac:dyDescent="0.25">
      <c r="A7370" s="15"/>
    </row>
    <row r="7371" spans="1:1" x14ac:dyDescent="0.25">
      <c r="A7371" s="15"/>
    </row>
    <row r="7372" spans="1:1" x14ac:dyDescent="0.25">
      <c r="A7372" s="15"/>
    </row>
    <row r="7373" spans="1:1" x14ac:dyDescent="0.25">
      <c r="A7373" s="15"/>
    </row>
    <row r="7374" spans="1:1" x14ac:dyDescent="0.25">
      <c r="A7374" s="15"/>
    </row>
    <row r="7375" spans="1:1" x14ac:dyDescent="0.25">
      <c r="A7375" s="15"/>
    </row>
    <row r="7376" spans="1:1" x14ac:dyDescent="0.25">
      <c r="A7376" s="15"/>
    </row>
    <row r="7377" spans="1:1" x14ac:dyDescent="0.25">
      <c r="A7377" s="15"/>
    </row>
    <row r="7378" spans="1:1" x14ac:dyDescent="0.25">
      <c r="A7378" s="15"/>
    </row>
    <row r="7379" spans="1:1" x14ac:dyDescent="0.25">
      <c r="A7379" s="15"/>
    </row>
    <row r="7380" spans="1:1" x14ac:dyDescent="0.25">
      <c r="A7380" s="15"/>
    </row>
    <row r="7381" spans="1:1" x14ac:dyDescent="0.25">
      <c r="A7381" s="15"/>
    </row>
    <row r="7382" spans="1:1" x14ac:dyDescent="0.25">
      <c r="A7382" s="15"/>
    </row>
    <row r="7383" spans="1:1" x14ac:dyDescent="0.25">
      <c r="A7383" s="15"/>
    </row>
    <row r="7384" spans="1:1" x14ac:dyDescent="0.25">
      <c r="A7384" s="15"/>
    </row>
    <row r="7385" spans="1:1" x14ac:dyDescent="0.25">
      <c r="A7385" s="15"/>
    </row>
    <row r="7386" spans="1:1" x14ac:dyDescent="0.25">
      <c r="A7386" s="15"/>
    </row>
    <row r="7387" spans="1:1" x14ac:dyDescent="0.25">
      <c r="A7387" s="15"/>
    </row>
    <row r="7388" spans="1:1" x14ac:dyDescent="0.25">
      <c r="A7388" s="15"/>
    </row>
    <row r="7389" spans="1:1" x14ac:dyDescent="0.25">
      <c r="A7389" s="15"/>
    </row>
    <row r="7390" spans="1:1" x14ac:dyDescent="0.25">
      <c r="A7390" s="15"/>
    </row>
    <row r="7391" spans="1:1" x14ac:dyDescent="0.25">
      <c r="A7391" s="15"/>
    </row>
    <row r="7392" spans="1:1" x14ac:dyDescent="0.25">
      <c r="A7392" s="15"/>
    </row>
    <row r="7393" spans="1:1" x14ac:dyDescent="0.25">
      <c r="A7393" s="15"/>
    </row>
    <row r="7394" spans="1:1" x14ac:dyDescent="0.25">
      <c r="A7394" s="15"/>
    </row>
    <row r="7395" spans="1:1" x14ac:dyDescent="0.25">
      <c r="A7395" s="15"/>
    </row>
    <row r="7396" spans="1:1" x14ac:dyDescent="0.25">
      <c r="A7396" s="15"/>
    </row>
    <row r="7397" spans="1:1" x14ac:dyDescent="0.25">
      <c r="A7397" s="15"/>
    </row>
    <row r="7398" spans="1:1" x14ac:dyDescent="0.25">
      <c r="A7398" s="15"/>
    </row>
    <row r="7399" spans="1:1" x14ac:dyDescent="0.25">
      <c r="A7399" s="15"/>
    </row>
    <row r="7400" spans="1:1" x14ac:dyDescent="0.25">
      <c r="A7400" s="15"/>
    </row>
    <row r="7401" spans="1:1" x14ac:dyDescent="0.25">
      <c r="A7401" s="15"/>
    </row>
    <row r="7402" spans="1:1" x14ac:dyDescent="0.25">
      <c r="A7402" s="15"/>
    </row>
    <row r="7403" spans="1:1" x14ac:dyDescent="0.25">
      <c r="A7403" s="15"/>
    </row>
    <row r="7404" spans="1:1" x14ac:dyDescent="0.25">
      <c r="A7404" s="15"/>
    </row>
    <row r="7405" spans="1:1" x14ac:dyDescent="0.25">
      <c r="A7405" s="15"/>
    </row>
    <row r="7406" spans="1:1" x14ac:dyDescent="0.25">
      <c r="A7406" s="15"/>
    </row>
    <row r="7407" spans="1:1" x14ac:dyDescent="0.25">
      <c r="A7407" s="15"/>
    </row>
    <row r="7408" spans="1:1" x14ac:dyDescent="0.25">
      <c r="A7408" s="15"/>
    </row>
    <row r="7409" spans="1:1" x14ac:dyDescent="0.25">
      <c r="A7409" s="15"/>
    </row>
    <row r="7410" spans="1:1" x14ac:dyDescent="0.25">
      <c r="A7410" s="15"/>
    </row>
    <row r="7411" spans="1:1" x14ac:dyDescent="0.25">
      <c r="A7411" s="15"/>
    </row>
    <row r="7412" spans="1:1" x14ac:dyDescent="0.25">
      <c r="A7412" s="15"/>
    </row>
    <row r="7413" spans="1:1" x14ac:dyDescent="0.25">
      <c r="A7413" s="15"/>
    </row>
    <row r="7414" spans="1:1" x14ac:dyDescent="0.25">
      <c r="A7414" s="15"/>
    </row>
    <row r="7415" spans="1:1" x14ac:dyDescent="0.25">
      <c r="A7415" s="15"/>
    </row>
    <row r="7416" spans="1:1" x14ac:dyDescent="0.25">
      <c r="A7416" s="15"/>
    </row>
    <row r="7417" spans="1:1" x14ac:dyDescent="0.25">
      <c r="A7417" s="15"/>
    </row>
    <row r="7418" spans="1:1" x14ac:dyDescent="0.25">
      <c r="A7418" s="15"/>
    </row>
    <row r="7419" spans="1:1" x14ac:dyDescent="0.25">
      <c r="A7419" s="15"/>
    </row>
    <row r="7420" spans="1:1" x14ac:dyDescent="0.25">
      <c r="A7420" s="15"/>
    </row>
    <row r="7421" spans="1:1" x14ac:dyDescent="0.25">
      <c r="A7421" s="15"/>
    </row>
    <row r="7422" spans="1:1" x14ac:dyDescent="0.25">
      <c r="A7422" s="15"/>
    </row>
    <row r="7423" spans="1:1" x14ac:dyDescent="0.25">
      <c r="A7423" s="15"/>
    </row>
    <row r="7424" spans="1:1" x14ac:dyDescent="0.25">
      <c r="A7424" s="15"/>
    </row>
    <row r="7425" spans="1:1" x14ac:dyDescent="0.25">
      <c r="A7425" s="15"/>
    </row>
    <row r="7426" spans="1:1" x14ac:dyDescent="0.25">
      <c r="A7426" s="15"/>
    </row>
    <row r="7427" spans="1:1" x14ac:dyDescent="0.25">
      <c r="A7427" s="15"/>
    </row>
    <row r="7428" spans="1:1" x14ac:dyDescent="0.25">
      <c r="A7428" s="15"/>
    </row>
    <row r="7429" spans="1:1" x14ac:dyDescent="0.25">
      <c r="A7429" s="15"/>
    </row>
    <row r="7430" spans="1:1" x14ac:dyDescent="0.25">
      <c r="A7430" s="15"/>
    </row>
    <row r="7431" spans="1:1" x14ac:dyDescent="0.25">
      <c r="A7431" s="15"/>
    </row>
    <row r="7432" spans="1:1" x14ac:dyDescent="0.25">
      <c r="A7432" s="15"/>
    </row>
    <row r="7433" spans="1:1" x14ac:dyDescent="0.25">
      <c r="A7433" s="15"/>
    </row>
    <row r="7434" spans="1:1" x14ac:dyDescent="0.25">
      <c r="A7434" s="15"/>
    </row>
    <row r="7435" spans="1:1" x14ac:dyDescent="0.25">
      <c r="A7435" s="15"/>
    </row>
    <row r="7436" spans="1:1" x14ac:dyDescent="0.25">
      <c r="A7436" s="15"/>
    </row>
    <row r="7437" spans="1:1" x14ac:dyDescent="0.25">
      <c r="A7437" s="15"/>
    </row>
    <row r="7438" spans="1:1" x14ac:dyDescent="0.25">
      <c r="A7438" s="15"/>
    </row>
    <row r="7439" spans="1:1" x14ac:dyDescent="0.25">
      <c r="A7439" s="15"/>
    </row>
    <row r="7440" spans="1:1" x14ac:dyDescent="0.25">
      <c r="A7440" s="15"/>
    </row>
    <row r="7441" spans="1:1" x14ac:dyDescent="0.25">
      <c r="A7441" s="15"/>
    </row>
    <row r="7442" spans="1:1" x14ac:dyDescent="0.25">
      <c r="A7442" s="15"/>
    </row>
    <row r="7443" spans="1:1" x14ac:dyDescent="0.25">
      <c r="A7443" s="15"/>
    </row>
    <row r="7444" spans="1:1" x14ac:dyDescent="0.25">
      <c r="A7444" s="15"/>
    </row>
    <row r="7445" spans="1:1" x14ac:dyDescent="0.25">
      <c r="A7445" s="15"/>
    </row>
    <row r="7446" spans="1:1" x14ac:dyDescent="0.25">
      <c r="A7446" s="15"/>
    </row>
    <row r="7447" spans="1:1" x14ac:dyDescent="0.25">
      <c r="A7447" s="15"/>
    </row>
    <row r="7448" spans="1:1" x14ac:dyDescent="0.25">
      <c r="A7448" s="15"/>
    </row>
    <row r="7449" spans="1:1" x14ac:dyDescent="0.25">
      <c r="A7449" s="15"/>
    </row>
    <row r="7450" spans="1:1" x14ac:dyDescent="0.25">
      <c r="A7450" s="15"/>
    </row>
    <row r="7451" spans="1:1" x14ac:dyDescent="0.25">
      <c r="A7451" s="15"/>
    </row>
    <row r="7452" spans="1:1" x14ac:dyDescent="0.25">
      <c r="A7452" s="15"/>
    </row>
    <row r="7453" spans="1:1" x14ac:dyDescent="0.25">
      <c r="A7453" s="15"/>
    </row>
    <row r="7454" spans="1:1" x14ac:dyDescent="0.25">
      <c r="A7454" s="15"/>
    </row>
    <row r="7455" spans="1:1" x14ac:dyDescent="0.25">
      <c r="A7455" s="15"/>
    </row>
    <row r="7456" spans="1:1" x14ac:dyDescent="0.25">
      <c r="A7456" s="15"/>
    </row>
    <row r="7457" spans="1:1" x14ac:dyDescent="0.25">
      <c r="A7457" s="15"/>
    </row>
    <row r="7458" spans="1:1" x14ac:dyDescent="0.25">
      <c r="A7458" s="15"/>
    </row>
    <row r="7459" spans="1:1" x14ac:dyDescent="0.25">
      <c r="A7459" s="15"/>
    </row>
    <row r="7460" spans="1:1" x14ac:dyDescent="0.25">
      <c r="A7460" s="15"/>
    </row>
    <row r="7461" spans="1:1" x14ac:dyDescent="0.25">
      <c r="A7461" s="15"/>
    </row>
    <row r="7462" spans="1:1" x14ac:dyDescent="0.25">
      <c r="A7462" s="15"/>
    </row>
    <row r="7463" spans="1:1" x14ac:dyDescent="0.25">
      <c r="A7463" s="15"/>
    </row>
    <row r="7464" spans="1:1" x14ac:dyDescent="0.25">
      <c r="A7464" s="15"/>
    </row>
    <row r="7465" spans="1:1" x14ac:dyDescent="0.25">
      <c r="A7465" s="15"/>
    </row>
    <row r="7466" spans="1:1" x14ac:dyDescent="0.25">
      <c r="A7466" s="15"/>
    </row>
    <row r="7467" spans="1:1" x14ac:dyDescent="0.25">
      <c r="A7467" s="15"/>
    </row>
    <row r="7468" spans="1:1" x14ac:dyDescent="0.25">
      <c r="A7468" s="15"/>
    </row>
    <row r="7469" spans="1:1" x14ac:dyDescent="0.25">
      <c r="A7469" s="15"/>
    </row>
    <row r="7470" spans="1:1" x14ac:dyDescent="0.25">
      <c r="A7470" s="15"/>
    </row>
    <row r="7471" spans="1:1" x14ac:dyDescent="0.25">
      <c r="A7471" s="15"/>
    </row>
    <row r="7472" spans="1:1" x14ac:dyDescent="0.25">
      <c r="A7472" s="15"/>
    </row>
    <row r="7473" spans="1:1" x14ac:dyDescent="0.25">
      <c r="A7473" s="15"/>
    </row>
    <row r="7474" spans="1:1" x14ac:dyDescent="0.25">
      <c r="A7474" s="15"/>
    </row>
    <row r="7475" spans="1:1" x14ac:dyDescent="0.25">
      <c r="A7475" s="15"/>
    </row>
    <row r="7476" spans="1:1" x14ac:dyDescent="0.25">
      <c r="A7476" s="15"/>
    </row>
    <row r="7477" spans="1:1" x14ac:dyDescent="0.25">
      <c r="A7477" s="15"/>
    </row>
    <row r="7478" spans="1:1" x14ac:dyDescent="0.25">
      <c r="A7478" s="15"/>
    </row>
    <row r="7479" spans="1:1" x14ac:dyDescent="0.25">
      <c r="A7479" s="15"/>
    </row>
    <row r="7480" spans="1:1" x14ac:dyDescent="0.25">
      <c r="A7480" s="15"/>
    </row>
    <row r="7481" spans="1:1" x14ac:dyDescent="0.25">
      <c r="A7481" s="15"/>
    </row>
    <row r="7482" spans="1:1" x14ac:dyDescent="0.25">
      <c r="A7482" s="15"/>
    </row>
    <row r="7483" spans="1:1" x14ac:dyDescent="0.25">
      <c r="A7483" s="15"/>
    </row>
    <row r="7484" spans="1:1" x14ac:dyDescent="0.25">
      <c r="A7484" s="15"/>
    </row>
    <row r="7485" spans="1:1" x14ac:dyDescent="0.25">
      <c r="A7485" s="15"/>
    </row>
    <row r="7486" spans="1:1" x14ac:dyDescent="0.25">
      <c r="A7486" s="15"/>
    </row>
    <row r="7487" spans="1:1" x14ac:dyDescent="0.25">
      <c r="A7487" s="15"/>
    </row>
    <row r="7488" spans="1:1" x14ac:dyDescent="0.25">
      <c r="A7488" s="15"/>
    </row>
    <row r="7489" spans="1:1" x14ac:dyDescent="0.25">
      <c r="A7489" s="15"/>
    </row>
    <row r="7490" spans="1:1" x14ac:dyDescent="0.25">
      <c r="A7490" s="15"/>
    </row>
    <row r="7491" spans="1:1" x14ac:dyDescent="0.25">
      <c r="A7491" s="15"/>
    </row>
    <row r="7492" spans="1:1" x14ac:dyDescent="0.25">
      <c r="A7492" s="15"/>
    </row>
    <row r="7493" spans="1:1" x14ac:dyDescent="0.25">
      <c r="A7493" s="15"/>
    </row>
    <row r="7494" spans="1:1" x14ac:dyDescent="0.25">
      <c r="A7494" s="15"/>
    </row>
    <row r="7495" spans="1:1" x14ac:dyDescent="0.25">
      <c r="A7495" s="15"/>
    </row>
    <row r="7496" spans="1:1" x14ac:dyDescent="0.25">
      <c r="A7496" s="15"/>
    </row>
    <row r="7497" spans="1:1" x14ac:dyDescent="0.25">
      <c r="A7497" s="15"/>
    </row>
    <row r="7498" spans="1:1" x14ac:dyDescent="0.25">
      <c r="A7498" s="15"/>
    </row>
    <row r="7499" spans="1:1" x14ac:dyDescent="0.25">
      <c r="A7499" s="15"/>
    </row>
    <row r="7500" spans="1:1" x14ac:dyDescent="0.25">
      <c r="A7500" s="15"/>
    </row>
    <row r="7501" spans="1:1" x14ac:dyDescent="0.25">
      <c r="A7501" s="15"/>
    </row>
    <row r="7502" spans="1:1" x14ac:dyDescent="0.25">
      <c r="A7502" s="15"/>
    </row>
    <row r="7503" spans="1:1" x14ac:dyDescent="0.25">
      <c r="A7503" s="15"/>
    </row>
    <row r="7504" spans="1:1" x14ac:dyDescent="0.25">
      <c r="A7504" s="15"/>
    </row>
    <row r="7505" spans="1:1" x14ac:dyDescent="0.25">
      <c r="A7505" s="15"/>
    </row>
    <row r="7506" spans="1:1" x14ac:dyDescent="0.25">
      <c r="A7506" s="15"/>
    </row>
    <row r="7507" spans="1:1" x14ac:dyDescent="0.25">
      <c r="A7507" s="15"/>
    </row>
    <row r="7508" spans="1:1" x14ac:dyDescent="0.25">
      <c r="A7508" s="15"/>
    </row>
    <row r="7509" spans="1:1" x14ac:dyDescent="0.25">
      <c r="A7509" s="15"/>
    </row>
    <row r="7510" spans="1:1" x14ac:dyDescent="0.25">
      <c r="A7510" s="15"/>
    </row>
    <row r="7511" spans="1:1" x14ac:dyDescent="0.25">
      <c r="A7511" s="15"/>
    </row>
    <row r="7512" spans="1:1" x14ac:dyDescent="0.25">
      <c r="A7512" s="15"/>
    </row>
    <row r="7513" spans="1:1" x14ac:dyDescent="0.25">
      <c r="A7513" s="15"/>
    </row>
    <row r="7514" spans="1:1" x14ac:dyDescent="0.25">
      <c r="A7514" s="15"/>
    </row>
    <row r="7515" spans="1:1" x14ac:dyDescent="0.25">
      <c r="A7515" s="15"/>
    </row>
    <row r="7516" spans="1:1" x14ac:dyDescent="0.25">
      <c r="A7516" s="15"/>
    </row>
    <row r="7517" spans="1:1" x14ac:dyDescent="0.25">
      <c r="A7517" s="15"/>
    </row>
    <row r="7518" spans="1:1" x14ac:dyDescent="0.25">
      <c r="A7518" s="15"/>
    </row>
    <row r="7519" spans="1:1" x14ac:dyDescent="0.25">
      <c r="A7519" s="15"/>
    </row>
    <row r="7520" spans="1:1" x14ac:dyDescent="0.25">
      <c r="A7520" s="15"/>
    </row>
    <row r="7521" spans="1:1" x14ac:dyDescent="0.25">
      <c r="A7521" s="15"/>
    </row>
    <row r="7522" spans="1:1" x14ac:dyDescent="0.25">
      <c r="A7522" s="15"/>
    </row>
    <row r="7523" spans="1:1" x14ac:dyDescent="0.25">
      <c r="A7523" s="15"/>
    </row>
    <row r="7524" spans="1:1" x14ac:dyDescent="0.25">
      <c r="A7524" s="15"/>
    </row>
    <row r="7525" spans="1:1" x14ac:dyDescent="0.25">
      <c r="A7525" s="15"/>
    </row>
    <row r="7526" spans="1:1" x14ac:dyDescent="0.25">
      <c r="A7526" s="15"/>
    </row>
    <row r="7527" spans="1:1" x14ac:dyDescent="0.25">
      <c r="A7527" s="15"/>
    </row>
    <row r="7528" spans="1:1" x14ac:dyDescent="0.25">
      <c r="A7528" s="15"/>
    </row>
    <row r="7529" spans="1:1" x14ac:dyDescent="0.25">
      <c r="A7529" s="15"/>
    </row>
    <row r="7530" spans="1:1" x14ac:dyDescent="0.25">
      <c r="A7530" s="15"/>
    </row>
    <row r="7531" spans="1:1" x14ac:dyDescent="0.25">
      <c r="A7531" s="15"/>
    </row>
    <row r="7532" spans="1:1" x14ac:dyDescent="0.25">
      <c r="A7532" s="15"/>
    </row>
    <row r="7533" spans="1:1" x14ac:dyDescent="0.25">
      <c r="A7533" s="15"/>
    </row>
    <row r="7534" spans="1:1" x14ac:dyDescent="0.25">
      <c r="A7534" s="15"/>
    </row>
    <row r="7535" spans="1:1" x14ac:dyDescent="0.25">
      <c r="A7535" s="15"/>
    </row>
    <row r="7536" spans="1:1" x14ac:dyDescent="0.25">
      <c r="A7536" s="15"/>
    </row>
    <row r="7537" spans="1:1" x14ac:dyDescent="0.25">
      <c r="A7537" s="15"/>
    </row>
    <row r="7538" spans="1:1" x14ac:dyDescent="0.25">
      <c r="A7538" s="15"/>
    </row>
    <row r="7539" spans="1:1" x14ac:dyDescent="0.25">
      <c r="A7539" s="15"/>
    </row>
    <row r="7540" spans="1:1" x14ac:dyDescent="0.25">
      <c r="A7540" s="15"/>
    </row>
    <row r="7541" spans="1:1" x14ac:dyDescent="0.25">
      <c r="A7541" s="15"/>
    </row>
    <row r="7542" spans="1:1" x14ac:dyDescent="0.25">
      <c r="A7542" s="15"/>
    </row>
    <row r="7543" spans="1:1" x14ac:dyDescent="0.25">
      <c r="A7543" s="15"/>
    </row>
    <row r="7544" spans="1:1" x14ac:dyDescent="0.25">
      <c r="A7544" s="15"/>
    </row>
    <row r="7545" spans="1:1" x14ac:dyDescent="0.25">
      <c r="A7545" s="15"/>
    </row>
    <row r="7546" spans="1:1" x14ac:dyDescent="0.25">
      <c r="A7546" s="15"/>
    </row>
    <row r="7547" spans="1:1" x14ac:dyDescent="0.25">
      <c r="A7547" s="15"/>
    </row>
    <row r="7548" spans="1:1" x14ac:dyDescent="0.25">
      <c r="A7548" s="15"/>
    </row>
    <row r="7549" spans="1:1" x14ac:dyDescent="0.25">
      <c r="A7549" s="15"/>
    </row>
    <row r="7550" spans="1:1" x14ac:dyDescent="0.25">
      <c r="A7550" s="15"/>
    </row>
    <row r="7551" spans="1:1" x14ac:dyDescent="0.25">
      <c r="A7551" s="15"/>
    </row>
    <row r="7552" spans="1:1" x14ac:dyDescent="0.25">
      <c r="A7552" s="15"/>
    </row>
    <row r="7553" spans="1:1" x14ac:dyDescent="0.25">
      <c r="A7553" s="15"/>
    </row>
    <row r="7554" spans="1:1" x14ac:dyDescent="0.25">
      <c r="A7554" s="15"/>
    </row>
    <row r="7555" spans="1:1" x14ac:dyDescent="0.25">
      <c r="A7555" s="15"/>
    </row>
    <row r="7556" spans="1:1" x14ac:dyDescent="0.25">
      <c r="A7556" s="15"/>
    </row>
    <row r="7557" spans="1:1" x14ac:dyDescent="0.25">
      <c r="A7557" s="15"/>
    </row>
    <row r="7558" spans="1:1" x14ac:dyDescent="0.25">
      <c r="A7558" s="15"/>
    </row>
    <row r="7559" spans="1:1" x14ac:dyDescent="0.25">
      <c r="A7559" s="15"/>
    </row>
    <row r="7560" spans="1:1" x14ac:dyDescent="0.25">
      <c r="A7560" s="15"/>
    </row>
    <row r="7561" spans="1:1" x14ac:dyDescent="0.25">
      <c r="A7561" s="15"/>
    </row>
    <row r="7562" spans="1:1" x14ac:dyDescent="0.25">
      <c r="A7562" s="15"/>
    </row>
    <row r="7563" spans="1:1" x14ac:dyDescent="0.25">
      <c r="A7563" s="15"/>
    </row>
    <row r="7564" spans="1:1" x14ac:dyDescent="0.25">
      <c r="A7564" s="15"/>
    </row>
    <row r="7565" spans="1:1" x14ac:dyDescent="0.25">
      <c r="A7565" s="15"/>
    </row>
    <row r="7566" spans="1:1" x14ac:dyDescent="0.25">
      <c r="A7566" s="15"/>
    </row>
    <row r="7567" spans="1:1" x14ac:dyDescent="0.25">
      <c r="A7567" s="15"/>
    </row>
    <row r="7568" spans="1:1" x14ac:dyDescent="0.25">
      <c r="A7568" s="15"/>
    </row>
    <row r="7569" spans="1:1" x14ac:dyDescent="0.25">
      <c r="A7569" s="15"/>
    </row>
    <row r="7570" spans="1:1" x14ac:dyDescent="0.25">
      <c r="A7570" s="15"/>
    </row>
    <row r="7571" spans="1:1" x14ac:dyDescent="0.25">
      <c r="A7571" s="15"/>
    </row>
    <row r="7572" spans="1:1" x14ac:dyDescent="0.25">
      <c r="A7572" s="15"/>
    </row>
    <row r="7573" spans="1:1" x14ac:dyDescent="0.25">
      <c r="A7573" s="15"/>
    </row>
    <row r="7574" spans="1:1" x14ac:dyDescent="0.25">
      <c r="A7574" s="15"/>
    </row>
    <row r="7575" spans="1:1" x14ac:dyDescent="0.25">
      <c r="A7575" s="15"/>
    </row>
    <row r="7576" spans="1:1" x14ac:dyDescent="0.25">
      <c r="A7576" s="15"/>
    </row>
    <row r="7577" spans="1:1" x14ac:dyDescent="0.25">
      <c r="A7577" s="15"/>
    </row>
    <row r="7578" spans="1:1" x14ac:dyDescent="0.25">
      <c r="A7578" s="15"/>
    </row>
    <row r="7579" spans="1:1" x14ac:dyDescent="0.25">
      <c r="A7579" s="15"/>
    </row>
    <row r="7580" spans="1:1" x14ac:dyDescent="0.25">
      <c r="A7580" s="15"/>
    </row>
    <row r="7581" spans="1:1" x14ac:dyDescent="0.25">
      <c r="A7581" s="15"/>
    </row>
    <row r="7582" spans="1:1" x14ac:dyDescent="0.25">
      <c r="A7582" s="15"/>
    </row>
    <row r="7583" spans="1:1" x14ac:dyDescent="0.25">
      <c r="A7583" s="15"/>
    </row>
    <row r="7584" spans="1:1" x14ac:dyDescent="0.25">
      <c r="A7584" s="15"/>
    </row>
    <row r="7585" spans="1:1" x14ac:dyDescent="0.25">
      <c r="A7585" s="15"/>
    </row>
    <row r="7586" spans="1:1" x14ac:dyDescent="0.25">
      <c r="A7586" s="15"/>
    </row>
    <row r="7587" spans="1:1" x14ac:dyDescent="0.25">
      <c r="A7587" s="15"/>
    </row>
    <row r="7588" spans="1:1" x14ac:dyDescent="0.25">
      <c r="A7588" s="15"/>
    </row>
    <row r="7589" spans="1:1" x14ac:dyDescent="0.25">
      <c r="A7589" s="15"/>
    </row>
    <row r="7590" spans="1:1" x14ac:dyDescent="0.25">
      <c r="A7590" s="15"/>
    </row>
    <row r="7591" spans="1:1" x14ac:dyDescent="0.25">
      <c r="A7591" s="15"/>
    </row>
    <row r="7592" spans="1:1" x14ac:dyDescent="0.25">
      <c r="A7592" s="15"/>
    </row>
    <row r="7593" spans="1:1" x14ac:dyDescent="0.25">
      <c r="A7593" s="15"/>
    </row>
    <row r="7594" spans="1:1" x14ac:dyDescent="0.25">
      <c r="A7594" s="15"/>
    </row>
    <row r="7595" spans="1:1" x14ac:dyDescent="0.25">
      <c r="A7595" s="15"/>
    </row>
    <row r="7596" spans="1:1" x14ac:dyDescent="0.25">
      <c r="A7596" s="15"/>
    </row>
    <row r="7597" spans="1:1" x14ac:dyDescent="0.25">
      <c r="A7597" s="15"/>
    </row>
    <row r="7598" spans="1:1" x14ac:dyDescent="0.25">
      <c r="A7598" s="15"/>
    </row>
    <row r="7599" spans="1:1" x14ac:dyDescent="0.25">
      <c r="A7599" s="15"/>
    </row>
    <row r="7600" spans="1:1" x14ac:dyDescent="0.25">
      <c r="A7600" s="15"/>
    </row>
    <row r="7601" spans="1:1" x14ac:dyDescent="0.25">
      <c r="A7601" s="15"/>
    </row>
    <row r="7602" spans="1:1" x14ac:dyDescent="0.25">
      <c r="A7602" s="15"/>
    </row>
    <row r="7603" spans="1:1" x14ac:dyDescent="0.25">
      <c r="A7603" s="15"/>
    </row>
    <row r="7604" spans="1:1" x14ac:dyDescent="0.25">
      <c r="A7604" s="15"/>
    </row>
    <row r="7605" spans="1:1" x14ac:dyDescent="0.25">
      <c r="A7605" s="15"/>
    </row>
    <row r="7606" spans="1:1" x14ac:dyDescent="0.25">
      <c r="A7606" s="15"/>
    </row>
    <row r="7607" spans="1:1" x14ac:dyDescent="0.25">
      <c r="A7607" s="15"/>
    </row>
    <row r="7608" spans="1:1" x14ac:dyDescent="0.25">
      <c r="A7608" s="15"/>
    </row>
    <row r="7609" spans="1:1" x14ac:dyDescent="0.25">
      <c r="A7609" s="15"/>
    </row>
    <row r="7610" spans="1:1" x14ac:dyDescent="0.25">
      <c r="A7610" s="15"/>
    </row>
    <row r="7611" spans="1:1" x14ac:dyDescent="0.25">
      <c r="A7611" s="15"/>
    </row>
    <row r="7612" spans="1:1" x14ac:dyDescent="0.25">
      <c r="A7612" s="15"/>
    </row>
    <row r="7613" spans="1:1" x14ac:dyDescent="0.25">
      <c r="A7613" s="15"/>
    </row>
    <row r="7614" spans="1:1" x14ac:dyDescent="0.25">
      <c r="A7614" s="15"/>
    </row>
    <row r="7615" spans="1:1" x14ac:dyDescent="0.25">
      <c r="A7615" s="15"/>
    </row>
    <row r="7616" spans="1:1" x14ac:dyDescent="0.25">
      <c r="A7616" s="15"/>
    </row>
    <row r="7617" spans="1:1" x14ac:dyDescent="0.25">
      <c r="A7617" s="15"/>
    </row>
    <row r="7618" spans="1:1" x14ac:dyDescent="0.25">
      <c r="A7618" s="15"/>
    </row>
    <row r="7619" spans="1:1" x14ac:dyDescent="0.25">
      <c r="A7619" s="15"/>
    </row>
    <row r="7620" spans="1:1" x14ac:dyDescent="0.25">
      <c r="A7620" s="15"/>
    </row>
    <row r="7621" spans="1:1" x14ac:dyDescent="0.25">
      <c r="A7621" s="15"/>
    </row>
    <row r="7622" spans="1:1" x14ac:dyDescent="0.25">
      <c r="A7622" s="15"/>
    </row>
    <row r="7623" spans="1:1" x14ac:dyDescent="0.25">
      <c r="A7623" s="15"/>
    </row>
    <row r="7624" spans="1:1" x14ac:dyDescent="0.25">
      <c r="A7624" s="15"/>
    </row>
    <row r="7625" spans="1:1" x14ac:dyDescent="0.25">
      <c r="A7625" s="15"/>
    </row>
    <row r="7626" spans="1:1" x14ac:dyDescent="0.25">
      <c r="A7626" s="15"/>
    </row>
    <row r="7627" spans="1:1" x14ac:dyDescent="0.25">
      <c r="A7627" s="15"/>
    </row>
    <row r="7628" spans="1:1" x14ac:dyDescent="0.25">
      <c r="A7628" s="15"/>
    </row>
    <row r="7629" spans="1:1" x14ac:dyDescent="0.25">
      <c r="A7629" s="15"/>
    </row>
    <row r="7630" spans="1:1" x14ac:dyDescent="0.25">
      <c r="A7630" s="15"/>
    </row>
    <row r="7631" spans="1:1" x14ac:dyDescent="0.25">
      <c r="A7631" s="15"/>
    </row>
    <row r="7632" spans="1:1" x14ac:dyDescent="0.25">
      <c r="A7632" s="15"/>
    </row>
    <row r="7633" spans="1:1" x14ac:dyDescent="0.25">
      <c r="A7633" s="15"/>
    </row>
    <row r="7634" spans="1:1" x14ac:dyDescent="0.25">
      <c r="A7634" s="15"/>
    </row>
    <row r="7635" spans="1:1" x14ac:dyDescent="0.25">
      <c r="A7635" s="15"/>
    </row>
    <row r="7636" spans="1:1" x14ac:dyDescent="0.25">
      <c r="A7636" s="15"/>
    </row>
    <row r="7637" spans="1:1" x14ac:dyDescent="0.25">
      <c r="A7637" s="15"/>
    </row>
    <row r="7638" spans="1:1" x14ac:dyDescent="0.25">
      <c r="A7638" s="15"/>
    </row>
    <row r="7639" spans="1:1" x14ac:dyDescent="0.25">
      <c r="A7639" s="15"/>
    </row>
    <row r="7640" spans="1:1" x14ac:dyDescent="0.25">
      <c r="A7640" s="15"/>
    </row>
    <row r="7641" spans="1:1" x14ac:dyDescent="0.25">
      <c r="A7641" s="15"/>
    </row>
    <row r="7642" spans="1:1" x14ac:dyDescent="0.25">
      <c r="A7642" s="15"/>
    </row>
    <row r="7643" spans="1:1" x14ac:dyDescent="0.25">
      <c r="A7643" s="15"/>
    </row>
    <row r="7644" spans="1:1" x14ac:dyDescent="0.25">
      <c r="A7644" s="15"/>
    </row>
    <row r="7645" spans="1:1" x14ac:dyDescent="0.25">
      <c r="A7645" s="15"/>
    </row>
    <row r="7646" spans="1:1" x14ac:dyDescent="0.25">
      <c r="A7646" s="15"/>
    </row>
    <row r="7647" spans="1:1" x14ac:dyDescent="0.25">
      <c r="A7647" s="15"/>
    </row>
    <row r="7648" spans="1:1" x14ac:dyDescent="0.25">
      <c r="A7648" s="15"/>
    </row>
    <row r="7649" spans="1:1" x14ac:dyDescent="0.25">
      <c r="A7649" s="15"/>
    </row>
    <row r="7650" spans="1:1" x14ac:dyDescent="0.25">
      <c r="A7650" s="15"/>
    </row>
    <row r="7651" spans="1:1" x14ac:dyDescent="0.25">
      <c r="A7651" s="15"/>
    </row>
    <row r="7652" spans="1:1" x14ac:dyDescent="0.25">
      <c r="A7652" s="15"/>
    </row>
    <row r="7653" spans="1:1" x14ac:dyDescent="0.25">
      <c r="A7653" s="15"/>
    </row>
    <row r="7654" spans="1:1" x14ac:dyDescent="0.25">
      <c r="A7654" s="15"/>
    </row>
    <row r="7655" spans="1:1" x14ac:dyDescent="0.25">
      <c r="A7655" s="15"/>
    </row>
    <row r="7656" spans="1:1" x14ac:dyDescent="0.25">
      <c r="A7656" s="15"/>
    </row>
    <row r="7657" spans="1:1" x14ac:dyDescent="0.25">
      <c r="A7657" s="15"/>
    </row>
    <row r="7658" spans="1:1" x14ac:dyDescent="0.25">
      <c r="A7658" s="15"/>
    </row>
    <row r="7659" spans="1:1" x14ac:dyDescent="0.25">
      <c r="A7659" s="15"/>
    </row>
    <row r="7660" spans="1:1" x14ac:dyDescent="0.25">
      <c r="A7660" s="15"/>
    </row>
    <row r="7661" spans="1:1" x14ac:dyDescent="0.25">
      <c r="A7661" s="15"/>
    </row>
    <row r="7662" spans="1:1" x14ac:dyDescent="0.25">
      <c r="A7662" s="15"/>
    </row>
    <row r="7663" spans="1:1" x14ac:dyDescent="0.25">
      <c r="A7663" s="15"/>
    </row>
    <row r="7664" spans="1:1" x14ac:dyDescent="0.25">
      <c r="A7664" s="15"/>
    </row>
    <row r="7665" spans="1:1" x14ac:dyDescent="0.25">
      <c r="A7665" s="15"/>
    </row>
    <row r="7666" spans="1:1" x14ac:dyDescent="0.25">
      <c r="A7666" s="15"/>
    </row>
    <row r="7667" spans="1:1" x14ac:dyDescent="0.25">
      <c r="A7667" s="15"/>
    </row>
    <row r="7668" spans="1:1" x14ac:dyDescent="0.25">
      <c r="A7668" s="15"/>
    </row>
    <row r="7669" spans="1:1" x14ac:dyDescent="0.25">
      <c r="A7669" s="15"/>
    </row>
    <row r="7670" spans="1:1" x14ac:dyDescent="0.25">
      <c r="A7670" s="15"/>
    </row>
    <row r="7671" spans="1:1" x14ac:dyDescent="0.25">
      <c r="A7671" s="15"/>
    </row>
    <row r="7672" spans="1:1" x14ac:dyDescent="0.25">
      <c r="A7672" s="15"/>
    </row>
    <row r="7673" spans="1:1" x14ac:dyDescent="0.25">
      <c r="A7673" s="15"/>
    </row>
    <row r="7674" spans="1:1" x14ac:dyDescent="0.25">
      <c r="A7674" s="15"/>
    </row>
    <row r="7675" spans="1:1" x14ac:dyDescent="0.25">
      <c r="A7675" s="15"/>
    </row>
    <row r="7676" spans="1:1" x14ac:dyDescent="0.25">
      <c r="A7676" s="15"/>
    </row>
    <row r="7677" spans="1:1" x14ac:dyDescent="0.25">
      <c r="A7677" s="15"/>
    </row>
    <row r="7678" spans="1:1" x14ac:dyDescent="0.25">
      <c r="A7678" s="15"/>
    </row>
    <row r="7679" spans="1:1" x14ac:dyDescent="0.25">
      <c r="A7679" s="15"/>
    </row>
    <row r="7680" spans="1:1" x14ac:dyDescent="0.25">
      <c r="A7680" s="15"/>
    </row>
    <row r="7681" spans="1:1" x14ac:dyDescent="0.25">
      <c r="A7681" s="15"/>
    </row>
    <row r="7682" spans="1:1" x14ac:dyDescent="0.25">
      <c r="A7682" s="15"/>
    </row>
    <row r="7683" spans="1:1" x14ac:dyDescent="0.25">
      <c r="A7683" s="15"/>
    </row>
    <row r="7684" spans="1:1" x14ac:dyDescent="0.25">
      <c r="A7684" s="15"/>
    </row>
    <row r="7685" spans="1:1" x14ac:dyDescent="0.25">
      <c r="A7685" s="15"/>
    </row>
    <row r="7686" spans="1:1" x14ac:dyDescent="0.25">
      <c r="A7686" s="15"/>
    </row>
    <row r="7687" spans="1:1" x14ac:dyDescent="0.25">
      <c r="A7687" s="15"/>
    </row>
    <row r="7688" spans="1:1" x14ac:dyDescent="0.25">
      <c r="A7688" s="15"/>
    </row>
    <row r="7689" spans="1:1" x14ac:dyDescent="0.25">
      <c r="A7689" s="15"/>
    </row>
    <row r="7690" spans="1:1" x14ac:dyDescent="0.25">
      <c r="A7690" s="15"/>
    </row>
    <row r="7691" spans="1:1" x14ac:dyDescent="0.25">
      <c r="A7691" s="15"/>
    </row>
    <row r="7692" spans="1:1" x14ac:dyDescent="0.25">
      <c r="A7692" s="15"/>
    </row>
    <row r="7693" spans="1:1" x14ac:dyDescent="0.25">
      <c r="A7693" s="15"/>
    </row>
    <row r="7694" spans="1:1" x14ac:dyDescent="0.25">
      <c r="A7694" s="15"/>
    </row>
    <row r="7695" spans="1:1" x14ac:dyDescent="0.25">
      <c r="A7695" s="15"/>
    </row>
    <row r="7696" spans="1:1" x14ac:dyDescent="0.25">
      <c r="A7696" s="15"/>
    </row>
    <row r="7697" spans="1:1" x14ac:dyDescent="0.25">
      <c r="A7697" s="15"/>
    </row>
    <row r="7698" spans="1:1" x14ac:dyDescent="0.25">
      <c r="A7698" s="15"/>
    </row>
    <row r="7699" spans="1:1" x14ac:dyDescent="0.25">
      <c r="A7699" s="15"/>
    </row>
    <row r="7700" spans="1:1" x14ac:dyDescent="0.25">
      <c r="A7700" s="15"/>
    </row>
    <row r="7701" spans="1:1" x14ac:dyDescent="0.25">
      <c r="A7701" s="15"/>
    </row>
    <row r="7702" spans="1:1" x14ac:dyDescent="0.25">
      <c r="A7702" s="15"/>
    </row>
    <row r="7703" spans="1:1" x14ac:dyDescent="0.25">
      <c r="A7703" s="15"/>
    </row>
    <row r="7704" spans="1:1" x14ac:dyDescent="0.25">
      <c r="A7704" s="15"/>
    </row>
    <row r="7705" spans="1:1" x14ac:dyDescent="0.25">
      <c r="A7705" s="15"/>
    </row>
    <row r="7706" spans="1:1" x14ac:dyDescent="0.25">
      <c r="A7706" s="15"/>
    </row>
    <row r="7707" spans="1:1" x14ac:dyDescent="0.25">
      <c r="A7707" s="15"/>
    </row>
    <row r="7708" spans="1:1" x14ac:dyDescent="0.25">
      <c r="A7708" s="15"/>
    </row>
    <row r="7709" spans="1:1" x14ac:dyDescent="0.25">
      <c r="A7709" s="15"/>
    </row>
    <row r="7710" spans="1:1" x14ac:dyDescent="0.25">
      <c r="A7710" s="15"/>
    </row>
    <row r="7711" spans="1:1" x14ac:dyDescent="0.25">
      <c r="A7711" s="15"/>
    </row>
    <row r="7712" spans="1:1" x14ac:dyDescent="0.25">
      <c r="A7712" s="15"/>
    </row>
    <row r="7713" spans="1:1" x14ac:dyDescent="0.25">
      <c r="A7713" s="15"/>
    </row>
    <row r="7714" spans="1:1" x14ac:dyDescent="0.25">
      <c r="A7714" s="15"/>
    </row>
    <row r="7715" spans="1:1" x14ac:dyDescent="0.25">
      <c r="A7715" s="15"/>
    </row>
    <row r="7716" spans="1:1" x14ac:dyDescent="0.25">
      <c r="A7716" s="15"/>
    </row>
    <row r="7717" spans="1:1" x14ac:dyDescent="0.25">
      <c r="A7717" s="15"/>
    </row>
    <row r="7718" spans="1:1" x14ac:dyDescent="0.25">
      <c r="A7718" s="15"/>
    </row>
    <row r="7719" spans="1:1" x14ac:dyDescent="0.25">
      <c r="A7719" s="15"/>
    </row>
    <row r="7720" spans="1:1" x14ac:dyDescent="0.25">
      <c r="A7720" s="15"/>
    </row>
    <row r="7721" spans="1:1" x14ac:dyDescent="0.25">
      <c r="A7721" s="15"/>
    </row>
    <row r="7722" spans="1:1" x14ac:dyDescent="0.25">
      <c r="A7722" s="15"/>
    </row>
    <row r="7723" spans="1:1" x14ac:dyDescent="0.25">
      <c r="A7723" s="15"/>
    </row>
    <row r="7724" spans="1:1" x14ac:dyDescent="0.25">
      <c r="A7724" s="15"/>
    </row>
    <row r="7725" spans="1:1" x14ac:dyDescent="0.25">
      <c r="A7725" s="15"/>
    </row>
    <row r="7726" spans="1:1" x14ac:dyDescent="0.25">
      <c r="A7726" s="15"/>
    </row>
    <row r="7727" spans="1:1" x14ac:dyDescent="0.25">
      <c r="A7727" s="15"/>
    </row>
    <row r="7728" spans="1:1" x14ac:dyDescent="0.25">
      <c r="A7728" s="15"/>
    </row>
    <row r="7729" spans="1:1" x14ac:dyDescent="0.25">
      <c r="A7729" s="15"/>
    </row>
    <row r="7730" spans="1:1" x14ac:dyDescent="0.25">
      <c r="A7730" s="15"/>
    </row>
    <row r="7731" spans="1:1" x14ac:dyDescent="0.25">
      <c r="A7731" s="15"/>
    </row>
    <row r="7732" spans="1:1" x14ac:dyDescent="0.25">
      <c r="A7732" s="15"/>
    </row>
    <row r="7733" spans="1:1" x14ac:dyDescent="0.25">
      <c r="A7733" s="15"/>
    </row>
    <row r="7734" spans="1:1" x14ac:dyDescent="0.25">
      <c r="A7734" s="15"/>
    </row>
    <row r="7735" spans="1:1" x14ac:dyDescent="0.25">
      <c r="A7735" s="15"/>
    </row>
    <row r="7736" spans="1:1" x14ac:dyDescent="0.25">
      <c r="A7736" s="15"/>
    </row>
    <row r="7737" spans="1:1" x14ac:dyDescent="0.25">
      <c r="A7737" s="15"/>
    </row>
    <row r="7738" spans="1:1" x14ac:dyDescent="0.25">
      <c r="A7738" s="15"/>
    </row>
    <row r="7739" spans="1:1" x14ac:dyDescent="0.25">
      <c r="A7739" s="15"/>
    </row>
    <row r="7740" spans="1:1" x14ac:dyDescent="0.25">
      <c r="A7740" s="15"/>
    </row>
    <row r="7741" spans="1:1" x14ac:dyDescent="0.25">
      <c r="A7741" s="15"/>
    </row>
    <row r="7742" spans="1:1" x14ac:dyDescent="0.25">
      <c r="A7742" s="15"/>
    </row>
    <row r="7743" spans="1:1" x14ac:dyDescent="0.25">
      <c r="A7743" s="15"/>
    </row>
    <row r="7744" spans="1:1" x14ac:dyDescent="0.25">
      <c r="A7744" s="15"/>
    </row>
    <row r="7745" spans="1:1" x14ac:dyDescent="0.25">
      <c r="A7745" s="15"/>
    </row>
    <row r="7746" spans="1:1" x14ac:dyDescent="0.25">
      <c r="A7746" s="15"/>
    </row>
    <row r="7747" spans="1:1" x14ac:dyDescent="0.25">
      <c r="A7747" s="15"/>
    </row>
    <row r="7748" spans="1:1" x14ac:dyDescent="0.25">
      <c r="A7748" s="15"/>
    </row>
    <row r="7749" spans="1:1" x14ac:dyDescent="0.25">
      <c r="A7749" s="15"/>
    </row>
    <row r="7750" spans="1:1" x14ac:dyDescent="0.25">
      <c r="A7750" s="15"/>
    </row>
    <row r="7751" spans="1:1" x14ac:dyDescent="0.25">
      <c r="A7751" s="15"/>
    </row>
    <row r="7752" spans="1:1" x14ac:dyDescent="0.25">
      <c r="A7752" s="15"/>
    </row>
    <row r="7753" spans="1:1" x14ac:dyDescent="0.25">
      <c r="A7753" s="15"/>
    </row>
    <row r="7754" spans="1:1" x14ac:dyDescent="0.25">
      <c r="A7754" s="15"/>
    </row>
    <row r="7755" spans="1:1" x14ac:dyDescent="0.25">
      <c r="A7755" s="15"/>
    </row>
    <row r="7756" spans="1:1" x14ac:dyDescent="0.25">
      <c r="A7756" s="15"/>
    </row>
    <row r="7757" spans="1:1" x14ac:dyDescent="0.25">
      <c r="A7757" s="15"/>
    </row>
    <row r="7758" spans="1:1" x14ac:dyDescent="0.25">
      <c r="A7758" s="15"/>
    </row>
    <row r="7759" spans="1:1" x14ac:dyDescent="0.25">
      <c r="A7759" s="15"/>
    </row>
    <row r="7760" spans="1:1" x14ac:dyDescent="0.25">
      <c r="A7760" s="15"/>
    </row>
    <row r="7761" spans="1:1" x14ac:dyDescent="0.25">
      <c r="A7761" s="15"/>
    </row>
    <row r="7762" spans="1:1" x14ac:dyDescent="0.25">
      <c r="A7762" s="15"/>
    </row>
    <row r="7763" spans="1:1" x14ac:dyDescent="0.25">
      <c r="A7763" s="15"/>
    </row>
    <row r="7764" spans="1:1" x14ac:dyDescent="0.25">
      <c r="A7764" s="15"/>
    </row>
    <row r="7765" spans="1:1" x14ac:dyDescent="0.25">
      <c r="A7765" s="15"/>
    </row>
    <row r="7766" spans="1:1" x14ac:dyDescent="0.25">
      <c r="A7766" s="15"/>
    </row>
    <row r="7767" spans="1:1" x14ac:dyDescent="0.25">
      <c r="A7767" s="15"/>
    </row>
    <row r="7768" spans="1:1" x14ac:dyDescent="0.25">
      <c r="A7768" s="15"/>
    </row>
    <row r="7769" spans="1:1" x14ac:dyDescent="0.25">
      <c r="A7769" s="15"/>
    </row>
    <row r="7770" spans="1:1" x14ac:dyDescent="0.25">
      <c r="A7770" s="15"/>
    </row>
    <row r="7771" spans="1:1" x14ac:dyDescent="0.25">
      <c r="A7771" s="15"/>
    </row>
    <row r="7772" spans="1:1" x14ac:dyDescent="0.25">
      <c r="A7772" s="15"/>
    </row>
    <row r="7773" spans="1:1" x14ac:dyDescent="0.25">
      <c r="A7773" s="15"/>
    </row>
    <row r="7774" spans="1:1" x14ac:dyDescent="0.25">
      <c r="A7774" s="15"/>
    </row>
    <row r="7775" spans="1:1" x14ac:dyDescent="0.25">
      <c r="A7775" s="15"/>
    </row>
    <row r="7776" spans="1:1" x14ac:dyDescent="0.25">
      <c r="A7776" s="15"/>
    </row>
    <row r="7777" spans="1:1" x14ac:dyDescent="0.25">
      <c r="A7777" s="15"/>
    </row>
    <row r="7778" spans="1:1" x14ac:dyDescent="0.25">
      <c r="A7778" s="15"/>
    </row>
    <row r="7779" spans="1:1" x14ac:dyDescent="0.25">
      <c r="A7779" s="15"/>
    </row>
    <row r="7780" spans="1:1" x14ac:dyDescent="0.25">
      <c r="A7780" s="15"/>
    </row>
    <row r="7781" spans="1:1" x14ac:dyDescent="0.25">
      <c r="A7781" s="15"/>
    </row>
    <row r="7782" spans="1:1" x14ac:dyDescent="0.25">
      <c r="A7782" s="15"/>
    </row>
    <row r="7783" spans="1:1" x14ac:dyDescent="0.25">
      <c r="A7783" s="15"/>
    </row>
    <row r="7784" spans="1:1" x14ac:dyDescent="0.25">
      <c r="A7784" s="15"/>
    </row>
    <row r="7785" spans="1:1" x14ac:dyDescent="0.25">
      <c r="A7785" s="15"/>
    </row>
    <row r="7786" spans="1:1" x14ac:dyDescent="0.25">
      <c r="A7786" s="15"/>
    </row>
    <row r="7787" spans="1:1" x14ac:dyDescent="0.25">
      <c r="A7787" s="15"/>
    </row>
    <row r="7788" spans="1:1" x14ac:dyDescent="0.25">
      <c r="A7788" s="15"/>
    </row>
    <row r="7789" spans="1:1" x14ac:dyDescent="0.25">
      <c r="A7789" s="15"/>
    </row>
    <row r="7790" spans="1:1" x14ac:dyDescent="0.25">
      <c r="A7790" s="15"/>
    </row>
    <row r="7791" spans="1:1" x14ac:dyDescent="0.25">
      <c r="A7791" s="15"/>
    </row>
    <row r="7792" spans="1:1" x14ac:dyDescent="0.25">
      <c r="A7792" s="15"/>
    </row>
    <row r="7793" spans="1:1" x14ac:dyDescent="0.25">
      <c r="A7793" s="15"/>
    </row>
    <row r="7794" spans="1:1" x14ac:dyDescent="0.25">
      <c r="A7794" s="15"/>
    </row>
    <row r="7795" spans="1:1" x14ac:dyDescent="0.25">
      <c r="A7795" s="15"/>
    </row>
    <row r="7796" spans="1:1" x14ac:dyDescent="0.25">
      <c r="A7796" s="15"/>
    </row>
    <row r="7797" spans="1:1" x14ac:dyDescent="0.25">
      <c r="A7797" s="15"/>
    </row>
    <row r="7798" spans="1:1" x14ac:dyDescent="0.25">
      <c r="A7798" s="15"/>
    </row>
    <row r="7799" spans="1:1" x14ac:dyDescent="0.25">
      <c r="A7799" s="15"/>
    </row>
    <row r="7800" spans="1:1" x14ac:dyDescent="0.25">
      <c r="A7800" s="15"/>
    </row>
    <row r="7801" spans="1:1" x14ac:dyDescent="0.25">
      <c r="A7801" s="15"/>
    </row>
    <row r="7802" spans="1:1" x14ac:dyDescent="0.25">
      <c r="A7802" s="15"/>
    </row>
    <row r="7803" spans="1:1" x14ac:dyDescent="0.25">
      <c r="A7803" s="15"/>
    </row>
    <row r="7804" spans="1:1" x14ac:dyDescent="0.25">
      <c r="A7804" s="15"/>
    </row>
    <row r="7805" spans="1:1" x14ac:dyDescent="0.25">
      <c r="A7805" s="15"/>
    </row>
    <row r="7806" spans="1:1" x14ac:dyDescent="0.25">
      <c r="A7806" s="15"/>
    </row>
    <row r="7807" spans="1:1" x14ac:dyDescent="0.25">
      <c r="A7807" s="15"/>
    </row>
    <row r="7808" spans="1:1" x14ac:dyDescent="0.25">
      <c r="A7808" s="15"/>
    </row>
    <row r="7809" spans="1:1" x14ac:dyDescent="0.25">
      <c r="A7809" s="15"/>
    </row>
    <row r="7810" spans="1:1" x14ac:dyDescent="0.25">
      <c r="A7810" s="15"/>
    </row>
    <row r="7811" spans="1:1" x14ac:dyDescent="0.25">
      <c r="A7811" s="15"/>
    </row>
    <row r="7812" spans="1:1" x14ac:dyDescent="0.25">
      <c r="A7812" s="15"/>
    </row>
    <row r="7813" spans="1:1" x14ac:dyDescent="0.25">
      <c r="A7813" s="15"/>
    </row>
    <row r="7814" spans="1:1" x14ac:dyDescent="0.25">
      <c r="A7814" s="15"/>
    </row>
    <row r="7815" spans="1:1" x14ac:dyDescent="0.25">
      <c r="A7815" s="15"/>
    </row>
    <row r="7816" spans="1:1" x14ac:dyDescent="0.25">
      <c r="A7816" s="15"/>
    </row>
    <row r="7817" spans="1:1" x14ac:dyDescent="0.25">
      <c r="A7817" s="15"/>
    </row>
    <row r="7818" spans="1:1" x14ac:dyDescent="0.25">
      <c r="A7818" s="15"/>
    </row>
    <row r="7819" spans="1:1" x14ac:dyDescent="0.25">
      <c r="A7819" s="15"/>
    </row>
    <row r="7820" spans="1:1" x14ac:dyDescent="0.25">
      <c r="A7820" s="15"/>
    </row>
    <row r="7821" spans="1:1" x14ac:dyDescent="0.25">
      <c r="A7821" s="15"/>
    </row>
    <row r="7822" spans="1:1" x14ac:dyDescent="0.25">
      <c r="A7822" s="15"/>
    </row>
    <row r="7823" spans="1:1" x14ac:dyDescent="0.25">
      <c r="A7823" s="15"/>
    </row>
    <row r="7824" spans="1:1" x14ac:dyDescent="0.25">
      <c r="A7824" s="15"/>
    </row>
    <row r="7825" spans="1:1" x14ac:dyDescent="0.25">
      <c r="A7825" s="15"/>
    </row>
    <row r="7826" spans="1:1" x14ac:dyDescent="0.25">
      <c r="A7826" s="15"/>
    </row>
    <row r="7827" spans="1:1" x14ac:dyDescent="0.25">
      <c r="A7827" s="15"/>
    </row>
    <row r="7828" spans="1:1" x14ac:dyDescent="0.25">
      <c r="A7828" s="15"/>
    </row>
    <row r="7829" spans="1:1" x14ac:dyDescent="0.25">
      <c r="A7829" s="15"/>
    </row>
    <row r="7830" spans="1:1" x14ac:dyDescent="0.25">
      <c r="A7830" s="15"/>
    </row>
    <row r="7831" spans="1:1" x14ac:dyDescent="0.25">
      <c r="A7831" s="15"/>
    </row>
    <row r="7832" spans="1:1" x14ac:dyDescent="0.25">
      <c r="A7832" s="15"/>
    </row>
    <row r="7833" spans="1:1" x14ac:dyDescent="0.25">
      <c r="A7833" s="15"/>
    </row>
    <row r="7834" spans="1:1" x14ac:dyDescent="0.25">
      <c r="A7834" s="15"/>
    </row>
    <row r="7835" spans="1:1" x14ac:dyDescent="0.25">
      <c r="A7835" s="15"/>
    </row>
    <row r="7836" spans="1:1" x14ac:dyDescent="0.25">
      <c r="A7836" s="15"/>
    </row>
    <row r="7837" spans="1:1" x14ac:dyDescent="0.25">
      <c r="A7837" s="15"/>
    </row>
    <row r="7838" spans="1:1" x14ac:dyDescent="0.25">
      <c r="A7838" s="15"/>
    </row>
    <row r="7839" spans="1:1" x14ac:dyDescent="0.25">
      <c r="A7839" s="15"/>
    </row>
    <row r="7840" spans="1:1" x14ac:dyDescent="0.25">
      <c r="A7840" s="15"/>
    </row>
    <row r="7841" spans="1:1" x14ac:dyDescent="0.25">
      <c r="A7841" s="15"/>
    </row>
    <row r="7842" spans="1:1" x14ac:dyDescent="0.25">
      <c r="A7842" s="15"/>
    </row>
    <row r="7843" spans="1:1" x14ac:dyDescent="0.25">
      <c r="A7843" s="15"/>
    </row>
    <row r="7844" spans="1:1" x14ac:dyDescent="0.25">
      <c r="A7844" s="15"/>
    </row>
    <row r="7845" spans="1:1" x14ac:dyDescent="0.25">
      <c r="A7845" s="15"/>
    </row>
    <row r="7846" spans="1:1" x14ac:dyDescent="0.25">
      <c r="A7846" s="15"/>
    </row>
    <row r="7847" spans="1:1" x14ac:dyDescent="0.25">
      <c r="A7847" s="15"/>
    </row>
    <row r="7848" spans="1:1" x14ac:dyDescent="0.25">
      <c r="A7848" s="15"/>
    </row>
    <row r="7849" spans="1:1" x14ac:dyDescent="0.25">
      <c r="A7849" s="15"/>
    </row>
    <row r="7850" spans="1:1" x14ac:dyDescent="0.25">
      <c r="A7850" s="15"/>
    </row>
    <row r="7851" spans="1:1" x14ac:dyDescent="0.25">
      <c r="A7851" s="15"/>
    </row>
    <row r="7852" spans="1:1" x14ac:dyDescent="0.25">
      <c r="A7852" s="15"/>
    </row>
    <row r="7853" spans="1:1" x14ac:dyDescent="0.25">
      <c r="A7853" s="15"/>
    </row>
    <row r="7854" spans="1:1" x14ac:dyDescent="0.25">
      <c r="A7854" s="15"/>
    </row>
    <row r="7855" spans="1:1" x14ac:dyDescent="0.25">
      <c r="A7855" s="15"/>
    </row>
    <row r="7856" spans="1:1" x14ac:dyDescent="0.25">
      <c r="A7856" s="15"/>
    </row>
    <row r="7857" spans="1:1" x14ac:dyDescent="0.25">
      <c r="A7857" s="15"/>
    </row>
    <row r="7858" spans="1:1" x14ac:dyDescent="0.25">
      <c r="A7858" s="15"/>
    </row>
    <row r="7859" spans="1:1" x14ac:dyDescent="0.25">
      <c r="A7859" s="15"/>
    </row>
    <row r="7860" spans="1:1" x14ac:dyDescent="0.25">
      <c r="A7860" s="15"/>
    </row>
    <row r="7861" spans="1:1" x14ac:dyDescent="0.25">
      <c r="A7861" s="15"/>
    </row>
    <row r="7862" spans="1:1" x14ac:dyDescent="0.25">
      <c r="A7862" s="15"/>
    </row>
    <row r="7863" spans="1:1" x14ac:dyDescent="0.25">
      <c r="A7863" s="15"/>
    </row>
    <row r="7864" spans="1:1" x14ac:dyDescent="0.25">
      <c r="A7864" s="15"/>
    </row>
    <row r="7865" spans="1:1" x14ac:dyDescent="0.25">
      <c r="A7865" s="15"/>
    </row>
    <row r="7866" spans="1:1" x14ac:dyDescent="0.25">
      <c r="A7866" s="15"/>
    </row>
    <row r="7867" spans="1:1" x14ac:dyDescent="0.25">
      <c r="A7867" s="15"/>
    </row>
    <row r="7868" spans="1:1" x14ac:dyDescent="0.25">
      <c r="A7868" s="15"/>
    </row>
    <row r="7869" spans="1:1" x14ac:dyDescent="0.25">
      <c r="A7869" s="15"/>
    </row>
    <row r="7870" spans="1:1" x14ac:dyDescent="0.25">
      <c r="A7870" s="15"/>
    </row>
    <row r="7871" spans="1:1" x14ac:dyDescent="0.25">
      <c r="A7871" s="15"/>
    </row>
    <row r="7872" spans="1:1" x14ac:dyDescent="0.25">
      <c r="A7872" s="15"/>
    </row>
    <row r="7873" spans="1:1" x14ac:dyDescent="0.25">
      <c r="A7873" s="15"/>
    </row>
    <row r="7874" spans="1:1" x14ac:dyDescent="0.25">
      <c r="A7874" s="15"/>
    </row>
    <row r="7875" spans="1:1" x14ac:dyDescent="0.25">
      <c r="A7875" s="15"/>
    </row>
    <row r="7876" spans="1:1" x14ac:dyDescent="0.25">
      <c r="A7876" s="15"/>
    </row>
    <row r="7877" spans="1:1" x14ac:dyDescent="0.25">
      <c r="A7877" s="15"/>
    </row>
    <row r="7878" spans="1:1" x14ac:dyDescent="0.25">
      <c r="A7878" s="15"/>
    </row>
    <row r="7879" spans="1:1" x14ac:dyDescent="0.25">
      <c r="A7879" s="15"/>
    </row>
    <row r="7880" spans="1:1" x14ac:dyDescent="0.25">
      <c r="A7880" s="15"/>
    </row>
    <row r="7881" spans="1:1" x14ac:dyDescent="0.25">
      <c r="A7881" s="15"/>
    </row>
    <row r="7882" spans="1:1" x14ac:dyDescent="0.25">
      <c r="A7882" s="15"/>
    </row>
    <row r="7883" spans="1:1" x14ac:dyDescent="0.25">
      <c r="A7883" s="15"/>
    </row>
    <row r="7884" spans="1:1" x14ac:dyDescent="0.25">
      <c r="A7884" s="15"/>
    </row>
    <row r="7885" spans="1:1" x14ac:dyDescent="0.25">
      <c r="A7885" s="15"/>
    </row>
    <row r="7886" spans="1:1" x14ac:dyDescent="0.25">
      <c r="A7886" s="15"/>
    </row>
    <row r="7887" spans="1:1" x14ac:dyDescent="0.25">
      <c r="A7887" s="15"/>
    </row>
    <row r="7888" spans="1:1" x14ac:dyDescent="0.25">
      <c r="A7888" s="15"/>
    </row>
    <row r="7889" spans="1:1" x14ac:dyDescent="0.25">
      <c r="A7889" s="15"/>
    </row>
    <row r="7890" spans="1:1" x14ac:dyDescent="0.25">
      <c r="A7890" s="15"/>
    </row>
    <row r="7891" spans="1:1" x14ac:dyDescent="0.25">
      <c r="A7891" s="15"/>
    </row>
    <row r="7892" spans="1:1" x14ac:dyDescent="0.25">
      <c r="A7892" s="15"/>
    </row>
    <row r="7893" spans="1:1" x14ac:dyDescent="0.25">
      <c r="A7893" s="15"/>
    </row>
    <row r="7894" spans="1:1" x14ac:dyDescent="0.25">
      <c r="A7894" s="15"/>
    </row>
    <row r="7895" spans="1:1" x14ac:dyDescent="0.25">
      <c r="A7895" s="15"/>
    </row>
    <row r="7896" spans="1:1" x14ac:dyDescent="0.25">
      <c r="A7896" s="15"/>
    </row>
    <row r="7897" spans="1:1" x14ac:dyDescent="0.25">
      <c r="A7897" s="15"/>
    </row>
    <row r="7898" spans="1:1" x14ac:dyDescent="0.25">
      <c r="A7898" s="15"/>
    </row>
    <row r="7899" spans="1:1" x14ac:dyDescent="0.25">
      <c r="A7899" s="15"/>
    </row>
    <row r="7900" spans="1:1" x14ac:dyDescent="0.25">
      <c r="A7900" s="15"/>
    </row>
    <row r="7901" spans="1:1" x14ac:dyDescent="0.25">
      <c r="A7901" s="15"/>
    </row>
    <row r="7902" spans="1:1" x14ac:dyDescent="0.25">
      <c r="A7902" s="15"/>
    </row>
    <row r="7903" spans="1:1" x14ac:dyDescent="0.25">
      <c r="A7903" s="15"/>
    </row>
    <row r="7904" spans="1:1" x14ac:dyDescent="0.25">
      <c r="A7904" s="15"/>
    </row>
    <row r="7905" spans="1:1" x14ac:dyDescent="0.25">
      <c r="A7905" s="15"/>
    </row>
    <row r="7906" spans="1:1" x14ac:dyDescent="0.25">
      <c r="A7906" s="15"/>
    </row>
    <row r="7907" spans="1:1" x14ac:dyDescent="0.25">
      <c r="A7907" s="15"/>
    </row>
    <row r="7908" spans="1:1" x14ac:dyDescent="0.25">
      <c r="A7908" s="15"/>
    </row>
    <row r="7909" spans="1:1" x14ac:dyDescent="0.25">
      <c r="A7909" s="15"/>
    </row>
    <row r="7910" spans="1:1" x14ac:dyDescent="0.25">
      <c r="A7910" s="15"/>
    </row>
    <row r="7911" spans="1:1" x14ac:dyDescent="0.25">
      <c r="A7911" s="15"/>
    </row>
    <row r="7912" spans="1:1" x14ac:dyDescent="0.25">
      <c r="A7912" s="15"/>
    </row>
    <row r="7913" spans="1:1" x14ac:dyDescent="0.25">
      <c r="A7913" s="15"/>
    </row>
    <row r="7914" spans="1:1" x14ac:dyDescent="0.25">
      <c r="A7914" s="15"/>
    </row>
    <row r="7915" spans="1:1" x14ac:dyDescent="0.25">
      <c r="A7915" s="15"/>
    </row>
    <row r="7916" spans="1:1" x14ac:dyDescent="0.25">
      <c r="A7916" s="15"/>
    </row>
    <row r="7917" spans="1:1" x14ac:dyDescent="0.25">
      <c r="A7917" s="15"/>
    </row>
    <row r="7918" spans="1:1" x14ac:dyDescent="0.25">
      <c r="A7918" s="15"/>
    </row>
    <row r="7919" spans="1:1" x14ac:dyDescent="0.25">
      <c r="A7919" s="15"/>
    </row>
    <row r="7920" spans="1:1" x14ac:dyDescent="0.25">
      <c r="A7920" s="15"/>
    </row>
    <row r="7921" spans="1:1" x14ac:dyDescent="0.25">
      <c r="A7921" s="15"/>
    </row>
    <row r="7922" spans="1:1" x14ac:dyDescent="0.25">
      <c r="A7922" s="15"/>
    </row>
    <row r="7923" spans="1:1" x14ac:dyDescent="0.25">
      <c r="A7923" s="15"/>
    </row>
    <row r="7924" spans="1:1" x14ac:dyDescent="0.25">
      <c r="A7924" s="15"/>
    </row>
    <row r="7925" spans="1:1" x14ac:dyDescent="0.25">
      <c r="A7925" s="15"/>
    </row>
    <row r="7926" spans="1:1" x14ac:dyDescent="0.25">
      <c r="A7926" s="15"/>
    </row>
    <row r="7927" spans="1:1" x14ac:dyDescent="0.25">
      <c r="A7927" s="15"/>
    </row>
    <row r="7928" spans="1:1" x14ac:dyDescent="0.25">
      <c r="A7928" s="15"/>
    </row>
    <row r="7929" spans="1:1" x14ac:dyDescent="0.25">
      <c r="A7929" s="15"/>
    </row>
    <row r="7930" spans="1:1" x14ac:dyDescent="0.25">
      <c r="A7930" s="15"/>
    </row>
    <row r="7931" spans="1:1" x14ac:dyDescent="0.25">
      <c r="A7931" s="15"/>
    </row>
    <row r="7932" spans="1:1" x14ac:dyDescent="0.25">
      <c r="A7932" s="15"/>
    </row>
    <row r="7933" spans="1:1" x14ac:dyDescent="0.25">
      <c r="A7933" s="15"/>
    </row>
    <row r="7934" spans="1:1" x14ac:dyDescent="0.25">
      <c r="A7934" s="15"/>
    </row>
    <row r="7935" spans="1:1" x14ac:dyDescent="0.25">
      <c r="A7935" s="15"/>
    </row>
    <row r="7936" spans="1:1" x14ac:dyDescent="0.25">
      <c r="A7936" s="15"/>
    </row>
    <row r="7937" spans="1:1" x14ac:dyDescent="0.25">
      <c r="A7937" s="15"/>
    </row>
    <row r="7938" spans="1:1" x14ac:dyDescent="0.25">
      <c r="A7938" s="15"/>
    </row>
    <row r="7939" spans="1:1" x14ac:dyDescent="0.25">
      <c r="A7939" s="15"/>
    </row>
    <row r="7940" spans="1:1" x14ac:dyDescent="0.25">
      <c r="A7940" s="15"/>
    </row>
    <row r="7941" spans="1:1" x14ac:dyDescent="0.25">
      <c r="A7941" s="15"/>
    </row>
    <row r="7942" spans="1:1" x14ac:dyDescent="0.25">
      <c r="A7942" s="15"/>
    </row>
    <row r="7943" spans="1:1" x14ac:dyDescent="0.25">
      <c r="A7943" s="15"/>
    </row>
    <row r="7944" spans="1:1" x14ac:dyDescent="0.25">
      <c r="A7944" s="15"/>
    </row>
    <row r="7945" spans="1:1" x14ac:dyDescent="0.25">
      <c r="A7945" s="15"/>
    </row>
    <row r="7946" spans="1:1" x14ac:dyDescent="0.25">
      <c r="A7946" s="15"/>
    </row>
    <row r="7947" spans="1:1" x14ac:dyDescent="0.25">
      <c r="A7947" s="15"/>
    </row>
    <row r="7948" spans="1:1" x14ac:dyDescent="0.25">
      <c r="A7948" s="15"/>
    </row>
    <row r="7949" spans="1:1" x14ac:dyDescent="0.25">
      <c r="A7949" s="15"/>
    </row>
    <row r="7950" spans="1:1" x14ac:dyDescent="0.25">
      <c r="A7950" s="15"/>
    </row>
    <row r="7951" spans="1:1" x14ac:dyDescent="0.25">
      <c r="A7951" s="15"/>
    </row>
    <row r="7952" spans="1:1" x14ac:dyDescent="0.25">
      <c r="A7952" s="15"/>
    </row>
    <row r="7953" spans="1:1" x14ac:dyDescent="0.25">
      <c r="A7953" s="15"/>
    </row>
    <row r="7954" spans="1:1" x14ac:dyDescent="0.25">
      <c r="A7954" s="15"/>
    </row>
    <row r="7955" spans="1:1" x14ac:dyDescent="0.25">
      <c r="A7955" s="15"/>
    </row>
    <row r="7956" spans="1:1" x14ac:dyDescent="0.25">
      <c r="A7956" s="15"/>
    </row>
    <row r="7957" spans="1:1" x14ac:dyDescent="0.25">
      <c r="A7957" s="15"/>
    </row>
    <row r="7958" spans="1:1" x14ac:dyDescent="0.25">
      <c r="A7958" s="15"/>
    </row>
    <row r="7959" spans="1:1" x14ac:dyDescent="0.25">
      <c r="A7959" s="15"/>
    </row>
    <row r="7960" spans="1:1" x14ac:dyDescent="0.25">
      <c r="A7960" s="15"/>
    </row>
    <row r="7961" spans="1:1" x14ac:dyDescent="0.25">
      <c r="A7961" s="15"/>
    </row>
    <row r="7962" spans="1:1" x14ac:dyDescent="0.25">
      <c r="A7962" s="15"/>
    </row>
    <row r="7963" spans="1:1" x14ac:dyDescent="0.25">
      <c r="A7963" s="15"/>
    </row>
    <row r="7964" spans="1:1" x14ac:dyDescent="0.25">
      <c r="A7964" s="15"/>
    </row>
    <row r="7965" spans="1:1" x14ac:dyDescent="0.25">
      <c r="A7965" s="15"/>
    </row>
    <row r="7966" spans="1:1" x14ac:dyDescent="0.25">
      <c r="A7966" s="15"/>
    </row>
    <row r="7967" spans="1:1" x14ac:dyDescent="0.25">
      <c r="A7967" s="15"/>
    </row>
    <row r="7968" spans="1:1" x14ac:dyDescent="0.25">
      <c r="A7968" s="15"/>
    </row>
    <row r="7969" spans="1:1" x14ac:dyDescent="0.25">
      <c r="A7969" s="15"/>
    </row>
    <row r="7970" spans="1:1" x14ac:dyDescent="0.25">
      <c r="A7970" s="15"/>
    </row>
    <row r="7971" spans="1:1" x14ac:dyDescent="0.25">
      <c r="A7971" s="15"/>
    </row>
    <row r="7972" spans="1:1" x14ac:dyDescent="0.25">
      <c r="A7972" s="15"/>
    </row>
    <row r="7973" spans="1:1" x14ac:dyDescent="0.25">
      <c r="A7973" s="15"/>
    </row>
    <row r="7974" spans="1:1" x14ac:dyDescent="0.25">
      <c r="A7974" s="15"/>
    </row>
    <row r="7975" spans="1:1" x14ac:dyDescent="0.25">
      <c r="A7975" s="15"/>
    </row>
    <row r="7976" spans="1:1" x14ac:dyDescent="0.25">
      <c r="A7976" s="15"/>
    </row>
    <row r="7977" spans="1:1" x14ac:dyDescent="0.25">
      <c r="A7977" s="15"/>
    </row>
    <row r="7978" spans="1:1" x14ac:dyDescent="0.25">
      <c r="A7978" s="15"/>
    </row>
    <row r="7979" spans="1:1" x14ac:dyDescent="0.25">
      <c r="A7979" s="15"/>
    </row>
    <row r="7980" spans="1:1" x14ac:dyDescent="0.25">
      <c r="A7980" s="15"/>
    </row>
    <row r="7981" spans="1:1" x14ac:dyDescent="0.25">
      <c r="A7981" s="15"/>
    </row>
    <row r="7982" spans="1:1" x14ac:dyDescent="0.25">
      <c r="A7982" s="15"/>
    </row>
    <row r="7983" spans="1:1" x14ac:dyDescent="0.25">
      <c r="A7983" s="15"/>
    </row>
    <row r="7984" spans="1:1" x14ac:dyDescent="0.25">
      <c r="A7984" s="15"/>
    </row>
    <row r="7985" spans="1:1" x14ac:dyDescent="0.25">
      <c r="A7985" s="15"/>
    </row>
    <row r="7986" spans="1:1" x14ac:dyDescent="0.25">
      <c r="A7986" s="15"/>
    </row>
    <row r="7987" spans="1:1" x14ac:dyDescent="0.25">
      <c r="A7987" s="15"/>
    </row>
    <row r="7988" spans="1:1" x14ac:dyDescent="0.25">
      <c r="A7988" s="15"/>
    </row>
    <row r="7989" spans="1:1" x14ac:dyDescent="0.25">
      <c r="A7989" s="15"/>
    </row>
    <row r="7990" spans="1:1" x14ac:dyDescent="0.25">
      <c r="A7990" s="15"/>
    </row>
    <row r="7991" spans="1:1" x14ac:dyDescent="0.25">
      <c r="A7991" s="15"/>
    </row>
    <row r="7992" spans="1:1" x14ac:dyDescent="0.25">
      <c r="A7992" s="15"/>
    </row>
    <row r="7993" spans="1:1" x14ac:dyDescent="0.25">
      <c r="A7993" s="15"/>
    </row>
    <row r="7994" spans="1:1" x14ac:dyDescent="0.25">
      <c r="A7994" s="15"/>
    </row>
    <row r="7995" spans="1:1" x14ac:dyDescent="0.25">
      <c r="A7995" s="15"/>
    </row>
    <row r="7996" spans="1:1" x14ac:dyDescent="0.25">
      <c r="A7996" s="15"/>
    </row>
    <row r="7997" spans="1:1" x14ac:dyDescent="0.25">
      <c r="A7997" s="15"/>
    </row>
    <row r="7998" spans="1:1" x14ac:dyDescent="0.25">
      <c r="A7998" s="15"/>
    </row>
    <row r="7999" spans="1:1" x14ac:dyDescent="0.25">
      <c r="A7999" s="15"/>
    </row>
    <row r="8000" spans="1:1" x14ac:dyDescent="0.25">
      <c r="A8000" s="15"/>
    </row>
    <row r="8001" spans="1:1" x14ac:dyDescent="0.25">
      <c r="A8001" s="15"/>
    </row>
    <row r="8002" spans="1:1" x14ac:dyDescent="0.25">
      <c r="A8002" s="15"/>
    </row>
    <row r="8003" spans="1:1" x14ac:dyDescent="0.25">
      <c r="A8003" s="15"/>
    </row>
    <row r="8004" spans="1:1" x14ac:dyDescent="0.25">
      <c r="A8004" s="15"/>
    </row>
    <row r="8005" spans="1:1" x14ac:dyDescent="0.25">
      <c r="A8005" s="15"/>
    </row>
    <row r="8006" spans="1:1" x14ac:dyDescent="0.25">
      <c r="A8006" s="15"/>
    </row>
    <row r="8007" spans="1:1" x14ac:dyDescent="0.25">
      <c r="A8007" s="15"/>
    </row>
    <row r="8008" spans="1:1" x14ac:dyDescent="0.25">
      <c r="A8008" s="15"/>
    </row>
    <row r="8009" spans="1:1" x14ac:dyDescent="0.25">
      <c r="A8009" s="15"/>
    </row>
    <row r="8010" spans="1:1" x14ac:dyDescent="0.25">
      <c r="A8010" s="15"/>
    </row>
    <row r="8011" spans="1:1" x14ac:dyDescent="0.25">
      <c r="A8011" s="15"/>
    </row>
    <row r="8012" spans="1:1" x14ac:dyDescent="0.25">
      <c r="A8012" s="15"/>
    </row>
    <row r="8013" spans="1:1" x14ac:dyDescent="0.25">
      <c r="A8013" s="15"/>
    </row>
    <row r="8014" spans="1:1" x14ac:dyDescent="0.25">
      <c r="A8014" s="15"/>
    </row>
    <row r="8015" spans="1:1" x14ac:dyDescent="0.25">
      <c r="A8015" s="15"/>
    </row>
    <row r="8016" spans="1:1" x14ac:dyDescent="0.25">
      <c r="A8016" s="15"/>
    </row>
    <row r="8017" spans="1:1" x14ac:dyDescent="0.25">
      <c r="A8017" s="15"/>
    </row>
    <row r="8018" spans="1:1" x14ac:dyDescent="0.25">
      <c r="A8018" s="15"/>
    </row>
    <row r="8019" spans="1:1" x14ac:dyDescent="0.25">
      <c r="A8019" s="15"/>
    </row>
    <row r="8020" spans="1:1" x14ac:dyDescent="0.25">
      <c r="A8020" s="15"/>
    </row>
    <row r="8021" spans="1:1" x14ac:dyDescent="0.25">
      <c r="A8021" s="15"/>
    </row>
    <row r="8022" spans="1:1" x14ac:dyDescent="0.25">
      <c r="A8022" s="15"/>
    </row>
    <row r="8023" spans="1:1" x14ac:dyDescent="0.25">
      <c r="A8023" s="15"/>
    </row>
    <row r="8024" spans="1:1" x14ac:dyDescent="0.25">
      <c r="A8024" s="15"/>
    </row>
    <row r="8025" spans="1:1" x14ac:dyDescent="0.25">
      <c r="A8025" s="15"/>
    </row>
    <row r="8026" spans="1:1" x14ac:dyDescent="0.25">
      <c r="A8026" s="15"/>
    </row>
    <row r="8027" spans="1:1" x14ac:dyDescent="0.25">
      <c r="A8027" s="15"/>
    </row>
    <row r="8028" spans="1:1" x14ac:dyDescent="0.25">
      <c r="A8028" s="15"/>
    </row>
    <row r="8029" spans="1:1" x14ac:dyDescent="0.25">
      <c r="A8029" s="15"/>
    </row>
    <row r="8030" spans="1:1" x14ac:dyDescent="0.25">
      <c r="A8030" s="15"/>
    </row>
    <row r="8031" spans="1:1" x14ac:dyDescent="0.25">
      <c r="A8031" s="15"/>
    </row>
    <row r="8032" spans="1:1" x14ac:dyDescent="0.25">
      <c r="A8032" s="15"/>
    </row>
    <row r="8033" spans="1:1" x14ac:dyDescent="0.25">
      <c r="A8033" s="15"/>
    </row>
    <row r="8034" spans="1:1" x14ac:dyDescent="0.25">
      <c r="A8034" s="15"/>
    </row>
    <row r="8035" spans="1:1" x14ac:dyDescent="0.25">
      <c r="A8035" s="15"/>
    </row>
    <row r="8036" spans="1:1" x14ac:dyDescent="0.25">
      <c r="A8036" s="15"/>
    </row>
    <row r="8037" spans="1:1" x14ac:dyDescent="0.25">
      <c r="A8037" s="15"/>
    </row>
    <row r="8038" spans="1:1" x14ac:dyDescent="0.25">
      <c r="A8038" s="15"/>
    </row>
    <row r="8039" spans="1:1" x14ac:dyDescent="0.25">
      <c r="A8039" s="15"/>
    </row>
    <row r="8040" spans="1:1" x14ac:dyDescent="0.25">
      <c r="A8040" s="15"/>
    </row>
    <row r="8041" spans="1:1" x14ac:dyDescent="0.25">
      <c r="A8041" s="15"/>
    </row>
    <row r="8042" spans="1:1" x14ac:dyDescent="0.25">
      <c r="A8042" s="15"/>
    </row>
    <row r="8043" spans="1:1" x14ac:dyDescent="0.25">
      <c r="A8043" s="15"/>
    </row>
    <row r="8044" spans="1:1" x14ac:dyDescent="0.25">
      <c r="A8044" s="15"/>
    </row>
    <row r="8045" spans="1:1" x14ac:dyDescent="0.25">
      <c r="A8045" s="15"/>
    </row>
    <row r="8046" spans="1:1" x14ac:dyDescent="0.25">
      <c r="A8046" s="15"/>
    </row>
    <row r="8047" spans="1:1" x14ac:dyDescent="0.25">
      <c r="A8047" s="15"/>
    </row>
    <row r="8048" spans="1:1" x14ac:dyDescent="0.25">
      <c r="A8048" s="15"/>
    </row>
    <row r="8049" spans="1:1" x14ac:dyDescent="0.25">
      <c r="A8049" s="15"/>
    </row>
    <row r="8050" spans="1:1" x14ac:dyDescent="0.25">
      <c r="A8050" s="15"/>
    </row>
    <row r="8051" spans="1:1" x14ac:dyDescent="0.25">
      <c r="A8051" s="15"/>
    </row>
    <row r="8052" spans="1:1" x14ac:dyDescent="0.25">
      <c r="A8052" s="15"/>
    </row>
    <row r="8053" spans="1:1" x14ac:dyDescent="0.25">
      <c r="A8053" s="15"/>
    </row>
    <row r="8054" spans="1:1" x14ac:dyDescent="0.25">
      <c r="A8054" s="15"/>
    </row>
    <row r="8055" spans="1:1" x14ac:dyDescent="0.25">
      <c r="A8055" s="15"/>
    </row>
    <row r="8056" spans="1:1" x14ac:dyDescent="0.25">
      <c r="A8056" s="15"/>
    </row>
    <row r="8057" spans="1:1" x14ac:dyDescent="0.25">
      <c r="A8057" s="15"/>
    </row>
    <row r="8058" spans="1:1" x14ac:dyDescent="0.25">
      <c r="A8058" s="15"/>
    </row>
    <row r="8059" spans="1:1" x14ac:dyDescent="0.25">
      <c r="A8059" s="15"/>
    </row>
    <row r="8060" spans="1:1" x14ac:dyDescent="0.25">
      <c r="A8060" s="15"/>
    </row>
    <row r="8061" spans="1:1" x14ac:dyDescent="0.25">
      <c r="A8061" s="15"/>
    </row>
    <row r="8062" spans="1:1" x14ac:dyDescent="0.25">
      <c r="A8062" s="15"/>
    </row>
    <row r="8063" spans="1:1" x14ac:dyDescent="0.25">
      <c r="A8063" s="15"/>
    </row>
    <row r="8064" spans="1:1" x14ac:dyDescent="0.25">
      <c r="A8064" s="15"/>
    </row>
    <row r="8065" spans="1:1" x14ac:dyDescent="0.25">
      <c r="A8065" s="15"/>
    </row>
    <row r="8066" spans="1:1" x14ac:dyDescent="0.25">
      <c r="A8066" s="15"/>
    </row>
    <row r="8067" spans="1:1" x14ac:dyDescent="0.25">
      <c r="A8067" s="15"/>
    </row>
    <row r="8068" spans="1:1" x14ac:dyDescent="0.25">
      <c r="A8068" s="15"/>
    </row>
    <row r="8069" spans="1:1" x14ac:dyDescent="0.25">
      <c r="A8069" s="15"/>
    </row>
    <row r="8070" spans="1:1" x14ac:dyDescent="0.25">
      <c r="A8070" s="15"/>
    </row>
    <row r="8071" spans="1:1" x14ac:dyDescent="0.25">
      <c r="A8071" s="15"/>
    </row>
    <row r="8072" spans="1:1" x14ac:dyDescent="0.25">
      <c r="A8072" s="15"/>
    </row>
    <row r="8073" spans="1:1" x14ac:dyDescent="0.25">
      <c r="A8073" s="15"/>
    </row>
    <row r="8074" spans="1:1" x14ac:dyDescent="0.25">
      <c r="A8074" s="15"/>
    </row>
    <row r="8075" spans="1:1" x14ac:dyDescent="0.25">
      <c r="A8075" s="15"/>
    </row>
    <row r="8076" spans="1:1" x14ac:dyDescent="0.25">
      <c r="A8076" s="15"/>
    </row>
    <row r="8077" spans="1:1" x14ac:dyDescent="0.25">
      <c r="A8077" s="15"/>
    </row>
    <row r="8078" spans="1:1" x14ac:dyDescent="0.25">
      <c r="A8078" s="15"/>
    </row>
    <row r="8079" spans="1:1" x14ac:dyDescent="0.25">
      <c r="A8079" s="15"/>
    </row>
    <row r="8080" spans="1:1" x14ac:dyDescent="0.25">
      <c r="A8080" s="15"/>
    </row>
    <row r="8081" spans="1:1" x14ac:dyDescent="0.25">
      <c r="A8081" s="15"/>
    </row>
    <row r="8082" spans="1:1" x14ac:dyDescent="0.25">
      <c r="A8082" s="15"/>
    </row>
    <row r="8083" spans="1:1" x14ac:dyDescent="0.25">
      <c r="A8083" s="15"/>
    </row>
    <row r="8084" spans="1:1" x14ac:dyDescent="0.25">
      <c r="A8084" s="15"/>
    </row>
    <row r="8085" spans="1:1" x14ac:dyDescent="0.25">
      <c r="A8085" s="15"/>
    </row>
    <row r="8086" spans="1:1" x14ac:dyDescent="0.25">
      <c r="A8086" s="15"/>
    </row>
    <row r="8087" spans="1:1" x14ac:dyDescent="0.25">
      <c r="A8087" s="15"/>
    </row>
    <row r="8088" spans="1:1" x14ac:dyDescent="0.25">
      <c r="A8088" s="15"/>
    </row>
    <row r="8089" spans="1:1" x14ac:dyDescent="0.25">
      <c r="A8089" s="15"/>
    </row>
    <row r="8090" spans="1:1" x14ac:dyDescent="0.25">
      <c r="A8090" s="15"/>
    </row>
    <row r="8091" spans="1:1" x14ac:dyDescent="0.25">
      <c r="A8091" s="15"/>
    </row>
    <row r="8092" spans="1:1" x14ac:dyDescent="0.25">
      <c r="A8092" s="15"/>
    </row>
    <row r="8093" spans="1:1" x14ac:dyDescent="0.25">
      <c r="A8093" s="15"/>
    </row>
    <row r="8094" spans="1:1" x14ac:dyDescent="0.25">
      <c r="A8094" s="15"/>
    </row>
    <row r="8095" spans="1:1" x14ac:dyDescent="0.25">
      <c r="A8095" s="15"/>
    </row>
    <row r="8096" spans="1:1" x14ac:dyDescent="0.25">
      <c r="A8096" s="15"/>
    </row>
    <row r="8097" spans="1:1" x14ac:dyDescent="0.25">
      <c r="A8097" s="15"/>
    </row>
    <row r="8098" spans="1:1" x14ac:dyDescent="0.25">
      <c r="A8098" s="15"/>
    </row>
    <row r="8099" spans="1:1" x14ac:dyDescent="0.25">
      <c r="A8099" s="15"/>
    </row>
    <row r="8100" spans="1:1" x14ac:dyDescent="0.25">
      <c r="A8100" s="15"/>
    </row>
    <row r="8101" spans="1:1" x14ac:dyDescent="0.25">
      <c r="A8101" s="15"/>
    </row>
    <row r="8102" spans="1:1" x14ac:dyDescent="0.25">
      <c r="A8102" s="15"/>
    </row>
    <row r="8103" spans="1:1" x14ac:dyDescent="0.25">
      <c r="A8103" s="15"/>
    </row>
    <row r="8104" spans="1:1" x14ac:dyDescent="0.25">
      <c r="A8104" s="15"/>
    </row>
    <row r="8105" spans="1:1" x14ac:dyDescent="0.25">
      <c r="A8105" s="15"/>
    </row>
    <row r="8106" spans="1:1" x14ac:dyDescent="0.25">
      <c r="A8106" s="15"/>
    </row>
    <row r="8107" spans="1:1" x14ac:dyDescent="0.25">
      <c r="A8107" s="15"/>
    </row>
    <row r="8108" spans="1:1" x14ac:dyDescent="0.25">
      <c r="A8108" s="15"/>
    </row>
    <row r="8109" spans="1:1" x14ac:dyDescent="0.25">
      <c r="A8109" s="15"/>
    </row>
    <row r="8110" spans="1:1" x14ac:dyDescent="0.25">
      <c r="A8110" s="15"/>
    </row>
    <row r="8111" spans="1:1" x14ac:dyDescent="0.25">
      <c r="A8111" s="15"/>
    </row>
    <row r="8112" spans="1:1" x14ac:dyDescent="0.25">
      <c r="A8112" s="15"/>
    </row>
    <row r="8113" spans="1:1" x14ac:dyDescent="0.25">
      <c r="A8113" s="15"/>
    </row>
    <row r="8114" spans="1:1" x14ac:dyDescent="0.25">
      <c r="A8114" s="15"/>
    </row>
    <row r="8115" spans="1:1" x14ac:dyDescent="0.25">
      <c r="A8115" s="15"/>
    </row>
    <row r="8116" spans="1:1" x14ac:dyDescent="0.25">
      <c r="A8116" s="15"/>
    </row>
    <row r="8117" spans="1:1" x14ac:dyDescent="0.25">
      <c r="A8117" s="15"/>
    </row>
    <row r="8118" spans="1:1" x14ac:dyDescent="0.25">
      <c r="A8118" s="15"/>
    </row>
    <row r="8119" spans="1:1" x14ac:dyDescent="0.25">
      <c r="A8119" s="15"/>
    </row>
    <row r="8120" spans="1:1" x14ac:dyDescent="0.25">
      <c r="A8120" s="15"/>
    </row>
    <row r="8121" spans="1:1" x14ac:dyDescent="0.25">
      <c r="A8121" s="15"/>
    </row>
    <row r="8122" spans="1:1" x14ac:dyDescent="0.25">
      <c r="A8122" s="15"/>
    </row>
    <row r="8123" spans="1:1" x14ac:dyDescent="0.25">
      <c r="A8123" s="15"/>
    </row>
    <row r="8124" spans="1:1" x14ac:dyDescent="0.25">
      <c r="A8124" s="15"/>
    </row>
    <row r="8125" spans="1:1" x14ac:dyDescent="0.25">
      <c r="A8125" s="15"/>
    </row>
    <row r="8126" spans="1:1" x14ac:dyDescent="0.25">
      <c r="A8126" s="15"/>
    </row>
    <row r="8127" spans="1:1" x14ac:dyDescent="0.25">
      <c r="A8127" s="15"/>
    </row>
    <row r="8128" spans="1:1" x14ac:dyDescent="0.25">
      <c r="A8128" s="15"/>
    </row>
    <row r="8129" spans="1:1" x14ac:dyDescent="0.25">
      <c r="A8129" s="15"/>
    </row>
    <row r="8130" spans="1:1" x14ac:dyDescent="0.25">
      <c r="A8130" s="15"/>
    </row>
    <row r="8131" spans="1:1" x14ac:dyDescent="0.25">
      <c r="A8131" s="15"/>
    </row>
    <row r="8132" spans="1:1" x14ac:dyDescent="0.25">
      <c r="A8132" s="15"/>
    </row>
    <row r="8133" spans="1:1" x14ac:dyDescent="0.25">
      <c r="A8133" s="15"/>
    </row>
    <row r="8134" spans="1:1" x14ac:dyDescent="0.25">
      <c r="A8134" s="15"/>
    </row>
    <row r="8135" spans="1:1" x14ac:dyDescent="0.25">
      <c r="A8135" s="15"/>
    </row>
    <row r="8136" spans="1:1" x14ac:dyDescent="0.25">
      <c r="A8136" s="15"/>
    </row>
    <row r="8137" spans="1:1" x14ac:dyDescent="0.25">
      <c r="A8137" s="15"/>
    </row>
    <row r="8138" spans="1:1" x14ac:dyDescent="0.25">
      <c r="A8138" s="15"/>
    </row>
    <row r="8139" spans="1:1" x14ac:dyDescent="0.25">
      <c r="A8139" s="15"/>
    </row>
    <row r="8140" spans="1:1" x14ac:dyDescent="0.25">
      <c r="A8140" s="15"/>
    </row>
    <row r="8141" spans="1:1" x14ac:dyDescent="0.25">
      <c r="A8141" s="15"/>
    </row>
    <row r="8142" spans="1:1" x14ac:dyDescent="0.25">
      <c r="A8142" s="15"/>
    </row>
    <row r="8143" spans="1:1" x14ac:dyDescent="0.25">
      <c r="A8143" s="15"/>
    </row>
    <row r="8144" spans="1:1" x14ac:dyDescent="0.25">
      <c r="A8144" s="15"/>
    </row>
    <row r="8145" spans="1:1" x14ac:dyDescent="0.25">
      <c r="A8145" s="15"/>
    </row>
    <row r="8146" spans="1:1" x14ac:dyDescent="0.25">
      <c r="A8146" s="15"/>
    </row>
    <row r="8147" spans="1:1" x14ac:dyDescent="0.25">
      <c r="A8147" s="15"/>
    </row>
    <row r="8148" spans="1:1" x14ac:dyDescent="0.25">
      <c r="A8148" s="15"/>
    </row>
    <row r="8149" spans="1:1" x14ac:dyDescent="0.25">
      <c r="A8149" s="15"/>
    </row>
    <row r="8150" spans="1:1" x14ac:dyDescent="0.25">
      <c r="A8150" s="15"/>
    </row>
    <row r="8151" spans="1:1" x14ac:dyDescent="0.25">
      <c r="A8151" s="15"/>
    </row>
    <row r="8152" spans="1:1" x14ac:dyDescent="0.25">
      <c r="A8152" s="15"/>
    </row>
    <row r="8153" spans="1:1" x14ac:dyDescent="0.25">
      <c r="A8153" s="15"/>
    </row>
    <row r="8154" spans="1:1" x14ac:dyDescent="0.25">
      <c r="A8154" s="15"/>
    </row>
    <row r="8155" spans="1:1" x14ac:dyDescent="0.25">
      <c r="A8155" s="15"/>
    </row>
    <row r="8156" spans="1:1" x14ac:dyDescent="0.25">
      <c r="A8156" s="15"/>
    </row>
    <row r="8157" spans="1:1" x14ac:dyDescent="0.25">
      <c r="A8157" s="15"/>
    </row>
    <row r="8158" spans="1:1" x14ac:dyDescent="0.25">
      <c r="A8158" s="15"/>
    </row>
    <row r="8159" spans="1:1" x14ac:dyDescent="0.25">
      <c r="A8159" s="15"/>
    </row>
    <row r="8160" spans="1:1" x14ac:dyDescent="0.25">
      <c r="A8160" s="15"/>
    </row>
    <row r="8161" spans="1:1" x14ac:dyDescent="0.25">
      <c r="A8161" s="15"/>
    </row>
    <row r="8162" spans="1:1" x14ac:dyDescent="0.25">
      <c r="A8162" s="15"/>
    </row>
    <row r="8163" spans="1:1" x14ac:dyDescent="0.25">
      <c r="A8163" s="15"/>
    </row>
    <row r="8164" spans="1:1" x14ac:dyDescent="0.25">
      <c r="A8164" s="15"/>
    </row>
    <row r="8165" spans="1:1" x14ac:dyDescent="0.25">
      <c r="A8165" s="15"/>
    </row>
    <row r="8166" spans="1:1" x14ac:dyDescent="0.25">
      <c r="A8166" s="15"/>
    </row>
    <row r="8167" spans="1:1" x14ac:dyDescent="0.25">
      <c r="A8167" s="15"/>
    </row>
    <row r="8168" spans="1:1" x14ac:dyDescent="0.25">
      <c r="A8168" s="15"/>
    </row>
    <row r="8169" spans="1:1" x14ac:dyDescent="0.25">
      <c r="A8169" s="15"/>
    </row>
    <row r="8170" spans="1:1" x14ac:dyDescent="0.25">
      <c r="A8170" s="15"/>
    </row>
    <row r="8171" spans="1:1" x14ac:dyDescent="0.25">
      <c r="A8171" s="15"/>
    </row>
    <row r="8172" spans="1:1" x14ac:dyDescent="0.25">
      <c r="A8172" s="15"/>
    </row>
    <row r="8173" spans="1:1" x14ac:dyDescent="0.25">
      <c r="A8173" s="15"/>
    </row>
    <row r="8174" spans="1:1" x14ac:dyDescent="0.25">
      <c r="A8174" s="15"/>
    </row>
    <row r="8175" spans="1:1" x14ac:dyDescent="0.25">
      <c r="A8175" s="15"/>
    </row>
    <row r="8176" spans="1:1" x14ac:dyDescent="0.25">
      <c r="A8176" s="15"/>
    </row>
    <row r="8177" spans="1:1" x14ac:dyDescent="0.25">
      <c r="A8177" s="15"/>
    </row>
    <row r="8178" spans="1:1" x14ac:dyDescent="0.25">
      <c r="A8178" s="15"/>
    </row>
    <row r="8179" spans="1:1" x14ac:dyDescent="0.25">
      <c r="A8179" s="15"/>
    </row>
    <row r="8180" spans="1:1" x14ac:dyDescent="0.25">
      <c r="A8180" s="15"/>
    </row>
    <row r="8181" spans="1:1" x14ac:dyDescent="0.25">
      <c r="A8181" s="15"/>
    </row>
    <row r="8182" spans="1:1" x14ac:dyDescent="0.25">
      <c r="A8182" s="15"/>
    </row>
    <row r="8183" spans="1:1" x14ac:dyDescent="0.25">
      <c r="A8183" s="15"/>
    </row>
    <row r="8184" spans="1:1" x14ac:dyDescent="0.25">
      <c r="A8184" s="15"/>
    </row>
    <row r="8185" spans="1:1" x14ac:dyDescent="0.25">
      <c r="A8185" s="15"/>
    </row>
    <row r="8186" spans="1:1" x14ac:dyDescent="0.25">
      <c r="A8186" s="15"/>
    </row>
    <row r="8187" spans="1:1" x14ac:dyDescent="0.25">
      <c r="A8187" s="15"/>
    </row>
    <row r="8188" spans="1:1" x14ac:dyDescent="0.25">
      <c r="A8188" s="15"/>
    </row>
    <row r="8189" spans="1:1" x14ac:dyDescent="0.25">
      <c r="A8189" s="15"/>
    </row>
    <row r="8190" spans="1:1" x14ac:dyDescent="0.25">
      <c r="A8190" s="15"/>
    </row>
    <row r="8191" spans="1:1" x14ac:dyDescent="0.25">
      <c r="A8191" s="15"/>
    </row>
    <row r="8192" spans="1:1" x14ac:dyDescent="0.25">
      <c r="A8192" s="15"/>
    </row>
    <row r="8193" spans="1:1" x14ac:dyDescent="0.25">
      <c r="A8193" s="15"/>
    </row>
    <row r="8194" spans="1:1" x14ac:dyDescent="0.25">
      <c r="A8194" s="15"/>
    </row>
    <row r="8195" spans="1:1" x14ac:dyDescent="0.25">
      <c r="A8195" s="15"/>
    </row>
    <row r="8196" spans="1:1" x14ac:dyDescent="0.25">
      <c r="A8196" s="15"/>
    </row>
    <row r="8197" spans="1:1" x14ac:dyDescent="0.25">
      <c r="A8197" s="15"/>
    </row>
    <row r="8198" spans="1:1" x14ac:dyDescent="0.25">
      <c r="A8198" s="15"/>
    </row>
    <row r="8199" spans="1:1" x14ac:dyDescent="0.25">
      <c r="A8199" s="15"/>
    </row>
    <row r="8200" spans="1:1" x14ac:dyDescent="0.25">
      <c r="A8200" s="15"/>
    </row>
    <row r="8201" spans="1:1" x14ac:dyDescent="0.25">
      <c r="A8201" s="15"/>
    </row>
    <row r="8202" spans="1:1" x14ac:dyDescent="0.25">
      <c r="A8202" s="15"/>
    </row>
    <row r="8203" spans="1:1" x14ac:dyDescent="0.25">
      <c r="A8203" s="15"/>
    </row>
    <row r="8204" spans="1:1" x14ac:dyDescent="0.25">
      <c r="A8204" s="15"/>
    </row>
    <row r="8205" spans="1:1" x14ac:dyDescent="0.25">
      <c r="A8205" s="15"/>
    </row>
    <row r="8206" spans="1:1" x14ac:dyDescent="0.25">
      <c r="A8206" s="15"/>
    </row>
    <row r="8207" spans="1:1" x14ac:dyDescent="0.25">
      <c r="A8207" s="15"/>
    </row>
    <row r="8208" spans="1:1" x14ac:dyDescent="0.25">
      <c r="A8208" s="15"/>
    </row>
    <row r="8209" spans="1:1" x14ac:dyDescent="0.25">
      <c r="A8209" s="15"/>
    </row>
    <row r="8210" spans="1:1" x14ac:dyDescent="0.25">
      <c r="A8210" s="15"/>
    </row>
    <row r="8211" spans="1:1" x14ac:dyDescent="0.25">
      <c r="A8211" s="15"/>
    </row>
    <row r="8212" spans="1:1" x14ac:dyDescent="0.25">
      <c r="A8212" s="15"/>
    </row>
    <row r="8213" spans="1:1" x14ac:dyDescent="0.25">
      <c r="A8213" s="15"/>
    </row>
    <row r="8214" spans="1:1" x14ac:dyDescent="0.25">
      <c r="A8214" s="15"/>
    </row>
    <row r="8215" spans="1:1" x14ac:dyDescent="0.25">
      <c r="A8215" s="15"/>
    </row>
    <row r="8216" spans="1:1" x14ac:dyDescent="0.25">
      <c r="A8216" s="15"/>
    </row>
    <row r="8217" spans="1:1" x14ac:dyDescent="0.25">
      <c r="A8217" s="15"/>
    </row>
    <row r="8218" spans="1:1" x14ac:dyDescent="0.25">
      <c r="A8218" s="15"/>
    </row>
    <row r="8219" spans="1:1" x14ac:dyDescent="0.25">
      <c r="A8219" s="15"/>
    </row>
    <row r="8220" spans="1:1" x14ac:dyDescent="0.25">
      <c r="A8220" s="15"/>
    </row>
    <row r="8221" spans="1:1" x14ac:dyDescent="0.25">
      <c r="A8221" s="15"/>
    </row>
    <row r="8222" spans="1:1" x14ac:dyDescent="0.25">
      <c r="A8222" s="15"/>
    </row>
    <row r="8223" spans="1:1" x14ac:dyDescent="0.25">
      <c r="A8223" s="15"/>
    </row>
    <row r="8224" spans="1:1" x14ac:dyDescent="0.25">
      <c r="A8224" s="15"/>
    </row>
    <row r="8225" spans="1:1" x14ac:dyDescent="0.25">
      <c r="A8225" s="15"/>
    </row>
    <row r="8226" spans="1:1" x14ac:dyDescent="0.25">
      <c r="A8226" s="15"/>
    </row>
    <row r="8227" spans="1:1" x14ac:dyDescent="0.25">
      <c r="A8227" s="15"/>
    </row>
    <row r="8228" spans="1:1" x14ac:dyDescent="0.25">
      <c r="A8228" s="15"/>
    </row>
    <row r="8229" spans="1:1" x14ac:dyDescent="0.25">
      <c r="A8229" s="15"/>
    </row>
    <row r="8230" spans="1:1" x14ac:dyDescent="0.25">
      <c r="A8230" s="15"/>
    </row>
    <row r="8231" spans="1:1" x14ac:dyDescent="0.25">
      <c r="A8231" s="15"/>
    </row>
    <row r="8232" spans="1:1" x14ac:dyDescent="0.25">
      <c r="A8232" s="15"/>
    </row>
    <row r="8233" spans="1:1" x14ac:dyDescent="0.25">
      <c r="A8233" s="15"/>
    </row>
    <row r="8234" spans="1:1" x14ac:dyDescent="0.25">
      <c r="A8234" s="15"/>
    </row>
    <row r="8235" spans="1:1" x14ac:dyDescent="0.25">
      <c r="A8235" s="15"/>
    </row>
    <row r="8236" spans="1:1" x14ac:dyDescent="0.25">
      <c r="A8236" s="15"/>
    </row>
    <row r="8237" spans="1:1" x14ac:dyDescent="0.25">
      <c r="A8237" s="15"/>
    </row>
    <row r="8238" spans="1:1" x14ac:dyDescent="0.25">
      <c r="A8238" s="15"/>
    </row>
    <row r="8239" spans="1:1" x14ac:dyDescent="0.25">
      <c r="A8239" s="15"/>
    </row>
    <row r="8240" spans="1:1" x14ac:dyDescent="0.25">
      <c r="A8240" s="15"/>
    </row>
    <row r="8241" spans="1:1" x14ac:dyDescent="0.25">
      <c r="A8241" s="15"/>
    </row>
    <row r="8242" spans="1:1" x14ac:dyDescent="0.25">
      <c r="A8242" s="15"/>
    </row>
    <row r="8243" spans="1:1" x14ac:dyDescent="0.25">
      <c r="A8243" s="15"/>
    </row>
    <row r="8244" spans="1:1" x14ac:dyDescent="0.25">
      <c r="A8244" s="15"/>
    </row>
    <row r="8245" spans="1:1" x14ac:dyDescent="0.25">
      <c r="A8245" s="15"/>
    </row>
    <row r="8246" spans="1:1" x14ac:dyDescent="0.25">
      <c r="A8246" s="15"/>
    </row>
    <row r="8247" spans="1:1" x14ac:dyDescent="0.25">
      <c r="A8247" s="15"/>
    </row>
    <row r="8248" spans="1:1" x14ac:dyDescent="0.25">
      <c r="A8248" s="15"/>
    </row>
    <row r="8249" spans="1:1" x14ac:dyDescent="0.25">
      <c r="A8249" s="15"/>
    </row>
    <row r="8250" spans="1:1" x14ac:dyDescent="0.25">
      <c r="A8250" s="15"/>
    </row>
    <row r="8251" spans="1:1" x14ac:dyDescent="0.25">
      <c r="A8251" s="15"/>
    </row>
    <row r="8252" spans="1:1" x14ac:dyDescent="0.25">
      <c r="A8252" s="15"/>
    </row>
    <row r="8253" spans="1:1" x14ac:dyDescent="0.25">
      <c r="A8253" s="15"/>
    </row>
    <row r="8254" spans="1:1" x14ac:dyDescent="0.25">
      <c r="A8254" s="15"/>
    </row>
    <row r="8255" spans="1:1" x14ac:dyDescent="0.25">
      <c r="A8255" s="15"/>
    </row>
    <row r="8256" spans="1:1" x14ac:dyDescent="0.25">
      <c r="A8256" s="15"/>
    </row>
    <row r="8257" spans="1:1" x14ac:dyDescent="0.25">
      <c r="A8257" s="15"/>
    </row>
    <row r="8258" spans="1:1" x14ac:dyDescent="0.25">
      <c r="A8258" s="15"/>
    </row>
    <row r="8259" spans="1:1" x14ac:dyDescent="0.25">
      <c r="A8259" s="15"/>
    </row>
    <row r="8260" spans="1:1" x14ac:dyDescent="0.25">
      <c r="A8260" s="15"/>
    </row>
    <row r="8261" spans="1:1" x14ac:dyDescent="0.25">
      <c r="A8261" s="15"/>
    </row>
    <row r="8262" spans="1:1" x14ac:dyDescent="0.25">
      <c r="A8262" s="15"/>
    </row>
    <row r="8263" spans="1:1" x14ac:dyDescent="0.25">
      <c r="A8263" s="15"/>
    </row>
    <row r="8264" spans="1:1" x14ac:dyDescent="0.25">
      <c r="A8264" s="15"/>
    </row>
    <row r="8265" spans="1:1" x14ac:dyDescent="0.25">
      <c r="A8265" s="15"/>
    </row>
    <row r="8266" spans="1:1" x14ac:dyDescent="0.25">
      <c r="A8266" s="15"/>
    </row>
    <row r="8267" spans="1:1" x14ac:dyDescent="0.25">
      <c r="A8267" s="15"/>
    </row>
    <row r="8268" spans="1:1" x14ac:dyDescent="0.25">
      <c r="A8268" s="15"/>
    </row>
    <row r="8269" spans="1:1" x14ac:dyDescent="0.25">
      <c r="A8269" s="15"/>
    </row>
    <row r="8270" spans="1:1" x14ac:dyDescent="0.25">
      <c r="A8270" s="15"/>
    </row>
    <row r="8271" spans="1:1" x14ac:dyDescent="0.25">
      <c r="A8271" s="15"/>
    </row>
    <row r="8272" spans="1:1" x14ac:dyDescent="0.25">
      <c r="A8272" s="15"/>
    </row>
    <row r="8273" spans="1:1" x14ac:dyDescent="0.25">
      <c r="A8273" s="15"/>
    </row>
    <row r="8274" spans="1:1" x14ac:dyDescent="0.25">
      <c r="A8274" s="15"/>
    </row>
    <row r="8275" spans="1:1" x14ac:dyDescent="0.25">
      <c r="A8275" s="15"/>
    </row>
    <row r="8276" spans="1:1" x14ac:dyDescent="0.25">
      <c r="A8276" s="15"/>
    </row>
    <row r="8277" spans="1:1" x14ac:dyDescent="0.25">
      <c r="A8277" s="15"/>
    </row>
    <row r="8278" spans="1:1" x14ac:dyDescent="0.25">
      <c r="A8278" s="15"/>
    </row>
    <row r="8279" spans="1:1" x14ac:dyDescent="0.25">
      <c r="A8279" s="15"/>
    </row>
    <row r="8280" spans="1:1" x14ac:dyDescent="0.25">
      <c r="A8280" s="15"/>
    </row>
    <row r="8281" spans="1:1" x14ac:dyDescent="0.25">
      <c r="A8281" s="15"/>
    </row>
    <row r="8282" spans="1:1" x14ac:dyDescent="0.25">
      <c r="A8282" s="15"/>
    </row>
    <row r="8283" spans="1:1" x14ac:dyDescent="0.25">
      <c r="A8283" s="15"/>
    </row>
    <row r="8284" spans="1:1" x14ac:dyDescent="0.25">
      <c r="A8284" s="15"/>
    </row>
    <row r="8285" spans="1:1" x14ac:dyDescent="0.25">
      <c r="A8285" s="15"/>
    </row>
    <row r="8286" spans="1:1" x14ac:dyDescent="0.25">
      <c r="A8286" s="15"/>
    </row>
    <row r="8287" spans="1:1" x14ac:dyDescent="0.25">
      <c r="A8287" s="15"/>
    </row>
    <row r="8288" spans="1:1" x14ac:dyDescent="0.25">
      <c r="A8288" s="15"/>
    </row>
    <row r="8289" spans="1:1" x14ac:dyDescent="0.25">
      <c r="A8289" s="15"/>
    </row>
    <row r="8290" spans="1:1" x14ac:dyDescent="0.25">
      <c r="A8290" s="15"/>
    </row>
    <row r="8291" spans="1:1" x14ac:dyDescent="0.25">
      <c r="A8291" s="15"/>
    </row>
    <row r="8292" spans="1:1" x14ac:dyDescent="0.25">
      <c r="A8292" s="15"/>
    </row>
    <row r="8293" spans="1:1" x14ac:dyDescent="0.25">
      <c r="A8293" s="15"/>
    </row>
    <row r="8294" spans="1:1" x14ac:dyDescent="0.25">
      <c r="A8294" s="15"/>
    </row>
    <row r="8295" spans="1:1" x14ac:dyDescent="0.25">
      <c r="A8295" s="15"/>
    </row>
    <row r="8296" spans="1:1" x14ac:dyDescent="0.25">
      <c r="A8296" s="15"/>
    </row>
    <row r="8297" spans="1:1" x14ac:dyDescent="0.25">
      <c r="A8297" s="15"/>
    </row>
    <row r="8298" spans="1:1" x14ac:dyDescent="0.25">
      <c r="A8298" s="15"/>
    </row>
    <row r="8299" spans="1:1" x14ac:dyDescent="0.25">
      <c r="A8299" s="15"/>
    </row>
    <row r="8300" spans="1:1" x14ac:dyDescent="0.25">
      <c r="A8300" s="15"/>
    </row>
    <row r="8301" spans="1:1" x14ac:dyDescent="0.25">
      <c r="A8301" s="15"/>
    </row>
    <row r="8302" spans="1:1" x14ac:dyDescent="0.25">
      <c r="A8302" s="15"/>
    </row>
    <row r="8303" spans="1:1" x14ac:dyDescent="0.25">
      <c r="A8303" s="15"/>
    </row>
    <row r="8304" spans="1:1" x14ac:dyDescent="0.25">
      <c r="A8304" s="15"/>
    </row>
    <row r="8305" spans="1:1" x14ac:dyDescent="0.25">
      <c r="A8305" s="15"/>
    </row>
    <row r="8306" spans="1:1" x14ac:dyDescent="0.25">
      <c r="A8306" s="15"/>
    </row>
    <row r="8307" spans="1:1" x14ac:dyDescent="0.25">
      <c r="A8307" s="15"/>
    </row>
    <row r="8308" spans="1:1" x14ac:dyDescent="0.25">
      <c r="A8308" s="15"/>
    </row>
    <row r="8309" spans="1:1" x14ac:dyDescent="0.25">
      <c r="A8309" s="15"/>
    </row>
    <row r="8310" spans="1:1" x14ac:dyDescent="0.25">
      <c r="A8310" s="15"/>
    </row>
    <row r="8311" spans="1:1" x14ac:dyDescent="0.25">
      <c r="A8311" s="15"/>
    </row>
    <row r="8312" spans="1:1" x14ac:dyDescent="0.25">
      <c r="A8312" s="15"/>
    </row>
    <row r="8313" spans="1:1" x14ac:dyDescent="0.25">
      <c r="A8313" s="15"/>
    </row>
    <row r="8314" spans="1:1" x14ac:dyDescent="0.25">
      <c r="A8314" s="15"/>
    </row>
    <row r="8315" spans="1:1" x14ac:dyDescent="0.25">
      <c r="A8315" s="15"/>
    </row>
    <row r="8316" spans="1:1" x14ac:dyDescent="0.25">
      <c r="A8316" s="15"/>
    </row>
    <row r="8317" spans="1:1" x14ac:dyDescent="0.25">
      <c r="A8317" s="15"/>
    </row>
    <row r="8318" spans="1:1" x14ac:dyDescent="0.25">
      <c r="A8318" s="15"/>
    </row>
    <row r="8319" spans="1:1" x14ac:dyDescent="0.25">
      <c r="A8319" s="15"/>
    </row>
    <row r="8320" spans="1:1" x14ac:dyDescent="0.25">
      <c r="A8320" s="15"/>
    </row>
    <row r="8321" spans="1:1" x14ac:dyDescent="0.25">
      <c r="A8321" s="15"/>
    </row>
    <row r="8322" spans="1:1" x14ac:dyDescent="0.25">
      <c r="A8322" s="15"/>
    </row>
    <row r="8323" spans="1:1" x14ac:dyDescent="0.25">
      <c r="A8323" s="15"/>
    </row>
    <row r="8324" spans="1:1" x14ac:dyDescent="0.25">
      <c r="A8324" s="15"/>
    </row>
    <row r="8325" spans="1:1" x14ac:dyDescent="0.25">
      <c r="A8325" s="15"/>
    </row>
    <row r="8326" spans="1:1" x14ac:dyDescent="0.25">
      <c r="A8326" s="15"/>
    </row>
    <row r="8327" spans="1:1" x14ac:dyDescent="0.25">
      <c r="A8327" s="15"/>
    </row>
    <row r="8328" spans="1:1" x14ac:dyDescent="0.25">
      <c r="A8328" s="15"/>
    </row>
    <row r="8329" spans="1:1" x14ac:dyDescent="0.25">
      <c r="A8329" s="15"/>
    </row>
    <row r="8330" spans="1:1" x14ac:dyDescent="0.25">
      <c r="A8330" s="15"/>
    </row>
    <row r="8331" spans="1:1" x14ac:dyDescent="0.25">
      <c r="A8331" s="15"/>
    </row>
    <row r="8332" spans="1:1" x14ac:dyDescent="0.25">
      <c r="A8332" s="15"/>
    </row>
    <row r="8333" spans="1:1" x14ac:dyDescent="0.25">
      <c r="A8333" s="15"/>
    </row>
    <row r="8334" spans="1:1" x14ac:dyDescent="0.25">
      <c r="A8334" s="15"/>
    </row>
    <row r="8335" spans="1:1" x14ac:dyDescent="0.25">
      <c r="A8335" s="15"/>
    </row>
    <row r="8336" spans="1:1" x14ac:dyDescent="0.25">
      <c r="A8336" s="15"/>
    </row>
    <row r="8337" spans="1:1" x14ac:dyDescent="0.25">
      <c r="A8337" s="15"/>
    </row>
    <row r="8338" spans="1:1" x14ac:dyDescent="0.25">
      <c r="A8338" s="15"/>
    </row>
    <row r="8339" spans="1:1" x14ac:dyDescent="0.25">
      <c r="A8339" s="15"/>
    </row>
    <row r="8340" spans="1:1" x14ac:dyDescent="0.25">
      <c r="A8340" s="15"/>
    </row>
    <row r="8341" spans="1:1" x14ac:dyDescent="0.25">
      <c r="A8341" s="15"/>
    </row>
    <row r="8342" spans="1:1" x14ac:dyDescent="0.25">
      <c r="A8342" s="15"/>
    </row>
    <row r="8343" spans="1:1" x14ac:dyDescent="0.25">
      <c r="A8343" s="15"/>
    </row>
    <row r="8344" spans="1:1" x14ac:dyDescent="0.25">
      <c r="A8344" s="15"/>
    </row>
    <row r="8345" spans="1:1" x14ac:dyDescent="0.25">
      <c r="A8345" s="15"/>
    </row>
    <row r="8346" spans="1:1" x14ac:dyDescent="0.25">
      <c r="A8346" s="15"/>
    </row>
    <row r="8347" spans="1:1" x14ac:dyDescent="0.25">
      <c r="A8347" s="15"/>
    </row>
    <row r="8348" spans="1:1" x14ac:dyDescent="0.25">
      <c r="A8348" s="15"/>
    </row>
    <row r="8349" spans="1:1" x14ac:dyDescent="0.25">
      <c r="A8349" s="15"/>
    </row>
    <row r="8350" spans="1:1" x14ac:dyDescent="0.25">
      <c r="A8350" s="15"/>
    </row>
    <row r="8351" spans="1:1" x14ac:dyDescent="0.25">
      <c r="A8351" s="15"/>
    </row>
    <row r="8352" spans="1:1" x14ac:dyDescent="0.25">
      <c r="A8352" s="15"/>
    </row>
    <row r="8353" spans="1:1" x14ac:dyDescent="0.25">
      <c r="A8353" s="15"/>
    </row>
    <row r="8354" spans="1:1" x14ac:dyDescent="0.25">
      <c r="A8354" s="15"/>
    </row>
    <row r="8355" spans="1:1" x14ac:dyDescent="0.25">
      <c r="A8355" s="15"/>
    </row>
    <row r="8356" spans="1:1" x14ac:dyDescent="0.25">
      <c r="A8356" s="15"/>
    </row>
    <row r="8357" spans="1:1" x14ac:dyDescent="0.25">
      <c r="A8357" s="15"/>
    </row>
    <row r="8358" spans="1:1" x14ac:dyDescent="0.25">
      <c r="A8358" s="15"/>
    </row>
    <row r="8359" spans="1:1" x14ac:dyDescent="0.25">
      <c r="A8359" s="15"/>
    </row>
    <row r="8360" spans="1:1" x14ac:dyDescent="0.25">
      <c r="A8360" s="15"/>
    </row>
    <row r="8361" spans="1:1" x14ac:dyDescent="0.25">
      <c r="A8361" s="15"/>
    </row>
    <row r="8362" spans="1:1" x14ac:dyDescent="0.25">
      <c r="A8362" s="15"/>
    </row>
    <row r="8363" spans="1:1" x14ac:dyDescent="0.25">
      <c r="A8363" s="15"/>
    </row>
    <row r="8364" spans="1:1" x14ac:dyDescent="0.25">
      <c r="A8364" s="15"/>
    </row>
    <row r="8365" spans="1:1" x14ac:dyDescent="0.25">
      <c r="A8365" s="15"/>
    </row>
    <row r="8366" spans="1:1" x14ac:dyDescent="0.25">
      <c r="A8366" s="15"/>
    </row>
    <row r="8367" spans="1:1" x14ac:dyDescent="0.25">
      <c r="A8367" s="15"/>
    </row>
    <row r="8368" spans="1:1" x14ac:dyDescent="0.25">
      <c r="A8368" s="15"/>
    </row>
    <row r="8369" spans="1:1" x14ac:dyDescent="0.25">
      <c r="A8369" s="15"/>
    </row>
    <row r="8370" spans="1:1" x14ac:dyDescent="0.25">
      <c r="A8370" s="15"/>
    </row>
    <row r="8371" spans="1:1" x14ac:dyDescent="0.25">
      <c r="A8371" s="15"/>
    </row>
    <row r="8372" spans="1:1" x14ac:dyDescent="0.25">
      <c r="A8372" s="15"/>
    </row>
    <row r="8373" spans="1:1" x14ac:dyDescent="0.25">
      <c r="A8373" s="15"/>
    </row>
    <row r="8374" spans="1:1" x14ac:dyDescent="0.25">
      <c r="A8374" s="15"/>
    </row>
    <row r="8375" spans="1:1" x14ac:dyDescent="0.25">
      <c r="A8375" s="15"/>
    </row>
    <row r="8376" spans="1:1" x14ac:dyDescent="0.25">
      <c r="A8376" s="15"/>
    </row>
    <row r="8377" spans="1:1" x14ac:dyDescent="0.25">
      <c r="A8377" s="15"/>
    </row>
    <row r="8378" spans="1:1" x14ac:dyDescent="0.25">
      <c r="A8378" s="15"/>
    </row>
    <row r="8379" spans="1:1" x14ac:dyDescent="0.25">
      <c r="A8379" s="15"/>
    </row>
    <row r="8380" spans="1:1" x14ac:dyDescent="0.25">
      <c r="A8380" s="15"/>
    </row>
    <row r="8381" spans="1:1" x14ac:dyDescent="0.25">
      <c r="A8381" s="15"/>
    </row>
    <row r="8382" spans="1:1" x14ac:dyDescent="0.25">
      <c r="A8382" s="15"/>
    </row>
    <row r="8383" spans="1:1" x14ac:dyDescent="0.25">
      <c r="A8383" s="15"/>
    </row>
    <row r="8384" spans="1:1" x14ac:dyDescent="0.25">
      <c r="A8384" s="15"/>
    </row>
    <row r="8385" spans="1:1" x14ac:dyDescent="0.25">
      <c r="A8385" s="15"/>
    </row>
    <row r="8386" spans="1:1" x14ac:dyDescent="0.25">
      <c r="A8386" s="15"/>
    </row>
    <row r="8387" spans="1:1" x14ac:dyDescent="0.25">
      <c r="A8387" s="15"/>
    </row>
    <row r="8388" spans="1:1" x14ac:dyDescent="0.25">
      <c r="A8388" s="15"/>
    </row>
    <row r="8389" spans="1:1" x14ac:dyDescent="0.25">
      <c r="A8389" s="15"/>
    </row>
    <row r="8390" spans="1:1" x14ac:dyDescent="0.25">
      <c r="A8390" s="15"/>
    </row>
    <row r="8391" spans="1:1" x14ac:dyDescent="0.25">
      <c r="A8391" s="15"/>
    </row>
    <row r="8392" spans="1:1" x14ac:dyDescent="0.25">
      <c r="A8392" s="15"/>
    </row>
    <row r="8393" spans="1:1" x14ac:dyDescent="0.25">
      <c r="A8393" s="15"/>
    </row>
    <row r="8394" spans="1:1" x14ac:dyDescent="0.25">
      <c r="A8394" s="15"/>
    </row>
    <row r="8395" spans="1:1" x14ac:dyDescent="0.25">
      <c r="A8395" s="15"/>
    </row>
    <row r="8396" spans="1:1" x14ac:dyDescent="0.25">
      <c r="A8396" s="15"/>
    </row>
    <row r="8397" spans="1:1" x14ac:dyDescent="0.25">
      <c r="A8397" s="15"/>
    </row>
    <row r="8398" spans="1:1" x14ac:dyDescent="0.25">
      <c r="A8398" s="15"/>
    </row>
    <row r="8399" spans="1:1" x14ac:dyDescent="0.25">
      <c r="A8399" s="15"/>
    </row>
    <row r="8400" spans="1:1" x14ac:dyDescent="0.25">
      <c r="A8400" s="15"/>
    </row>
    <row r="8401" spans="1:1" x14ac:dyDescent="0.25">
      <c r="A8401" s="15"/>
    </row>
    <row r="8402" spans="1:1" x14ac:dyDescent="0.25">
      <c r="A8402" s="15"/>
    </row>
    <row r="8403" spans="1:1" x14ac:dyDescent="0.25">
      <c r="A8403" s="15"/>
    </row>
    <row r="8404" spans="1:1" x14ac:dyDescent="0.25">
      <c r="A8404" s="15"/>
    </row>
    <row r="8405" spans="1:1" x14ac:dyDescent="0.25">
      <c r="A8405" s="15"/>
    </row>
    <row r="8406" spans="1:1" x14ac:dyDescent="0.25">
      <c r="A8406" s="15"/>
    </row>
    <row r="8407" spans="1:1" x14ac:dyDescent="0.25">
      <c r="A8407" s="15"/>
    </row>
    <row r="8408" spans="1:1" x14ac:dyDescent="0.25">
      <c r="A8408" s="15"/>
    </row>
    <row r="8409" spans="1:1" x14ac:dyDescent="0.25">
      <c r="A8409" s="15"/>
    </row>
    <row r="8410" spans="1:1" x14ac:dyDescent="0.25">
      <c r="A8410" s="15"/>
    </row>
    <row r="8411" spans="1:1" x14ac:dyDescent="0.25">
      <c r="A8411" s="15"/>
    </row>
    <row r="8412" spans="1:1" x14ac:dyDescent="0.25">
      <c r="A8412" s="15"/>
    </row>
    <row r="8413" spans="1:1" x14ac:dyDescent="0.25">
      <c r="A8413" s="15"/>
    </row>
    <row r="8414" spans="1:1" x14ac:dyDescent="0.25">
      <c r="A8414" s="15"/>
    </row>
    <row r="8415" spans="1:1" x14ac:dyDescent="0.25">
      <c r="A8415" s="15"/>
    </row>
    <row r="8416" spans="1:1" x14ac:dyDescent="0.25">
      <c r="A8416" s="15"/>
    </row>
    <row r="8417" spans="1:1" x14ac:dyDescent="0.25">
      <c r="A8417" s="15"/>
    </row>
    <row r="8418" spans="1:1" x14ac:dyDescent="0.25">
      <c r="A8418" s="15"/>
    </row>
    <row r="8419" spans="1:1" x14ac:dyDescent="0.25">
      <c r="A8419" s="15"/>
    </row>
    <row r="8420" spans="1:1" x14ac:dyDescent="0.25">
      <c r="A8420" s="15"/>
    </row>
    <row r="8421" spans="1:1" x14ac:dyDescent="0.25">
      <c r="A8421" s="15"/>
    </row>
    <row r="8422" spans="1:1" x14ac:dyDescent="0.25">
      <c r="A8422" s="15"/>
    </row>
    <row r="8423" spans="1:1" x14ac:dyDescent="0.25">
      <c r="A8423" s="15"/>
    </row>
    <row r="8424" spans="1:1" x14ac:dyDescent="0.25">
      <c r="A8424" s="15"/>
    </row>
    <row r="8425" spans="1:1" x14ac:dyDescent="0.25">
      <c r="A8425" s="15"/>
    </row>
    <row r="8426" spans="1:1" x14ac:dyDescent="0.25">
      <c r="A8426" s="15"/>
    </row>
    <row r="8427" spans="1:1" x14ac:dyDescent="0.25">
      <c r="A8427" s="15"/>
    </row>
    <row r="8428" spans="1:1" x14ac:dyDescent="0.25">
      <c r="A8428" s="15"/>
    </row>
    <row r="8429" spans="1:1" x14ac:dyDescent="0.25">
      <c r="A8429" s="15"/>
    </row>
    <row r="8430" spans="1:1" x14ac:dyDescent="0.25">
      <c r="A8430" s="15"/>
    </row>
    <row r="8431" spans="1:1" x14ac:dyDescent="0.25">
      <c r="A8431" s="15"/>
    </row>
    <row r="8432" spans="1:1" x14ac:dyDescent="0.25">
      <c r="A8432" s="15"/>
    </row>
    <row r="8433" spans="1:1" x14ac:dyDescent="0.25">
      <c r="A8433" s="15"/>
    </row>
    <row r="8434" spans="1:1" x14ac:dyDescent="0.25">
      <c r="A8434" s="15"/>
    </row>
    <row r="8435" spans="1:1" x14ac:dyDescent="0.25">
      <c r="A8435" s="15"/>
    </row>
    <row r="8436" spans="1:1" x14ac:dyDescent="0.25">
      <c r="A8436" s="15"/>
    </row>
    <row r="8437" spans="1:1" x14ac:dyDescent="0.25">
      <c r="A8437" s="15"/>
    </row>
    <row r="8438" spans="1:1" x14ac:dyDescent="0.25">
      <c r="A8438" s="15"/>
    </row>
    <row r="8439" spans="1:1" x14ac:dyDescent="0.25">
      <c r="A8439" s="15"/>
    </row>
    <row r="8440" spans="1:1" x14ac:dyDescent="0.25">
      <c r="A8440" s="15"/>
    </row>
    <row r="8441" spans="1:1" x14ac:dyDescent="0.25">
      <c r="A8441" s="15"/>
    </row>
    <row r="8442" spans="1:1" x14ac:dyDescent="0.25">
      <c r="A8442" s="15"/>
    </row>
    <row r="8443" spans="1:1" x14ac:dyDescent="0.25">
      <c r="A8443" s="15"/>
    </row>
    <row r="8444" spans="1:1" x14ac:dyDescent="0.25">
      <c r="A8444" s="15"/>
    </row>
    <row r="8445" spans="1:1" x14ac:dyDescent="0.25">
      <c r="A8445" s="15"/>
    </row>
    <row r="8446" spans="1:1" x14ac:dyDescent="0.25">
      <c r="A8446" s="15"/>
    </row>
    <row r="8447" spans="1:1" x14ac:dyDescent="0.25">
      <c r="A8447" s="15"/>
    </row>
    <row r="8448" spans="1:1" x14ac:dyDescent="0.25">
      <c r="A8448" s="15"/>
    </row>
    <row r="8449" spans="1:1" x14ac:dyDescent="0.25">
      <c r="A8449" s="15"/>
    </row>
    <row r="8450" spans="1:1" x14ac:dyDescent="0.25">
      <c r="A8450" s="15"/>
    </row>
    <row r="8451" spans="1:1" x14ac:dyDescent="0.25">
      <c r="A8451" s="15"/>
    </row>
    <row r="8452" spans="1:1" x14ac:dyDescent="0.25">
      <c r="A8452" s="15"/>
    </row>
    <row r="8453" spans="1:1" x14ac:dyDescent="0.25">
      <c r="A8453" s="15"/>
    </row>
    <row r="8454" spans="1:1" x14ac:dyDescent="0.25">
      <c r="A8454" s="15"/>
    </row>
    <row r="8455" spans="1:1" x14ac:dyDescent="0.25">
      <c r="A8455" s="15"/>
    </row>
    <row r="8456" spans="1:1" x14ac:dyDescent="0.25">
      <c r="A8456" s="15"/>
    </row>
    <row r="8457" spans="1:1" x14ac:dyDescent="0.25">
      <c r="A8457" s="15"/>
    </row>
    <row r="8458" spans="1:1" x14ac:dyDescent="0.25">
      <c r="A8458" s="15"/>
    </row>
    <row r="8459" spans="1:1" x14ac:dyDescent="0.25">
      <c r="A8459" s="15"/>
    </row>
    <row r="8460" spans="1:1" x14ac:dyDescent="0.25">
      <c r="A8460" s="15"/>
    </row>
    <row r="8461" spans="1:1" x14ac:dyDescent="0.25">
      <c r="A8461" s="15"/>
    </row>
    <row r="8462" spans="1:1" x14ac:dyDescent="0.25">
      <c r="A8462" s="15"/>
    </row>
    <row r="8463" spans="1:1" x14ac:dyDescent="0.25">
      <c r="A8463" s="15"/>
    </row>
    <row r="8464" spans="1:1" x14ac:dyDescent="0.25">
      <c r="A8464" s="15"/>
    </row>
    <row r="8465" spans="1:1" x14ac:dyDescent="0.25">
      <c r="A8465" s="15"/>
    </row>
    <row r="8466" spans="1:1" x14ac:dyDescent="0.25">
      <c r="A8466" s="15"/>
    </row>
    <row r="8467" spans="1:1" x14ac:dyDescent="0.25">
      <c r="A8467" s="15"/>
    </row>
    <row r="8468" spans="1:1" x14ac:dyDescent="0.25">
      <c r="A8468" s="15"/>
    </row>
    <row r="8469" spans="1:1" x14ac:dyDescent="0.25">
      <c r="A8469" s="15"/>
    </row>
    <row r="8470" spans="1:1" x14ac:dyDescent="0.25">
      <c r="A8470" s="15"/>
    </row>
    <row r="8471" spans="1:1" x14ac:dyDescent="0.25">
      <c r="A8471" s="15"/>
    </row>
    <row r="8472" spans="1:1" x14ac:dyDescent="0.25">
      <c r="A8472" s="15"/>
    </row>
    <row r="8473" spans="1:1" x14ac:dyDescent="0.25">
      <c r="A8473" s="15"/>
    </row>
    <row r="8474" spans="1:1" x14ac:dyDescent="0.25">
      <c r="A8474" s="15"/>
    </row>
    <row r="8475" spans="1:1" x14ac:dyDescent="0.25">
      <c r="A8475" s="15"/>
    </row>
    <row r="8476" spans="1:1" x14ac:dyDescent="0.25">
      <c r="A8476" s="15"/>
    </row>
    <row r="8477" spans="1:1" x14ac:dyDescent="0.25">
      <c r="A8477" s="15"/>
    </row>
    <row r="8478" spans="1:1" x14ac:dyDescent="0.25">
      <c r="A8478" s="15"/>
    </row>
    <row r="8479" spans="1:1" x14ac:dyDescent="0.25">
      <c r="A8479" s="15"/>
    </row>
    <row r="8480" spans="1:1" x14ac:dyDescent="0.25">
      <c r="A8480" s="15"/>
    </row>
    <row r="8481" spans="1:1" x14ac:dyDescent="0.25">
      <c r="A8481" s="15"/>
    </row>
    <row r="8482" spans="1:1" x14ac:dyDescent="0.25">
      <c r="A8482" s="15"/>
    </row>
    <row r="8483" spans="1:1" x14ac:dyDescent="0.25">
      <c r="A8483" s="15"/>
    </row>
    <row r="8484" spans="1:1" x14ac:dyDescent="0.25">
      <c r="A8484" s="15"/>
    </row>
    <row r="8485" spans="1:1" x14ac:dyDescent="0.25">
      <c r="A8485" s="15"/>
    </row>
    <row r="8486" spans="1:1" x14ac:dyDescent="0.25">
      <c r="A8486" s="15"/>
    </row>
    <row r="8487" spans="1:1" x14ac:dyDescent="0.25">
      <c r="A8487" s="15"/>
    </row>
    <row r="8488" spans="1:1" x14ac:dyDescent="0.25">
      <c r="A8488" s="15"/>
    </row>
    <row r="8489" spans="1:1" x14ac:dyDescent="0.25">
      <c r="A8489" s="15"/>
    </row>
    <row r="8490" spans="1:1" x14ac:dyDescent="0.25">
      <c r="A8490" s="15"/>
    </row>
    <row r="8491" spans="1:1" x14ac:dyDescent="0.25">
      <c r="A8491" s="15"/>
    </row>
    <row r="8492" spans="1:1" x14ac:dyDescent="0.25">
      <c r="A8492" s="15"/>
    </row>
    <row r="8493" spans="1:1" x14ac:dyDescent="0.25">
      <c r="A8493" s="15"/>
    </row>
    <row r="8494" spans="1:1" x14ac:dyDescent="0.25">
      <c r="A8494" s="15"/>
    </row>
    <row r="8495" spans="1:1" x14ac:dyDescent="0.25">
      <c r="A8495" s="15"/>
    </row>
    <row r="8496" spans="1:1" x14ac:dyDescent="0.25">
      <c r="A8496" s="15"/>
    </row>
    <row r="8497" spans="1:1" x14ac:dyDescent="0.25">
      <c r="A8497" s="15"/>
    </row>
    <row r="8498" spans="1:1" x14ac:dyDescent="0.25">
      <c r="A8498" s="15"/>
    </row>
    <row r="8499" spans="1:1" x14ac:dyDescent="0.25">
      <c r="A8499" s="15"/>
    </row>
    <row r="8500" spans="1:1" x14ac:dyDescent="0.25">
      <c r="A8500" s="15"/>
    </row>
    <row r="8501" spans="1:1" x14ac:dyDescent="0.25">
      <c r="A8501" s="15"/>
    </row>
    <row r="8502" spans="1:1" x14ac:dyDescent="0.25">
      <c r="A8502" s="15"/>
    </row>
    <row r="8503" spans="1:1" x14ac:dyDescent="0.25">
      <c r="A8503" s="15"/>
    </row>
    <row r="8504" spans="1:1" x14ac:dyDescent="0.25">
      <c r="A8504" s="15"/>
    </row>
    <row r="8505" spans="1:1" x14ac:dyDescent="0.25">
      <c r="A8505" s="15"/>
    </row>
    <row r="8506" spans="1:1" x14ac:dyDescent="0.25">
      <c r="A8506" s="15"/>
    </row>
    <row r="8507" spans="1:1" x14ac:dyDescent="0.25">
      <c r="A8507" s="15"/>
    </row>
    <row r="8508" spans="1:1" x14ac:dyDescent="0.25">
      <c r="A8508" s="15"/>
    </row>
    <row r="8509" spans="1:1" x14ac:dyDescent="0.25">
      <c r="A8509" s="15"/>
    </row>
    <row r="8510" spans="1:1" x14ac:dyDescent="0.25">
      <c r="A8510" s="15"/>
    </row>
    <row r="8511" spans="1:1" x14ac:dyDescent="0.25">
      <c r="A8511" s="15"/>
    </row>
    <row r="8512" spans="1:1" x14ac:dyDescent="0.25">
      <c r="A8512" s="15"/>
    </row>
    <row r="8513" spans="1:1" x14ac:dyDescent="0.25">
      <c r="A8513" s="15"/>
    </row>
    <row r="8514" spans="1:1" x14ac:dyDescent="0.25">
      <c r="A8514" s="15"/>
    </row>
    <row r="8515" spans="1:1" x14ac:dyDescent="0.25">
      <c r="A8515" s="15"/>
    </row>
    <row r="8516" spans="1:1" x14ac:dyDescent="0.25">
      <c r="A8516" s="15"/>
    </row>
    <row r="8517" spans="1:1" x14ac:dyDescent="0.25">
      <c r="A8517" s="15"/>
    </row>
    <row r="8518" spans="1:1" x14ac:dyDescent="0.25">
      <c r="A8518" s="15"/>
    </row>
    <row r="8519" spans="1:1" x14ac:dyDescent="0.25">
      <c r="A8519" s="15"/>
    </row>
    <row r="8520" spans="1:1" x14ac:dyDescent="0.25">
      <c r="A8520" s="15"/>
    </row>
    <row r="8521" spans="1:1" x14ac:dyDescent="0.25">
      <c r="A8521" s="15"/>
    </row>
    <row r="8522" spans="1:1" x14ac:dyDescent="0.25">
      <c r="A8522" s="15"/>
    </row>
    <row r="8523" spans="1:1" x14ac:dyDescent="0.25">
      <c r="A8523" s="15"/>
    </row>
    <row r="8524" spans="1:1" x14ac:dyDescent="0.25">
      <c r="A8524" s="15"/>
    </row>
    <row r="8525" spans="1:1" x14ac:dyDescent="0.25">
      <c r="A8525" s="15"/>
    </row>
    <row r="8526" spans="1:1" x14ac:dyDescent="0.25">
      <c r="A8526" s="15"/>
    </row>
    <row r="8527" spans="1:1" x14ac:dyDescent="0.25">
      <c r="A8527" s="15"/>
    </row>
    <row r="8528" spans="1:1" x14ac:dyDescent="0.25">
      <c r="A8528" s="15"/>
    </row>
    <row r="8529" spans="1:1" x14ac:dyDescent="0.25">
      <c r="A8529" s="15"/>
    </row>
    <row r="8530" spans="1:1" x14ac:dyDescent="0.25">
      <c r="A8530" s="15"/>
    </row>
    <row r="8531" spans="1:1" x14ac:dyDescent="0.25">
      <c r="A8531" s="15"/>
    </row>
    <row r="8532" spans="1:1" x14ac:dyDescent="0.25">
      <c r="A8532" s="15"/>
    </row>
    <row r="8533" spans="1:1" x14ac:dyDescent="0.25">
      <c r="A8533" s="15"/>
    </row>
    <row r="8534" spans="1:1" x14ac:dyDescent="0.25">
      <c r="A8534" s="15"/>
    </row>
    <row r="8535" spans="1:1" x14ac:dyDescent="0.25">
      <c r="A8535" s="15"/>
    </row>
    <row r="8536" spans="1:1" x14ac:dyDescent="0.25">
      <c r="A8536" s="15"/>
    </row>
    <row r="8537" spans="1:1" x14ac:dyDescent="0.25">
      <c r="A8537" s="15"/>
    </row>
    <row r="8538" spans="1:1" x14ac:dyDescent="0.25">
      <c r="A8538" s="15"/>
    </row>
    <row r="8539" spans="1:1" x14ac:dyDescent="0.25">
      <c r="A8539" s="15"/>
    </row>
    <row r="8540" spans="1:1" x14ac:dyDescent="0.25">
      <c r="A8540" s="15"/>
    </row>
    <row r="8541" spans="1:1" x14ac:dyDescent="0.25">
      <c r="A8541" s="15"/>
    </row>
    <row r="8542" spans="1:1" x14ac:dyDescent="0.25">
      <c r="A8542" s="15"/>
    </row>
    <row r="8543" spans="1:1" x14ac:dyDescent="0.25">
      <c r="A8543" s="15"/>
    </row>
    <row r="8544" spans="1:1" x14ac:dyDescent="0.25">
      <c r="A8544" s="15"/>
    </row>
    <row r="8545" spans="1:1" x14ac:dyDescent="0.25">
      <c r="A8545" s="15"/>
    </row>
    <row r="8546" spans="1:1" x14ac:dyDescent="0.25">
      <c r="A8546" s="15"/>
    </row>
    <row r="8547" spans="1:1" x14ac:dyDescent="0.25">
      <c r="A8547" s="15"/>
    </row>
    <row r="8548" spans="1:1" x14ac:dyDescent="0.25">
      <c r="A8548" s="15"/>
    </row>
    <row r="8549" spans="1:1" x14ac:dyDescent="0.25">
      <c r="A8549" s="15"/>
    </row>
    <row r="8550" spans="1:1" x14ac:dyDescent="0.25">
      <c r="A8550" s="15"/>
    </row>
    <row r="8551" spans="1:1" x14ac:dyDescent="0.25">
      <c r="A8551" s="15"/>
    </row>
    <row r="8552" spans="1:1" x14ac:dyDescent="0.25">
      <c r="A8552" s="15"/>
    </row>
    <row r="8553" spans="1:1" x14ac:dyDescent="0.25">
      <c r="A8553" s="15"/>
    </row>
    <row r="8554" spans="1:1" x14ac:dyDescent="0.25">
      <c r="A8554" s="15"/>
    </row>
    <row r="8555" spans="1:1" x14ac:dyDescent="0.25">
      <c r="A8555" s="15"/>
    </row>
    <row r="8556" spans="1:1" x14ac:dyDescent="0.25">
      <c r="A8556" s="15"/>
    </row>
    <row r="8557" spans="1:1" x14ac:dyDescent="0.25">
      <c r="A8557" s="15"/>
    </row>
    <row r="8558" spans="1:1" x14ac:dyDescent="0.25">
      <c r="A8558" s="15"/>
    </row>
    <row r="8559" spans="1:1" x14ac:dyDescent="0.25">
      <c r="A8559" s="15"/>
    </row>
    <row r="8560" spans="1:1" x14ac:dyDescent="0.25">
      <c r="A8560" s="15"/>
    </row>
    <row r="8561" spans="1:1" x14ac:dyDescent="0.25">
      <c r="A8561" s="15"/>
    </row>
    <row r="8562" spans="1:1" x14ac:dyDescent="0.25">
      <c r="A8562" s="15"/>
    </row>
    <row r="8563" spans="1:1" x14ac:dyDescent="0.25">
      <c r="A8563" s="15"/>
    </row>
    <row r="8564" spans="1:1" x14ac:dyDescent="0.25">
      <c r="A8564" s="15"/>
    </row>
    <row r="8565" spans="1:1" x14ac:dyDescent="0.25">
      <c r="A8565" s="15"/>
    </row>
    <row r="8566" spans="1:1" x14ac:dyDescent="0.25">
      <c r="A8566" s="15"/>
    </row>
    <row r="8567" spans="1:1" x14ac:dyDescent="0.25">
      <c r="A8567" s="15"/>
    </row>
    <row r="8568" spans="1:1" x14ac:dyDescent="0.25">
      <c r="A8568" s="15"/>
    </row>
    <row r="8569" spans="1:1" x14ac:dyDescent="0.25">
      <c r="A8569" s="15"/>
    </row>
    <row r="8570" spans="1:1" x14ac:dyDescent="0.25">
      <c r="A8570" s="15"/>
    </row>
    <row r="8571" spans="1:1" x14ac:dyDescent="0.25">
      <c r="A8571" s="15"/>
    </row>
    <row r="8572" spans="1:1" x14ac:dyDescent="0.25">
      <c r="A8572" s="15"/>
    </row>
    <row r="8573" spans="1:1" x14ac:dyDescent="0.25">
      <c r="A8573" s="15"/>
    </row>
    <row r="8574" spans="1:1" x14ac:dyDescent="0.25">
      <c r="A8574" s="15"/>
    </row>
    <row r="8575" spans="1:1" x14ac:dyDescent="0.25">
      <c r="A8575" s="15"/>
    </row>
    <row r="8576" spans="1:1" x14ac:dyDescent="0.25">
      <c r="A8576" s="15"/>
    </row>
    <row r="8577" spans="1:1" x14ac:dyDescent="0.25">
      <c r="A8577" s="15"/>
    </row>
    <row r="8578" spans="1:1" x14ac:dyDescent="0.25">
      <c r="A8578" s="15"/>
    </row>
    <row r="8579" spans="1:1" x14ac:dyDescent="0.25">
      <c r="A8579" s="15"/>
    </row>
    <row r="8580" spans="1:1" x14ac:dyDescent="0.25">
      <c r="A8580" s="15"/>
    </row>
    <row r="8581" spans="1:1" x14ac:dyDescent="0.25">
      <c r="A8581" s="15"/>
    </row>
    <row r="8582" spans="1:1" x14ac:dyDescent="0.25">
      <c r="A8582" s="15"/>
    </row>
    <row r="8583" spans="1:1" x14ac:dyDescent="0.25">
      <c r="A8583" s="15"/>
    </row>
    <row r="8584" spans="1:1" x14ac:dyDescent="0.25">
      <c r="A8584" s="15"/>
    </row>
    <row r="8585" spans="1:1" x14ac:dyDescent="0.25">
      <c r="A8585" s="15"/>
    </row>
    <row r="8586" spans="1:1" x14ac:dyDescent="0.25">
      <c r="A8586" s="15"/>
    </row>
    <row r="8587" spans="1:1" x14ac:dyDescent="0.25">
      <c r="A8587" s="15"/>
    </row>
    <row r="8588" spans="1:1" x14ac:dyDescent="0.25">
      <c r="A8588" s="15"/>
    </row>
    <row r="8589" spans="1:1" x14ac:dyDescent="0.25">
      <c r="A8589" s="15"/>
    </row>
    <row r="8590" spans="1:1" x14ac:dyDescent="0.25">
      <c r="A8590" s="15"/>
    </row>
    <row r="8591" spans="1:1" x14ac:dyDescent="0.25">
      <c r="A8591" s="15"/>
    </row>
    <row r="8592" spans="1:1" x14ac:dyDescent="0.25">
      <c r="A8592" s="15"/>
    </row>
    <row r="8593" spans="1:1" x14ac:dyDescent="0.25">
      <c r="A8593" s="15"/>
    </row>
    <row r="8594" spans="1:1" x14ac:dyDescent="0.25">
      <c r="A8594" s="15"/>
    </row>
    <row r="8595" spans="1:1" x14ac:dyDescent="0.25">
      <c r="A8595" s="15"/>
    </row>
    <row r="8596" spans="1:1" x14ac:dyDescent="0.25">
      <c r="A8596" s="15"/>
    </row>
    <row r="8597" spans="1:1" x14ac:dyDescent="0.25">
      <c r="A8597" s="15"/>
    </row>
    <row r="8598" spans="1:1" x14ac:dyDescent="0.25">
      <c r="A8598" s="15"/>
    </row>
    <row r="8599" spans="1:1" x14ac:dyDescent="0.25">
      <c r="A8599" s="15"/>
    </row>
    <row r="8600" spans="1:1" x14ac:dyDescent="0.25">
      <c r="A8600" s="15"/>
    </row>
    <row r="8601" spans="1:1" x14ac:dyDescent="0.25">
      <c r="A8601" s="15"/>
    </row>
    <row r="8602" spans="1:1" x14ac:dyDescent="0.25">
      <c r="A8602" s="15"/>
    </row>
    <row r="8603" spans="1:1" x14ac:dyDescent="0.25">
      <c r="A8603" s="15"/>
    </row>
    <row r="8604" spans="1:1" x14ac:dyDescent="0.25">
      <c r="A8604" s="15"/>
    </row>
    <row r="8605" spans="1:1" x14ac:dyDescent="0.25">
      <c r="A8605" s="15"/>
    </row>
    <row r="8606" spans="1:1" x14ac:dyDescent="0.25">
      <c r="A8606" s="15"/>
    </row>
    <row r="8607" spans="1:1" x14ac:dyDescent="0.25">
      <c r="A8607" s="15"/>
    </row>
    <row r="8608" spans="1:1" x14ac:dyDescent="0.25">
      <c r="A8608" s="15"/>
    </row>
    <row r="8609" spans="1:1" x14ac:dyDescent="0.25">
      <c r="A8609" s="15"/>
    </row>
    <row r="8610" spans="1:1" x14ac:dyDescent="0.25">
      <c r="A8610" s="15"/>
    </row>
    <row r="8611" spans="1:1" x14ac:dyDescent="0.25">
      <c r="A8611" s="15"/>
    </row>
    <row r="8612" spans="1:1" x14ac:dyDescent="0.25">
      <c r="A8612" s="15"/>
    </row>
    <row r="8613" spans="1:1" x14ac:dyDescent="0.25">
      <c r="A8613" s="15"/>
    </row>
    <row r="8614" spans="1:1" x14ac:dyDescent="0.25">
      <c r="A8614" s="15"/>
    </row>
    <row r="8615" spans="1:1" x14ac:dyDescent="0.25">
      <c r="A8615" s="15"/>
    </row>
    <row r="8616" spans="1:1" x14ac:dyDescent="0.25">
      <c r="A8616" s="15"/>
    </row>
    <row r="8617" spans="1:1" x14ac:dyDescent="0.25">
      <c r="A8617" s="15"/>
    </row>
    <row r="8618" spans="1:1" x14ac:dyDescent="0.25">
      <c r="A8618" s="15"/>
    </row>
    <row r="8619" spans="1:1" x14ac:dyDescent="0.25">
      <c r="A8619" s="15"/>
    </row>
    <row r="8620" spans="1:1" x14ac:dyDescent="0.25">
      <c r="A8620" s="15"/>
    </row>
    <row r="8621" spans="1:1" x14ac:dyDescent="0.25">
      <c r="A8621" s="15"/>
    </row>
    <row r="8622" spans="1:1" x14ac:dyDescent="0.25">
      <c r="A8622" s="15"/>
    </row>
    <row r="8623" spans="1:1" x14ac:dyDescent="0.25">
      <c r="A8623" s="15"/>
    </row>
    <row r="8624" spans="1:1" x14ac:dyDescent="0.25">
      <c r="A8624" s="15"/>
    </row>
    <row r="8625" spans="1:1" x14ac:dyDescent="0.25">
      <c r="A8625" s="15"/>
    </row>
    <row r="8626" spans="1:1" x14ac:dyDescent="0.25">
      <c r="A8626" s="15"/>
    </row>
    <row r="8627" spans="1:1" x14ac:dyDescent="0.25">
      <c r="A8627" s="15"/>
    </row>
    <row r="8628" spans="1:1" x14ac:dyDescent="0.25">
      <c r="A8628" s="15"/>
    </row>
    <row r="8629" spans="1:1" x14ac:dyDescent="0.25">
      <c r="A8629" s="15"/>
    </row>
    <row r="8630" spans="1:1" x14ac:dyDescent="0.25">
      <c r="A8630" s="15"/>
    </row>
    <row r="8631" spans="1:1" x14ac:dyDescent="0.25">
      <c r="A8631" s="15"/>
    </row>
    <row r="8632" spans="1:1" x14ac:dyDescent="0.25">
      <c r="A8632" s="15"/>
    </row>
    <row r="8633" spans="1:1" x14ac:dyDescent="0.25">
      <c r="A8633" s="15"/>
    </row>
    <row r="8634" spans="1:1" x14ac:dyDescent="0.25">
      <c r="A8634" s="15"/>
    </row>
    <row r="8635" spans="1:1" x14ac:dyDescent="0.25">
      <c r="A8635" s="15"/>
    </row>
    <row r="8636" spans="1:1" x14ac:dyDescent="0.25">
      <c r="A8636" s="15"/>
    </row>
    <row r="8637" spans="1:1" x14ac:dyDescent="0.25">
      <c r="A8637" s="15"/>
    </row>
    <row r="8638" spans="1:1" x14ac:dyDescent="0.25">
      <c r="A8638" s="15"/>
    </row>
    <row r="8639" spans="1:1" x14ac:dyDescent="0.25">
      <c r="A8639" s="15"/>
    </row>
    <row r="8640" spans="1:1" x14ac:dyDescent="0.25">
      <c r="A8640" s="15"/>
    </row>
    <row r="8641" spans="1:1" x14ac:dyDescent="0.25">
      <c r="A8641" s="15"/>
    </row>
    <row r="8642" spans="1:1" x14ac:dyDescent="0.25">
      <c r="A8642" s="15"/>
    </row>
    <row r="8643" spans="1:1" x14ac:dyDescent="0.25">
      <c r="A8643" s="15"/>
    </row>
    <row r="8644" spans="1:1" x14ac:dyDescent="0.25">
      <c r="A8644" s="15"/>
    </row>
    <row r="8645" spans="1:1" x14ac:dyDescent="0.25">
      <c r="A8645" s="15"/>
    </row>
    <row r="8646" spans="1:1" x14ac:dyDescent="0.25">
      <c r="A8646" s="15"/>
    </row>
    <row r="8647" spans="1:1" x14ac:dyDescent="0.25">
      <c r="A8647" s="15"/>
    </row>
    <row r="8648" spans="1:1" x14ac:dyDescent="0.25">
      <c r="A8648" s="15"/>
    </row>
    <row r="8649" spans="1:1" x14ac:dyDescent="0.25">
      <c r="A8649" s="15"/>
    </row>
    <row r="8650" spans="1:1" x14ac:dyDescent="0.25">
      <c r="A8650" s="15"/>
    </row>
    <row r="8651" spans="1:1" x14ac:dyDescent="0.25">
      <c r="A8651" s="15"/>
    </row>
    <row r="8652" spans="1:1" x14ac:dyDescent="0.25">
      <c r="A8652" s="15"/>
    </row>
    <row r="8653" spans="1:1" x14ac:dyDescent="0.25">
      <c r="A8653" s="15"/>
    </row>
    <row r="8654" spans="1:1" x14ac:dyDescent="0.25">
      <c r="A8654" s="15"/>
    </row>
    <row r="8655" spans="1:1" x14ac:dyDescent="0.25">
      <c r="A8655" s="15"/>
    </row>
    <row r="8656" spans="1:1" x14ac:dyDescent="0.25">
      <c r="A8656" s="15"/>
    </row>
    <row r="8657" spans="1:1" x14ac:dyDescent="0.25">
      <c r="A8657" s="15"/>
    </row>
    <row r="8658" spans="1:1" x14ac:dyDescent="0.25">
      <c r="A8658" s="15"/>
    </row>
    <row r="8659" spans="1:1" x14ac:dyDescent="0.25">
      <c r="A8659" s="15"/>
    </row>
    <row r="8660" spans="1:1" x14ac:dyDescent="0.25">
      <c r="A8660" s="15"/>
    </row>
    <row r="8661" spans="1:1" x14ac:dyDescent="0.25">
      <c r="A8661" s="15"/>
    </row>
    <row r="8662" spans="1:1" x14ac:dyDescent="0.25">
      <c r="A8662" s="15"/>
    </row>
    <row r="8663" spans="1:1" x14ac:dyDescent="0.25">
      <c r="A8663" s="15"/>
    </row>
    <row r="8664" spans="1:1" x14ac:dyDescent="0.25">
      <c r="A8664" s="15"/>
    </row>
    <row r="8665" spans="1:1" x14ac:dyDescent="0.25">
      <c r="A8665" s="15"/>
    </row>
    <row r="8666" spans="1:1" x14ac:dyDescent="0.25">
      <c r="A8666" s="15"/>
    </row>
    <row r="8667" spans="1:1" x14ac:dyDescent="0.25">
      <c r="A8667" s="15"/>
    </row>
    <row r="8668" spans="1:1" x14ac:dyDescent="0.25">
      <c r="A8668" s="15"/>
    </row>
    <row r="8669" spans="1:1" x14ac:dyDescent="0.25">
      <c r="A8669" s="15"/>
    </row>
    <row r="8670" spans="1:1" x14ac:dyDescent="0.25">
      <c r="A8670" s="15"/>
    </row>
    <row r="8671" spans="1:1" x14ac:dyDescent="0.25">
      <c r="A8671" s="15"/>
    </row>
    <row r="8672" spans="1:1" x14ac:dyDescent="0.25">
      <c r="A8672" s="15"/>
    </row>
    <row r="8673" spans="1:1" x14ac:dyDescent="0.25">
      <c r="A8673" s="15"/>
    </row>
    <row r="8674" spans="1:1" x14ac:dyDescent="0.25">
      <c r="A8674" s="15"/>
    </row>
    <row r="8675" spans="1:1" x14ac:dyDescent="0.25">
      <c r="A8675" s="15"/>
    </row>
    <row r="8676" spans="1:1" x14ac:dyDescent="0.25">
      <c r="A8676" s="15"/>
    </row>
    <row r="8677" spans="1:1" x14ac:dyDescent="0.25">
      <c r="A8677" s="15"/>
    </row>
    <row r="8678" spans="1:1" x14ac:dyDescent="0.25">
      <c r="A8678" s="15"/>
    </row>
    <row r="8679" spans="1:1" x14ac:dyDescent="0.25">
      <c r="A8679" s="15"/>
    </row>
    <row r="8680" spans="1:1" x14ac:dyDescent="0.25">
      <c r="A8680" s="15"/>
    </row>
    <row r="8681" spans="1:1" x14ac:dyDescent="0.25">
      <c r="A8681" s="15"/>
    </row>
    <row r="8682" spans="1:1" x14ac:dyDescent="0.25">
      <c r="A8682" s="15"/>
    </row>
    <row r="8683" spans="1:1" x14ac:dyDescent="0.25">
      <c r="A8683" s="15"/>
    </row>
    <row r="8684" spans="1:1" x14ac:dyDescent="0.25">
      <c r="A8684" s="15"/>
    </row>
    <row r="8685" spans="1:1" x14ac:dyDescent="0.25">
      <c r="A8685" s="15"/>
    </row>
    <row r="8686" spans="1:1" x14ac:dyDescent="0.25">
      <c r="A8686" s="15"/>
    </row>
    <row r="8687" spans="1:1" x14ac:dyDescent="0.25">
      <c r="A8687" s="15"/>
    </row>
    <row r="8688" spans="1:1" x14ac:dyDescent="0.25">
      <c r="A8688" s="15"/>
    </row>
    <row r="8689" spans="1:1" x14ac:dyDescent="0.25">
      <c r="A8689" s="15"/>
    </row>
    <row r="8690" spans="1:1" x14ac:dyDescent="0.25">
      <c r="A8690" s="15"/>
    </row>
    <row r="8691" spans="1:1" x14ac:dyDescent="0.25">
      <c r="A8691" s="15"/>
    </row>
    <row r="8692" spans="1:1" x14ac:dyDescent="0.25">
      <c r="A8692" s="15"/>
    </row>
    <row r="8693" spans="1:1" x14ac:dyDescent="0.25">
      <c r="A8693" s="15"/>
    </row>
    <row r="8694" spans="1:1" x14ac:dyDescent="0.25">
      <c r="A8694" s="15"/>
    </row>
    <row r="8695" spans="1:1" x14ac:dyDescent="0.25">
      <c r="A8695" s="15"/>
    </row>
    <row r="8696" spans="1:1" x14ac:dyDescent="0.25">
      <c r="A8696" s="15"/>
    </row>
    <row r="8697" spans="1:1" x14ac:dyDescent="0.25">
      <c r="A8697" s="15"/>
    </row>
    <row r="8698" spans="1:1" x14ac:dyDescent="0.25">
      <c r="A8698" s="15"/>
    </row>
    <row r="8699" spans="1:1" x14ac:dyDescent="0.25">
      <c r="A8699" s="15"/>
    </row>
    <row r="8700" spans="1:1" x14ac:dyDescent="0.25">
      <c r="A8700" s="15"/>
    </row>
    <row r="8701" spans="1:1" x14ac:dyDescent="0.25">
      <c r="A8701" s="15"/>
    </row>
    <row r="8702" spans="1:1" x14ac:dyDescent="0.25">
      <c r="A8702" s="15"/>
    </row>
    <row r="8703" spans="1:1" x14ac:dyDescent="0.25">
      <c r="A8703" s="15"/>
    </row>
    <row r="8704" spans="1:1" x14ac:dyDescent="0.25">
      <c r="A8704" s="15"/>
    </row>
    <row r="8705" spans="1:1" x14ac:dyDescent="0.25">
      <c r="A8705" s="15"/>
    </row>
    <row r="8706" spans="1:1" x14ac:dyDescent="0.25">
      <c r="A8706" s="15"/>
    </row>
    <row r="8707" spans="1:1" x14ac:dyDescent="0.25">
      <c r="A8707" s="15"/>
    </row>
    <row r="8708" spans="1:1" x14ac:dyDescent="0.25">
      <c r="A8708" s="15"/>
    </row>
    <row r="8709" spans="1:1" x14ac:dyDescent="0.25">
      <c r="A8709" s="15"/>
    </row>
    <row r="8710" spans="1:1" x14ac:dyDescent="0.25">
      <c r="A8710" s="15"/>
    </row>
    <row r="8711" spans="1:1" x14ac:dyDescent="0.25">
      <c r="A8711" s="15"/>
    </row>
    <row r="8712" spans="1:1" x14ac:dyDescent="0.25">
      <c r="A8712" s="15"/>
    </row>
    <row r="8713" spans="1:1" x14ac:dyDescent="0.25">
      <c r="A8713" s="15"/>
    </row>
    <row r="8714" spans="1:1" x14ac:dyDescent="0.25">
      <c r="A8714" s="15"/>
    </row>
    <row r="8715" spans="1:1" x14ac:dyDescent="0.25">
      <c r="A8715" s="15"/>
    </row>
    <row r="8716" spans="1:1" x14ac:dyDescent="0.25">
      <c r="A8716" s="15"/>
    </row>
    <row r="8717" spans="1:1" x14ac:dyDescent="0.25">
      <c r="A8717" s="15"/>
    </row>
    <row r="8718" spans="1:1" x14ac:dyDescent="0.25">
      <c r="A8718" s="15"/>
    </row>
    <row r="8719" spans="1:1" x14ac:dyDescent="0.25">
      <c r="A8719" s="15"/>
    </row>
    <row r="8720" spans="1:1" x14ac:dyDescent="0.25">
      <c r="A8720" s="15"/>
    </row>
    <row r="8721" spans="1:1" x14ac:dyDescent="0.25">
      <c r="A8721" s="15"/>
    </row>
    <row r="8722" spans="1:1" x14ac:dyDescent="0.25">
      <c r="A8722" s="15"/>
    </row>
    <row r="8723" spans="1:1" x14ac:dyDescent="0.25">
      <c r="A8723" s="15"/>
    </row>
    <row r="8724" spans="1:1" x14ac:dyDescent="0.25">
      <c r="A8724" s="15"/>
    </row>
    <row r="8725" spans="1:1" x14ac:dyDescent="0.25">
      <c r="A8725" s="15"/>
    </row>
    <row r="8726" spans="1:1" x14ac:dyDescent="0.25">
      <c r="A8726" s="15"/>
    </row>
    <row r="8727" spans="1:1" x14ac:dyDescent="0.25">
      <c r="A8727" s="15"/>
    </row>
    <row r="8728" spans="1:1" x14ac:dyDescent="0.25">
      <c r="A8728" s="15"/>
    </row>
    <row r="8729" spans="1:1" x14ac:dyDescent="0.25">
      <c r="A8729" s="15"/>
    </row>
    <row r="8730" spans="1:1" x14ac:dyDescent="0.25">
      <c r="A8730" s="15"/>
    </row>
    <row r="8731" spans="1:1" x14ac:dyDescent="0.25">
      <c r="A8731" s="15"/>
    </row>
    <row r="8732" spans="1:1" x14ac:dyDescent="0.25">
      <c r="A8732" s="15"/>
    </row>
    <row r="8733" spans="1:1" x14ac:dyDescent="0.25">
      <c r="A8733" s="15"/>
    </row>
    <row r="8734" spans="1:1" x14ac:dyDescent="0.25">
      <c r="A8734" s="15"/>
    </row>
    <row r="8735" spans="1:1" x14ac:dyDescent="0.25">
      <c r="A8735" s="15"/>
    </row>
    <row r="8736" spans="1:1" x14ac:dyDescent="0.25">
      <c r="A8736" s="15"/>
    </row>
    <row r="8737" spans="1:1" x14ac:dyDescent="0.25">
      <c r="A8737" s="15"/>
    </row>
    <row r="8738" spans="1:1" x14ac:dyDescent="0.25">
      <c r="A8738" s="15"/>
    </row>
    <row r="8739" spans="1:1" x14ac:dyDescent="0.25">
      <c r="A8739" s="15"/>
    </row>
    <row r="8740" spans="1:1" x14ac:dyDescent="0.25">
      <c r="A8740" s="15"/>
    </row>
    <row r="8741" spans="1:1" x14ac:dyDescent="0.25">
      <c r="A8741" s="15"/>
    </row>
    <row r="8742" spans="1:1" x14ac:dyDescent="0.25">
      <c r="A8742" s="15"/>
    </row>
    <row r="8743" spans="1:1" x14ac:dyDescent="0.25">
      <c r="A8743" s="15"/>
    </row>
    <row r="8744" spans="1:1" x14ac:dyDescent="0.25">
      <c r="A8744" s="15"/>
    </row>
    <row r="8745" spans="1:1" x14ac:dyDescent="0.25">
      <c r="A8745" s="15"/>
    </row>
    <row r="8746" spans="1:1" x14ac:dyDescent="0.25">
      <c r="A8746" s="15"/>
    </row>
    <row r="8747" spans="1:1" x14ac:dyDescent="0.25">
      <c r="A8747" s="15"/>
    </row>
    <row r="8748" spans="1:1" x14ac:dyDescent="0.25">
      <c r="A8748" s="15"/>
    </row>
    <row r="8749" spans="1:1" x14ac:dyDescent="0.25">
      <c r="A8749" s="15"/>
    </row>
    <row r="8750" spans="1:1" x14ac:dyDescent="0.25">
      <c r="A8750" s="15"/>
    </row>
    <row r="8751" spans="1:1" x14ac:dyDescent="0.25">
      <c r="A8751" s="15"/>
    </row>
    <row r="8752" spans="1:1" x14ac:dyDescent="0.25">
      <c r="A8752" s="15"/>
    </row>
    <row r="8753" spans="1:1" x14ac:dyDescent="0.25">
      <c r="A8753" s="15"/>
    </row>
    <row r="8754" spans="1:1" x14ac:dyDescent="0.25">
      <c r="A8754" s="15"/>
    </row>
    <row r="8755" spans="1:1" x14ac:dyDescent="0.25">
      <c r="A8755" s="15"/>
    </row>
    <row r="8756" spans="1:1" x14ac:dyDescent="0.25">
      <c r="A8756" s="15"/>
    </row>
    <row r="8757" spans="1:1" x14ac:dyDescent="0.25">
      <c r="A8757" s="15"/>
    </row>
    <row r="8758" spans="1:1" x14ac:dyDescent="0.25">
      <c r="A8758" s="15"/>
    </row>
    <row r="8759" spans="1:1" x14ac:dyDescent="0.25">
      <c r="A8759" s="15"/>
    </row>
    <row r="8760" spans="1:1" x14ac:dyDescent="0.25">
      <c r="A8760" s="15"/>
    </row>
    <row r="8761" spans="1:1" x14ac:dyDescent="0.25">
      <c r="A8761" s="15"/>
    </row>
    <row r="8762" spans="1:1" x14ac:dyDescent="0.25">
      <c r="A8762" s="15"/>
    </row>
    <row r="8763" spans="1:1" x14ac:dyDescent="0.25">
      <c r="A8763" s="15"/>
    </row>
    <row r="8764" spans="1:1" x14ac:dyDescent="0.25">
      <c r="A8764" s="15"/>
    </row>
    <row r="8765" spans="1:1" x14ac:dyDescent="0.25">
      <c r="A8765" s="15"/>
    </row>
    <row r="8766" spans="1:1" x14ac:dyDescent="0.25">
      <c r="A8766" s="15"/>
    </row>
    <row r="8767" spans="1:1" x14ac:dyDescent="0.25">
      <c r="A8767" s="15"/>
    </row>
    <row r="8768" spans="1:1" x14ac:dyDescent="0.25">
      <c r="A8768" s="15"/>
    </row>
    <row r="8769" spans="1:1" x14ac:dyDescent="0.25">
      <c r="A8769" s="15"/>
    </row>
    <row r="8770" spans="1:1" x14ac:dyDescent="0.25">
      <c r="A8770" s="15"/>
    </row>
    <row r="8771" spans="1:1" x14ac:dyDescent="0.25">
      <c r="A8771" s="15"/>
    </row>
    <row r="8772" spans="1:1" x14ac:dyDescent="0.25">
      <c r="A8772" s="15"/>
    </row>
    <row r="8773" spans="1:1" x14ac:dyDescent="0.25">
      <c r="A8773" s="15"/>
    </row>
    <row r="8774" spans="1:1" x14ac:dyDescent="0.25">
      <c r="A8774" s="15"/>
    </row>
    <row r="8775" spans="1:1" x14ac:dyDescent="0.25">
      <c r="A8775" s="15"/>
    </row>
    <row r="8776" spans="1:1" x14ac:dyDescent="0.25">
      <c r="A8776" s="15"/>
    </row>
    <row r="8777" spans="1:1" x14ac:dyDescent="0.25">
      <c r="A8777" s="15"/>
    </row>
    <row r="8778" spans="1:1" x14ac:dyDescent="0.25">
      <c r="A8778" s="15"/>
    </row>
    <row r="8779" spans="1:1" x14ac:dyDescent="0.25">
      <c r="A8779" s="15"/>
    </row>
    <row r="8780" spans="1:1" x14ac:dyDescent="0.25">
      <c r="A8780" s="15"/>
    </row>
    <row r="8781" spans="1:1" x14ac:dyDescent="0.25">
      <c r="A8781" s="15"/>
    </row>
    <row r="8782" spans="1:1" x14ac:dyDescent="0.25">
      <c r="A8782" s="15"/>
    </row>
    <row r="8783" spans="1:1" x14ac:dyDescent="0.25">
      <c r="A8783" s="15"/>
    </row>
    <row r="8784" spans="1:1" x14ac:dyDescent="0.25">
      <c r="A8784" s="15"/>
    </row>
    <row r="8785" spans="1:1" x14ac:dyDescent="0.25">
      <c r="A8785" s="15"/>
    </row>
    <row r="8786" spans="1:1" x14ac:dyDescent="0.25">
      <c r="A8786" s="15"/>
    </row>
    <row r="8787" spans="1:1" x14ac:dyDescent="0.25">
      <c r="A8787" s="15"/>
    </row>
    <row r="8788" spans="1:1" x14ac:dyDescent="0.25">
      <c r="A8788" s="15"/>
    </row>
    <row r="8789" spans="1:1" x14ac:dyDescent="0.25">
      <c r="A8789" s="15"/>
    </row>
    <row r="8790" spans="1:1" x14ac:dyDescent="0.25">
      <c r="A8790" s="15"/>
    </row>
    <row r="8791" spans="1:1" x14ac:dyDescent="0.25">
      <c r="A8791" s="15"/>
    </row>
    <row r="8792" spans="1:1" x14ac:dyDescent="0.25">
      <c r="A8792" s="15"/>
    </row>
    <row r="8793" spans="1:1" x14ac:dyDescent="0.25">
      <c r="A8793" s="15"/>
    </row>
    <row r="8794" spans="1:1" x14ac:dyDescent="0.25">
      <c r="A8794" s="15"/>
    </row>
    <row r="8795" spans="1:1" x14ac:dyDescent="0.25">
      <c r="A8795" s="15"/>
    </row>
    <row r="8796" spans="1:1" x14ac:dyDescent="0.25">
      <c r="A8796" s="15"/>
    </row>
    <row r="8797" spans="1:1" x14ac:dyDescent="0.25">
      <c r="A8797" s="15"/>
    </row>
    <row r="8798" spans="1:1" x14ac:dyDescent="0.25">
      <c r="A8798" s="15"/>
    </row>
    <row r="8799" spans="1:1" x14ac:dyDescent="0.25">
      <c r="A8799" s="15"/>
    </row>
    <row r="8800" spans="1:1" x14ac:dyDescent="0.25">
      <c r="A8800" s="15"/>
    </row>
    <row r="8801" spans="1:1" x14ac:dyDescent="0.25">
      <c r="A8801" s="15"/>
    </row>
    <row r="8802" spans="1:1" x14ac:dyDescent="0.25">
      <c r="A8802" s="15"/>
    </row>
    <row r="8803" spans="1:1" x14ac:dyDescent="0.25">
      <c r="A8803" s="15"/>
    </row>
    <row r="8804" spans="1:1" x14ac:dyDescent="0.25">
      <c r="A8804" s="15"/>
    </row>
    <row r="8805" spans="1:1" x14ac:dyDescent="0.25">
      <c r="A8805" s="15"/>
    </row>
    <row r="8806" spans="1:1" x14ac:dyDescent="0.25">
      <c r="A8806" s="15"/>
    </row>
    <row r="8807" spans="1:1" x14ac:dyDescent="0.25">
      <c r="A8807" s="15"/>
    </row>
    <row r="8808" spans="1:1" x14ac:dyDescent="0.25">
      <c r="A8808" s="15"/>
    </row>
    <row r="8809" spans="1:1" x14ac:dyDescent="0.25">
      <c r="A8809" s="15"/>
    </row>
    <row r="8810" spans="1:1" x14ac:dyDescent="0.25">
      <c r="A8810" s="15"/>
    </row>
    <row r="8811" spans="1:1" x14ac:dyDescent="0.25">
      <c r="A8811" s="15"/>
    </row>
    <row r="8812" spans="1:1" x14ac:dyDescent="0.25">
      <c r="A8812" s="15"/>
    </row>
    <row r="8813" spans="1:1" x14ac:dyDescent="0.25">
      <c r="A8813" s="15"/>
    </row>
    <row r="8814" spans="1:1" x14ac:dyDescent="0.25">
      <c r="A8814" s="15"/>
    </row>
    <row r="8815" spans="1:1" x14ac:dyDescent="0.25">
      <c r="A8815" s="15"/>
    </row>
    <row r="8816" spans="1:1" x14ac:dyDescent="0.25">
      <c r="A8816" s="15"/>
    </row>
    <row r="8817" spans="1:1" x14ac:dyDescent="0.25">
      <c r="A8817" s="15"/>
    </row>
    <row r="8818" spans="1:1" x14ac:dyDescent="0.25">
      <c r="A8818" s="15"/>
    </row>
    <row r="8819" spans="1:1" x14ac:dyDescent="0.25">
      <c r="A8819" s="15"/>
    </row>
    <row r="8820" spans="1:1" x14ac:dyDescent="0.25">
      <c r="A8820" s="15"/>
    </row>
    <row r="8821" spans="1:1" x14ac:dyDescent="0.25">
      <c r="A8821" s="15"/>
    </row>
    <row r="8822" spans="1:1" x14ac:dyDescent="0.25">
      <c r="A8822" s="15"/>
    </row>
    <row r="8823" spans="1:1" x14ac:dyDescent="0.25">
      <c r="A8823" s="15"/>
    </row>
    <row r="8824" spans="1:1" x14ac:dyDescent="0.25">
      <c r="A8824" s="15"/>
    </row>
    <row r="8825" spans="1:1" x14ac:dyDescent="0.25">
      <c r="A8825" s="15"/>
    </row>
    <row r="8826" spans="1:1" x14ac:dyDescent="0.25">
      <c r="A8826" s="15"/>
    </row>
    <row r="8827" spans="1:1" x14ac:dyDescent="0.25">
      <c r="A8827" s="15"/>
    </row>
    <row r="8828" spans="1:1" x14ac:dyDescent="0.25">
      <c r="A8828" s="15"/>
    </row>
    <row r="8829" spans="1:1" x14ac:dyDescent="0.25">
      <c r="A8829" s="15"/>
    </row>
    <row r="8830" spans="1:1" x14ac:dyDescent="0.25">
      <c r="A8830" s="15"/>
    </row>
    <row r="8831" spans="1:1" x14ac:dyDescent="0.25">
      <c r="A8831" s="15"/>
    </row>
    <row r="8832" spans="1:1" x14ac:dyDescent="0.25">
      <c r="A8832" s="15"/>
    </row>
    <row r="8833" spans="1:1" x14ac:dyDescent="0.25">
      <c r="A8833" s="15"/>
    </row>
    <row r="8834" spans="1:1" x14ac:dyDescent="0.25">
      <c r="A8834" s="15"/>
    </row>
    <row r="8835" spans="1:1" x14ac:dyDescent="0.25">
      <c r="A8835" s="15"/>
    </row>
    <row r="8836" spans="1:1" x14ac:dyDescent="0.25">
      <c r="A8836" s="15"/>
    </row>
    <row r="8837" spans="1:1" x14ac:dyDescent="0.25">
      <c r="A8837" s="15"/>
    </row>
    <row r="8838" spans="1:1" x14ac:dyDescent="0.25">
      <c r="A8838" s="15"/>
    </row>
    <row r="8839" spans="1:1" x14ac:dyDescent="0.25">
      <c r="A8839" s="15"/>
    </row>
    <row r="8840" spans="1:1" x14ac:dyDescent="0.25">
      <c r="A8840" s="15"/>
    </row>
    <row r="8841" spans="1:1" x14ac:dyDescent="0.25">
      <c r="A8841" s="15"/>
    </row>
    <row r="8842" spans="1:1" x14ac:dyDescent="0.25">
      <c r="A8842" s="15"/>
    </row>
    <row r="8843" spans="1:1" x14ac:dyDescent="0.25">
      <c r="A8843" s="15"/>
    </row>
    <row r="8844" spans="1:1" x14ac:dyDescent="0.25">
      <c r="A8844" s="15"/>
    </row>
    <row r="8845" spans="1:1" x14ac:dyDescent="0.25">
      <c r="A8845" s="15"/>
    </row>
    <row r="8846" spans="1:1" x14ac:dyDescent="0.25">
      <c r="A8846" s="15"/>
    </row>
    <row r="8847" spans="1:1" x14ac:dyDescent="0.25">
      <c r="A8847" s="15"/>
    </row>
    <row r="8848" spans="1:1" x14ac:dyDescent="0.25">
      <c r="A8848" s="15"/>
    </row>
    <row r="8849" spans="1:1" x14ac:dyDescent="0.25">
      <c r="A8849" s="15"/>
    </row>
    <row r="8850" spans="1:1" x14ac:dyDescent="0.25">
      <c r="A8850" s="15"/>
    </row>
    <row r="8851" spans="1:1" x14ac:dyDescent="0.25">
      <c r="A8851" s="15"/>
    </row>
    <row r="8852" spans="1:1" x14ac:dyDescent="0.25">
      <c r="A8852" s="15"/>
    </row>
    <row r="8853" spans="1:1" x14ac:dyDescent="0.25">
      <c r="A8853" s="15"/>
    </row>
    <row r="8854" spans="1:1" x14ac:dyDescent="0.25">
      <c r="A8854" s="15"/>
    </row>
    <row r="8855" spans="1:1" x14ac:dyDescent="0.25">
      <c r="A8855" s="15"/>
    </row>
    <row r="8856" spans="1:1" x14ac:dyDescent="0.25">
      <c r="A8856" s="15"/>
    </row>
    <row r="8857" spans="1:1" x14ac:dyDescent="0.25">
      <c r="A8857" s="15"/>
    </row>
    <row r="8858" spans="1:1" x14ac:dyDescent="0.25">
      <c r="A8858" s="15"/>
    </row>
    <row r="8859" spans="1:1" x14ac:dyDescent="0.25">
      <c r="A8859" s="15"/>
    </row>
    <row r="8860" spans="1:1" x14ac:dyDescent="0.25">
      <c r="A8860" s="15"/>
    </row>
    <row r="8861" spans="1:1" x14ac:dyDescent="0.25">
      <c r="A8861" s="15"/>
    </row>
    <row r="8862" spans="1:1" x14ac:dyDescent="0.25">
      <c r="A8862" s="15"/>
    </row>
    <row r="8863" spans="1:1" x14ac:dyDescent="0.25">
      <c r="A8863" s="15"/>
    </row>
    <row r="8864" spans="1:1" x14ac:dyDescent="0.25">
      <c r="A8864" s="15"/>
    </row>
    <row r="8865" spans="1:1" x14ac:dyDescent="0.25">
      <c r="A8865" s="15"/>
    </row>
    <row r="8866" spans="1:1" x14ac:dyDescent="0.25">
      <c r="A8866" s="15"/>
    </row>
    <row r="8867" spans="1:1" x14ac:dyDescent="0.25">
      <c r="A8867" s="15"/>
    </row>
    <row r="8868" spans="1:1" x14ac:dyDescent="0.25">
      <c r="A8868" s="15"/>
    </row>
    <row r="8869" spans="1:1" x14ac:dyDescent="0.25">
      <c r="A8869" s="15"/>
    </row>
    <row r="8870" spans="1:1" x14ac:dyDescent="0.25">
      <c r="A8870" s="15"/>
    </row>
    <row r="8871" spans="1:1" x14ac:dyDescent="0.25">
      <c r="A8871" s="15"/>
    </row>
    <row r="8872" spans="1:1" x14ac:dyDescent="0.25">
      <c r="A8872" s="15"/>
    </row>
    <row r="8873" spans="1:1" x14ac:dyDescent="0.25">
      <c r="A8873" s="15"/>
    </row>
    <row r="8874" spans="1:1" x14ac:dyDescent="0.25">
      <c r="A8874" s="15"/>
    </row>
    <row r="8875" spans="1:1" x14ac:dyDescent="0.25">
      <c r="A8875" s="15"/>
    </row>
    <row r="8876" spans="1:1" x14ac:dyDescent="0.25">
      <c r="A8876" s="15"/>
    </row>
    <row r="8877" spans="1:1" x14ac:dyDescent="0.25">
      <c r="A8877" s="15"/>
    </row>
    <row r="8878" spans="1:1" x14ac:dyDescent="0.25">
      <c r="A8878" s="15"/>
    </row>
    <row r="8879" spans="1:1" x14ac:dyDescent="0.25">
      <c r="A8879" s="15"/>
    </row>
    <row r="8880" spans="1:1" x14ac:dyDescent="0.25">
      <c r="A8880" s="15"/>
    </row>
    <row r="8881" spans="1:1" x14ac:dyDescent="0.25">
      <c r="A8881" s="15"/>
    </row>
    <row r="8882" spans="1:1" x14ac:dyDescent="0.25">
      <c r="A8882" s="15"/>
    </row>
    <row r="8883" spans="1:1" x14ac:dyDescent="0.25">
      <c r="A8883" s="15"/>
    </row>
    <row r="8884" spans="1:1" x14ac:dyDescent="0.25">
      <c r="A8884" s="15"/>
    </row>
    <row r="8885" spans="1:1" x14ac:dyDescent="0.25">
      <c r="A8885" s="15"/>
    </row>
    <row r="8886" spans="1:1" x14ac:dyDescent="0.25">
      <c r="A8886" s="15"/>
    </row>
    <row r="8887" spans="1:1" x14ac:dyDescent="0.25">
      <c r="A8887" s="15"/>
    </row>
    <row r="8888" spans="1:1" x14ac:dyDescent="0.25">
      <c r="A8888" s="15"/>
    </row>
    <row r="8889" spans="1:1" x14ac:dyDescent="0.25">
      <c r="A8889" s="15"/>
    </row>
    <row r="8890" spans="1:1" x14ac:dyDescent="0.25">
      <c r="A8890" s="15"/>
    </row>
    <row r="8891" spans="1:1" x14ac:dyDescent="0.25">
      <c r="A8891" s="15"/>
    </row>
    <row r="8892" spans="1:1" x14ac:dyDescent="0.25">
      <c r="A8892" s="15"/>
    </row>
    <row r="8893" spans="1:1" x14ac:dyDescent="0.25">
      <c r="A8893" s="15"/>
    </row>
    <row r="8894" spans="1:1" x14ac:dyDescent="0.25">
      <c r="A8894" s="15"/>
    </row>
    <row r="8895" spans="1:1" x14ac:dyDescent="0.25">
      <c r="A8895" s="15"/>
    </row>
    <row r="8896" spans="1:1" x14ac:dyDescent="0.25">
      <c r="A8896" s="15"/>
    </row>
    <row r="8897" spans="1:1" x14ac:dyDescent="0.25">
      <c r="A8897" s="15"/>
    </row>
    <row r="8898" spans="1:1" x14ac:dyDescent="0.25">
      <c r="A8898" s="15"/>
    </row>
    <row r="8899" spans="1:1" x14ac:dyDescent="0.25">
      <c r="A8899" s="15"/>
    </row>
    <row r="8900" spans="1:1" x14ac:dyDescent="0.25">
      <c r="A8900" s="15"/>
    </row>
    <row r="8901" spans="1:1" x14ac:dyDescent="0.25">
      <c r="A8901" s="15"/>
    </row>
    <row r="8902" spans="1:1" x14ac:dyDescent="0.25">
      <c r="A8902" s="15"/>
    </row>
    <row r="8903" spans="1:1" x14ac:dyDescent="0.25">
      <c r="A8903" s="15"/>
    </row>
    <row r="8904" spans="1:1" x14ac:dyDescent="0.25">
      <c r="A8904" s="15"/>
    </row>
    <row r="8905" spans="1:1" x14ac:dyDescent="0.25">
      <c r="A8905" s="15"/>
    </row>
    <row r="8906" spans="1:1" x14ac:dyDescent="0.25">
      <c r="A8906" s="15"/>
    </row>
    <row r="8907" spans="1:1" x14ac:dyDescent="0.25">
      <c r="A8907" s="15"/>
    </row>
    <row r="8908" spans="1:1" x14ac:dyDescent="0.25">
      <c r="A8908" s="15"/>
    </row>
    <row r="8909" spans="1:1" x14ac:dyDescent="0.25">
      <c r="A8909" s="15"/>
    </row>
    <row r="8910" spans="1:1" x14ac:dyDescent="0.25">
      <c r="A8910" s="15"/>
    </row>
    <row r="8911" spans="1:1" x14ac:dyDescent="0.25">
      <c r="A8911" s="15"/>
    </row>
    <row r="8912" spans="1:1" x14ac:dyDescent="0.25">
      <c r="A8912" s="15"/>
    </row>
    <row r="8913" spans="1:1" x14ac:dyDescent="0.25">
      <c r="A8913" s="15"/>
    </row>
    <row r="8914" spans="1:1" x14ac:dyDescent="0.25">
      <c r="A8914" s="15"/>
    </row>
    <row r="8915" spans="1:1" x14ac:dyDescent="0.25">
      <c r="A8915" s="15"/>
    </row>
    <row r="8916" spans="1:1" x14ac:dyDescent="0.25">
      <c r="A8916" s="15"/>
    </row>
    <row r="8917" spans="1:1" x14ac:dyDescent="0.25">
      <c r="A8917" s="15"/>
    </row>
    <row r="8918" spans="1:1" x14ac:dyDescent="0.25">
      <c r="A8918" s="15"/>
    </row>
    <row r="8919" spans="1:1" x14ac:dyDescent="0.25">
      <c r="A8919" s="15"/>
    </row>
    <row r="8920" spans="1:1" x14ac:dyDescent="0.25">
      <c r="A8920" s="15"/>
    </row>
    <row r="8921" spans="1:1" x14ac:dyDescent="0.25">
      <c r="A8921" s="15"/>
    </row>
    <row r="8922" spans="1:1" x14ac:dyDescent="0.25">
      <c r="A8922" s="15"/>
    </row>
    <row r="8923" spans="1:1" x14ac:dyDescent="0.25">
      <c r="A8923" s="15"/>
    </row>
    <row r="8924" spans="1:1" x14ac:dyDescent="0.25">
      <c r="A8924" s="15"/>
    </row>
    <row r="8925" spans="1:1" x14ac:dyDescent="0.25">
      <c r="A8925" s="15"/>
    </row>
    <row r="8926" spans="1:1" x14ac:dyDescent="0.25">
      <c r="A8926" s="15"/>
    </row>
    <row r="8927" spans="1:1" x14ac:dyDescent="0.25">
      <c r="A8927" s="15"/>
    </row>
    <row r="8928" spans="1:1" x14ac:dyDescent="0.25">
      <c r="A8928" s="15"/>
    </row>
    <row r="8929" spans="1:1" x14ac:dyDescent="0.25">
      <c r="A8929" s="15"/>
    </row>
    <row r="8930" spans="1:1" x14ac:dyDescent="0.25">
      <c r="A8930" s="15"/>
    </row>
    <row r="8931" spans="1:1" x14ac:dyDescent="0.25">
      <c r="A8931" s="15"/>
    </row>
    <row r="8932" spans="1:1" x14ac:dyDescent="0.25">
      <c r="A8932" s="15"/>
    </row>
    <row r="8933" spans="1:1" x14ac:dyDescent="0.25">
      <c r="A8933" s="15"/>
    </row>
    <row r="8934" spans="1:1" x14ac:dyDescent="0.25">
      <c r="A8934" s="15"/>
    </row>
    <row r="8935" spans="1:1" x14ac:dyDescent="0.25">
      <c r="A8935" s="15"/>
    </row>
    <row r="8936" spans="1:1" x14ac:dyDescent="0.25">
      <c r="A8936" s="15"/>
    </row>
    <row r="8937" spans="1:1" x14ac:dyDescent="0.25">
      <c r="A8937" s="15"/>
    </row>
    <row r="8938" spans="1:1" x14ac:dyDescent="0.25">
      <c r="A8938" s="15"/>
    </row>
    <row r="8939" spans="1:1" x14ac:dyDescent="0.25">
      <c r="A8939" s="15"/>
    </row>
    <row r="8940" spans="1:1" x14ac:dyDescent="0.25">
      <c r="A8940" s="15"/>
    </row>
    <row r="8941" spans="1:1" x14ac:dyDescent="0.25">
      <c r="A8941" s="15"/>
    </row>
    <row r="8942" spans="1:1" x14ac:dyDescent="0.25">
      <c r="A8942" s="15"/>
    </row>
    <row r="8943" spans="1:1" x14ac:dyDescent="0.25">
      <c r="A8943" s="15"/>
    </row>
    <row r="8944" spans="1:1" x14ac:dyDescent="0.25">
      <c r="A8944" s="15"/>
    </row>
    <row r="8945" spans="1:1" x14ac:dyDescent="0.25">
      <c r="A8945" s="15"/>
    </row>
    <row r="8946" spans="1:1" x14ac:dyDescent="0.25">
      <c r="A8946" s="15"/>
    </row>
    <row r="8947" spans="1:1" x14ac:dyDescent="0.25">
      <c r="A8947" s="15"/>
    </row>
    <row r="8948" spans="1:1" x14ac:dyDescent="0.25">
      <c r="A8948" s="15"/>
    </row>
    <row r="8949" spans="1:1" x14ac:dyDescent="0.25">
      <c r="A8949" s="15"/>
    </row>
    <row r="8950" spans="1:1" x14ac:dyDescent="0.25">
      <c r="A8950" s="15"/>
    </row>
    <row r="8951" spans="1:1" x14ac:dyDescent="0.25">
      <c r="A8951" s="15"/>
    </row>
    <row r="8952" spans="1:1" x14ac:dyDescent="0.25">
      <c r="A8952" s="15"/>
    </row>
    <row r="8953" spans="1:1" x14ac:dyDescent="0.25">
      <c r="A8953" s="15"/>
    </row>
    <row r="8954" spans="1:1" x14ac:dyDescent="0.25">
      <c r="A8954" s="15"/>
    </row>
    <row r="8955" spans="1:1" x14ac:dyDescent="0.25">
      <c r="A8955" s="15"/>
    </row>
    <row r="8956" spans="1:1" x14ac:dyDescent="0.25">
      <c r="A8956" s="15"/>
    </row>
    <row r="8957" spans="1:1" x14ac:dyDescent="0.25">
      <c r="A8957" s="15"/>
    </row>
    <row r="8958" spans="1:1" x14ac:dyDescent="0.25">
      <c r="A8958" s="15"/>
    </row>
    <row r="8959" spans="1:1" x14ac:dyDescent="0.25">
      <c r="A8959" s="15"/>
    </row>
    <row r="8960" spans="1:1" x14ac:dyDescent="0.25">
      <c r="A8960" s="15"/>
    </row>
    <row r="8961" spans="1:1" x14ac:dyDescent="0.25">
      <c r="A8961" s="15"/>
    </row>
    <row r="8962" spans="1:1" x14ac:dyDescent="0.25">
      <c r="A8962" s="15"/>
    </row>
    <row r="8963" spans="1:1" x14ac:dyDescent="0.25">
      <c r="A8963" s="15"/>
    </row>
    <row r="8964" spans="1:1" x14ac:dyDescent="0.25">
      <c r="A8964" s="15"/>
    </row>
    <row r="8965" spans="1:1" x14ac:dyDescent="0.25">
      <c r="A8965" s="15"/>
    </row>
    <row r="8966" spans="1:1" x14ac:dyDescent="0.25">
      <c r="A8966" s="15"/>
    </row>
    <row r="8967" spans="1:1" x14ac:dyDescent="0.25">
      <c r="A8967" s="15"/>
    </row>
    <row r="8968" spans="1:1" x14ac:dyDescent="0.25">
      <c r="A8968" s="15"/>
    </row>
    <row r="8969" spans="1:1" x14ac:dyDescent="0.25">
      <c r="A8969" s="15"/>
    </row>
    <row r="8970" spans="1:1" x14ac:dyDescent="0.25">
      <c r="A8970" s="15"/>
    </row>
    <row r="8971" spans="1:1" x14ac:dyDescent="0.25">
      <c r="A8971" s="15"/>
    </row>
    <row r="8972" spans="1:1" x14ac:dyDescent="0.25">
      <c r="A8972" s="15"/>
    </row>
    <row r="8973" spans="1:1" x14ac:dyDescent="0.25">
      <c r="A8973" s="15"/>
    </row>
    <row r="8974" spans="1:1" x14ac:dyDescent="0.25">
      <c r="A8974" s="15"/>
    </row>
    <row r="8975" spans="1:1" x14ac:dyDescent="0.25">
      <c r="A8975" s="15"/>
    </row>
    <row r="8976" spans="1:1" x14ac:dyDescent="0.25">
      <c r="A8976" s="15"/>
    </row>
    <row r="8977" spans="1:1" x14ac:dyDescent="0.25">
      <c r="A8977" s="15"/>
    </row>
    <row r="8978" spans="1:1" x14ac:dyDescent="0.25">
      <c r="A8978" s="15"/>
    </row>
    <row r="8979" spans="1:1" x14ac:dyDescent="0.25">
      <c r="A8979" s="15"/>
    </row>
    <row r="8980" spans="1:1" x14ac:dyDescent="0.25">
      <c r="A8980" s="15"/>
    </row>
    <row r="8981" spans="1:1" x14ac:dyDescent="0.25">
      <c r="A8981" s="15"/>
    </row>
    <row r="8982" spans="1:1" x14ac:dyDescent="0.25">
      <c r="A8982" s="15"/>
    </row>
    <row r="8983" spans="1:1" x14ac:dyDescent="0.25">
      <c r="A8983" s="15"/>
    </row>
    <row r="8984" spans="1:1" x14ac:dyDescent="0.25">
      <c r="A8984" s="15"/>
    </row>
    <row r="8985" spans="1:1" x14ac:dyDescent="0.25">
      <c r="A8985" s="15"/>
    </row>
    <row r="8986" spans="1:1" x14ac:dyDescent="0.25">
      <c r="A8986" s="15"/>
    </row>
    <row r="8987" spans="1:1" x14ac:dyDescent="0.25">
      <c r="A8987" s="15"/>
    </row>
    <row r="8988" spans="1:1" x14ac:dyDescent="0.25">
      <c r="A8988" s="15"/>
    </row>
    <row r="8989" spans="1:1" x14ac:dyDescent="0.25">
      <c r="A8989" s="15"/>
    </row>
    <row r="8990" spans="1:1" x14ac:dyDescent="0.25">
      <c r="A8990" s="15"/>
    </row>
    <row r="8991" spans="1:1" x14ac:dyDescent="0.25">
      <c r="A8991" s="15"/>
    </row>
    <row r="8992" spans="1:1" x14ac:dyDescent="0.25">
      <c r="A8992" s="15"/>
    </row>
    <row r="8993" spans="1:1" x14ac:dyDescent="0.25">
      <c r="A8993" s="15"/>
    </row>
    <row r="8994" spans="1:1" x14ac:dyDescent="0.25">
      <c r="A8994" s="15"/>
    </row>
    <row r="8995" spans="1:1" x14ac:dyDescent="0.25">
      <c r="A8995" s="15"/>
    </row>
    <row r="8996" spans="1:1" x14ac:dyDescent="0.25">
      <c r="A8996" s="15"/>
    </row>
    <row r="8997" spans="1:1" x14ac:dyDescent="0.25">
      <c r="A8997" s="15"/>
    </row>
    <row r="8998" spans="1:1" x14ac:dyDescent="0.25">
      <c r="A8998" s="15"/>
    </row>
    <row r="8999" spans="1:1" x14ac:dyDescent="0.25">
      <c r="A8999" s="15"/>
    </row>
    <row r="9000" spans="1:1" x14ac:dyDescent="0.25">
      <c r="A9000" s="15"/>
    </row>
  </sheetData>
  <mergeCells count="3">
    <mergeCell ref="B6:K6"/>
    <mergeCell ref="B363:K363"/>
    <mergeCell ref="B719:J719"/>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1460</v>
      </c>
    </row>
    <row r="2" spans="1:8" ht="15" x14ac:dyDescent="0.25">
      <c r="A2" s="12" t="s">
        <v>1183</v>
      </c>
    </row>
    <row r="3" spans="1:8" ht="15" x14ac:dyDescent="0.25">
      <c r="A3" s="12" t="s">
        <v>795</v>
      </c>
    </row>
    <row r="4" spans="1:8" ht="15" x14ac:dyDescent="0.25">
      <c r="A4" s="12" t="s">
        <v>767</v>
      </c>
    </row>
    <row r="5" spans="1:8" x14ac:dyDescent="0.25">
      <c r="A5" s="19" t="str">
        <f>HYPERLINK("#'Table of contents'!A80",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1454</v>
      </c>
      <c r="B9" s="1">
        <v>110782</v>
      </c>
      <c r="C9" s="1">
        <v>9860</v>
      </c>
      <c r="D9" s="2">
        <v>8.9003628748352603E-2</v>
      </c>
      <c r="E9" s="1">
        <v>2109</v>
      </c>
      <c r="F9" s="2">
        <v>0.21389452332657199</v>
      </c>
      <c r="G9" s="1">
        <v>367</v>
      </c>
      <c r="H9" s="2">
        <v>0.17401612138454201</v>
      </c>
    </row>
    <row r="10" spans="1:8" x14ac:dyDescent="0.25">
      <c r="A10" s="16" t="s">
        <v>1455</v>
      </c>
      <c r="B10" s="1">
        <v>19649</v>
      </c>
      <c r="C10" s="1">
        <v>1259</v>
      </c>
      <c r="D10" s="2">
        <v>6.4074507608529702E-2</v>
      </c>
      <c r="E10" s="1">
        <v>426</v>
      </c>
      <c r="F10" s="2">
        <v>0.33836378077839602</v>
      </c>
      <c r="G10" s="1">
        <v>100</v>
      </c>
      <c r="H10" s="2">
        <v>0.23474178403755899</v>
      </c>
    </row>
    <row r="11" spans="1:8" x14ac:dyDescent="0.25">
      <c r="A11" s="16" t="s">
        <v>1456</v>
      </c>
      <c r="B11" s="1">
        <v>40980</v>
      </c>
      <c r="C11" s="1">
        <v>3236</v>
      </c>
      <c r="D11" s="2">
        <v>7.8965348950707698E-2</v>
      </c>
      <c r="E11" s="1">
        <v>1057</v>
      </c>
      <c r="F11" s="2">
        <v>0.32663782447466</v>
      </c>
      <c r="G11" s="1">
        <v>203</v>
      </c>
      <c r="H11" s="2">
        <v>0.19205298013245001</v>
      </c>
    </row>
    <row r="12" spans="1:8" x14ac:dyDescent="0.25">
      <c r="A12" s="16" t="s">
        <v>1457</v>
      </c>
      <c r="B12" s="1">
        <v>108469</v>
      </c>
      <c r="C12" s="1">
        <v>18422</v>
      </c>
      <c r="D12" s="2">
        <v>0.16983654315979699</v>
      </c>
      <c r="E12" s="1">
        <v>5567</v>
      </c>
      <c r="F12" s="2">
        <v>0.30219303007273901</v>
      </c>
      <c r="G12" s="1">
        <v>1118</v>
      </c>
      <c r="H12" s="2">
        <v>0.20082629782647701</v>
      </c>
    </row>
    <row r="13" spans="1:8" x14ac:dyDescent="0.25">
      <c r="A13" s="16" t="s">
        <v>1458</v>
      </c>
      <c r="B13" s="1">
        <v>24232</v>
      </c>
      <c r="C13" s="1">
        <v>2645</v>
      </c>
      <c r="D13" s="2">
        <v>0.10915318586992399</v>
      </c>
      <c r="E13" s="1">
        <v>1191</v>
      </c>
      <c r="F13" s="2">
        <v>0.450283553875236</v>
      </c>
      <c r="G13" s="1">
        <v>338</v>
      </c>
      <c r="H13" s="2">
        <v>0.283795130142737</v>
      </c>
    </row>
    <row r="14" spans="1:8" x14ac:dyDescent="0.25">
      <c r="A14" s="16" t="s">
        <v>1459</v>
      </c>
      <c r="B14" s="1">
        <v>68456</v>
      </c>
      <c r="C14" s="1">
        <v>9349</v>
      </c>
      <c r="D14" s="2">
        <v>0.136569475283394</v>
      </c>
      <c r="E14" s="1">
        <v>4213</v>
      </c>
      <c r="F14" s="2">
        <v>0.45063643170392598</v>
      </c>
      <c r="G14" s="1">
        <v>938</v>
      </c>
      <c r="H14" s="2">
        <v>0.22264419653453599</v>
      </c>
    </row>
    <row r="15" spans="1:8" x14ac:dyDescent="0.25">
      <c r="A15" s="10" t="s">
        <v>14</v>
      </c>
      <c r="B15" s="4">
        <v>372568</v>
      </c>
      <c r="C15" s="4">
        <v>44771</v>
      </c>
      <c r="D15" s="3">
        <v>0.12016866719632401</v>
      </c>
      <c r="E15" s="4">
        <v>14563</v>
      </c>
      <c r="F15" s="3">
        <v>0.32527752339684202</v>
      </c>
      <c r="G15" s="4">
        <v>3064</v>
      </c>
      <c r="H15" s="3">
        <v>0.21039620957220401</v>
      </c>
    </row>
    <row r="16" spans="1:8" x14ac:dyDescent="0.25">
      <c r="A16" s="15"/>
    </row>
    <row r="17" spans="1:1" x14ac:dyDescent="0.25">
      <c r="A17" s="13" t="s">
        <v>35</v>
      </c>
    </row>
    <row r="18" spans="1:1" x14ac:dyDescent="0.25">
      <c r="A18" s="14" t="s">
        <v>36</v>
      </c>
    </row>
    <row r="19" spans="1:1" x14ac:dyDescent="0.25">
      <c r="A19" s="14" t="s">
        <v>37</v>
      </c>
    </row>
    <row r="20" spans="1:1" x14ac:dyDescent="0.25">
      <c r="A20" s="14" t="s">
        <v>69</v>
      </c>
    </row>
    <row r="21" spans="1:1" x14ac:dyDescent="0.25">
      <c r="A21" s="14" t="s">
        <v>1096</v>
      </c>
    </row>
    <row r="22" spans="1:1" x14ac:dyDescent="0.25">
      <c r="A22" s="14" t="s">
        <v>1106</v>
      </c>
    </row>
    <row r="23" spans="1:1" x14ac:dyDescent="0.25">
      <c r="A23" s="14" t="s">
        <v>39</v>
      </c>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1467</v>
      </c>
    </row>
    <row r="2" spans="1:8" ht="15" x14ac:dyDescent="0.25">
      <c r="A2" s="12" t="s">
        <v>1183</v>
      </c>
    </row>
    <row r="3" spans="1:8" ht="15" x14ac:dyDescent="0.25">
      <c r="A3" s="12" t="s">
        <v>767</v>
      </c>
    </row>
    <row r="4" spans="1:8" ht="15" x14ac:dyDescent="0.25">
      <c r="A4" s="12" t="s">
        <v>809</v>
      </c>
    </row>
    <row r="5" spans="1:8" x14ac:dyDescent="0.25">
      <c r="A5" s="19" t="str">
        <f>HYPERLINK("#'Table of contents'!A81",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1461</v>
      </c>
      <c r="B9" s="1">
        <v>61697</v>
      </c>
      <c r="C9" s="1">
        <v>4579</v>
      </c>
      <c r="D9" s="2">
        <v>7.4217547044426804E-2</v>
      </c>
      <c r="E9" s="1">
        <v>1348</v>
      </c>
      <c r="F9" s="2">
        <v>0.29438742083424302</v>
      </c>
      <c r="G9" s="1">
        <v>273</v>
      </c>
      <c r="H9" s="2">
        <v>0.202522255192878</v>
      </c>
    </row>
    <row r="10" spans="1:8" x14ac:dyDescent="0.25">
      <c r="A10" s="16" t="s">
        <v>1462</v>
      </c>
      <c r="B10" s="1">
        <v>97992</v>
      </c>
      <c r="C10" s="1">
        <v>8443</v>
      </c>
      <c r="D10" s="2">
        <v>8.6160094701608306E-2</v>
      </c>
      <c r="E10" s="1">
        <v>1849</v>
      </c>
      <c r="F10" s="2">
        <v>0.21899798649769001</v>
      </c>
      <c r="G10" s="1">
        <v>323</v>
      </c>
      <c r="H10" s="2">
        <v>0.17468902109248199</v>
      </c>
    </row>
    <row r="11" spans="1:8" x14ac:dyDescent="0.25">
      <c r="A11" s="16" t="s">
        <v>1463</v>
      </c>
      <c r="B11" s="1">
        <v>11722</v>
      </c>
      <c r="C11" s="1">
        <v>1333</v>
      </c>
      <c r="D11" s="2">
        <v>0.113717795598021</v>
      </c>
      <c r="E11" s="1">
        <v>395</v>
      </c>
      <c r="F11" s="2">
        <v>0.29632408102025498</v>
      </c>
      <c r="G11" s="1">
        <v>74</v>
      </c>
      <c r="H11" s="2">
        <v>0.18734177215189901</v>
      </c>
    </row>
    <row r="12" spans="1:8" x14ac:dyDescent="0.25">
      <c r="A12" s="16" t="s">
        <v>1464</v>
      </c>
      <c r="B12" s="1">
        <v>84631</v>
      </c>
      <c r="C12" s="1">
        <v>11934</v>
      </c>
      <c r="D12" s="2">
        <v>0.14101215866526501</v>
      </c>
      <c r="E12" s="1">
        <v>5009</v>
      </c>
      <c r="F12" s="2">
        <v>0.41972515501927299</v>
      </c>
      <c r="G12" s="1">
        <v>1147</v>
      </c>
      <c r="H12" s="2">
        <v>0.22898782192054301</v>
      </c>
    </row>
    <row r="13" spans="1:8" x14ac:dyDescent="0.25">
      <c r="A13" s="16" t="s">
        <v>1465</v>
      </c>
      <c r="B13" s="1">
        <v>96411</v>
      </c>
      <c r="C13" s="1">
        <v>15112</v>
      </c>
      <c r="D13" s="2">
        <v>0.156745599568514</v>
      </c>
      <c r="E13" s="1">
        <v>4619</v>
      </c>
      <c r="F13" s="2">
        <v>0.305651138168343</v>
      </c>
      <c r="G13" s="1">
        <v>930</v>
      </c>
      <c r="H13" s="2">
        <v>0.20134228187919501</v>
      </c>
    </row>
    <row r="14" spans="1:8" x14ac:dyDescent="0.25">
      <c r="A14" s="16" t="s">
        <v>1466</v>
      </c>
      <c r="B14" s="1">
        <v>20115</v>
      </c>
      <c r="C14" s="1">
        <v>3370</v>
      </c>
      <c r="D14" s="2">
        <v>0.167536664180959</v>
      </c>
      <c r="E14" s="1">
        <v>1343</v>
      </c>
      <c r="F14" s="2">
        <v>0.39851632047477697</v>
      </c>
      <c r="G14" s="1">
        <v>317</v>
      </c>
      <c r="H14" s="2">
        <v>0.236038719285182</v>
      </c>
    </row>
    <row r="15" spans="1:8" x14ac:dyDescent="0.25">
      <c r="A15" s="10" t="s">
        <v>14</v>
      </c>
      <c r="B15" s="4">
        <v>372568</v>
      </c>
      <c r="C15" s="4">
        <v>44771</v>
      </c>
      <c r="D15" s="3">
        <v>0.12016866719632401</v>
      </c>
      <c r="E15" s="4">
        <v>14563</v>
      </c>
      <c r="F15" s="3">
        <v>0.32527752339684202</v>
      </c>
      <c r="G15" s="4">
        <v>3064</v>
      </c>
      <c r="H15" s="3">
        <v>0.21039620957220401</v>
      </c>
    </row>
    <row r="16" spans="1:8" x14ac:dyDescent="0.25">
      <c r="A16" s="15"/>
    </row>
    <row r="17" spans="1:1" x14ac:dyDescent="0.25">
      <c r="A17" s="13" t="s">
        <v>35</v>
      </c>
    </row>
    <row r="18" spans="1:1" x14ac:dyDescent="0.25">
      <c r="A18" s="14" t="s">
        <v>36</v>
      </c>
    </row>
    <row r="19" spans="1:1" x14ac:dyDescent="0.25">
      <c r="A19" s="14" t="s">
        <v>37</v>
      </c>
    </row>
    <row r="20" spans="1:1" x14ac:dyDescent="0.25">
      <c r="A20" s="14" t="s">
        <v>69</v>
      </c>
    </row>
    <row r="21" spans="1:1" x14ac:dyDescent="0.25">
      <c r="A21" s="14" t="s">
        <v>1096</v>
      </c>
    </row>
    <row r="22" spans="1:1" x14ac:dyDescent="0.25">
      <c r="A22" s="14" t="s">
        <v>1106</v>
      </c>
    </row>
    <row r="23" spans="1:1" x14ac:dyDescent="0.25">
      <c r="A23" s="14" t="s">
        <v>39</v>
      </c>
    </row>
    <row r="24" spans="1:1" x14ac:dyDescent="0.25">
      <c r="A24" s="15"/>
    </row>
    <row r="25" spans="1:1" x14ac:dyDescent="0.25">
      <c r="A25" s="15"/>
    </row>
    <row r="26" spans="1:1" x14ac:dyDescent="0.25">
      <c r="A26" s="15"/>
    </row>
    <row r="27" spans="1:1" x14ac:dyDescent="0.25">
      <c r="A27" s="15"/>
    </row>
    <row r="28" spans="1:1" x14ac:dyDescent="0.25">
      <c r="A28" s="15"/>
    </row>
    <row r="29" spans="1:1" x14ac:dyDescent="0.25">
      <c r="A29" s="15"/>
    </row>
    <row r="30" spans="1:1" x14ac:dyDescent="0.25">
      <c r="A30" s="15"/>
    </row>
    <row r="31" spans="1:1" x14ac:dyDescent="0.25">
      <c r="A31" s="15"/>
    </row>
    <row r="32" spans="1:1"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H200"/>
  <sheetViews>
    <sheetView showGridLines="0" workbookViewId="0"/>
  </sheetViews>
  <sheetFormatPr defaultColWidth="11.5546875" defaultRowHeight="13.2" x14ac:dyDescent="0.25"/>
  <cols>
    <col min="1" max="1" width="40.6640625" customWidth="1"/>
    <col min="2" max="11" width="12.6640625" customWidth="1"/>
  </cols>
  <sheetData>
    <row r="1" spans="1:8" ht="15" x14ac:dyDescent="0.25">
      <c r="A1" s="12" t="s">
        <v>1477</v>
      </c>
    </row>
    <row r="2" spans="1:8" ht="15" x14ac:dyDescent="0.25">
      <c r="A2" s="12" t="s">
        <v>1183</v>
      </c>
    </row>
    <row r="3" spans="1:8" ht="15" x14ac:dyDescent="0.25">
      <c r="A3" s="12" t="s">
        <v>795</v>
      </c>
    </row>
    <row r="4" spans="1:8" ht="15" x14ac:dyDescent="0.25">
      <c r="A4" s="12" t="s">
        <v>809</v>
      </c>
    </row>
    <row r="5" spans="1:8" x14ac:dyDescent="0.25">
      <c r="A5" s="19" t="str">
        <f>HYPERLINK("#'Table of contents'!A82", "Back to contents")</f>
        <v>Back to contents</v>
      </c>
    </row>
    <row r="6" spans="1:8" x14ac:dyDescent="0.25">
      <c r="A6" s="15"/>
    </row>
    <row r="7" spans="1:8" ht="28.8" customHeight="1" x14ac:dyDescent="0.25">
      <c r="A7" s="15"/>
      <c r="B7" s="17"/>
      <c r="C7" s="25" t="s">
        <v>1185</v>
      </c>
      <c r="D7" s="25"/>
      <c r="E7" s="25" t="s">
        <v>1186</v>
      </c>
      <c r="F7" s="25"/>
      <c r="G7" s="25" t="s">
        <v>1187</v>
      </c>
      <c r="H7" s="25"/>
    </row>
    <row r="8" spans="1:8" ht="66" x14ac:dyDescent="0.25">
      <c r="A8" s="18" t="s">
        <v>34</v>
      </c>
      <c r="B8" s="17" t="s">
        <v>731</v>
      </c>
      <c r="C8" s="17" t="s">
        <v>1184</v>
      </c>
      <c r="D8" s="17" t="s">
        <v>1174</v>
      </c>
      <c r="E8" s="17" t="s">
        <v>1184</v>
      </c>
      <c r="F8" s="17" t="s">
        <v>1175</v>
      </c>
      <c r="G8" s="17" t="s">
        <v>1184</v>
      </c>
      <c r="H8" s="17" t="s">
        <v>1176</v>
      </c>
    </row>
    <row r="9" spans="1:8" x14ac:dyDescent="0.25">
      <c r="A9" s="16" t="s">
        <v>1468</v>
      </c>
      <c r="B9" s="1">
        <v>51702</v>
      </c>
      <c r="C9" s="1">
        <v>5868</v>
      </c>
      <c r="D9" s="2">
        <v>0.113496576534757</v>
      </c>
      <c r="E9" s="1">
        <v>1860</v>
      </c>
      <c r="F9" s="2">
        <v>0.31697341513292399</v>
      </c>
      <c r="G9" s="1">
        <v>435</v>
      </c>
      <c r="H9" s="2">
        <v>0.233870967741935</v>
      </c>
    </row>
    <row r="10" spans="1:8" x14ac:dyDescent="0.25">
      <c r="A10" s="16" t="s">
        <v>1469</v>
      </c>
      <c r="B10" s="1">
        <v>149637</v>
      </c>
      <c r="C10" s="1">
        <v>19392</v>
      </c>
      <c r="D10" s="2">
        <v>0.12959361655205601</v>
      </c>
      <c r="E10" s="1">
        <v>4861</v>
      </c>
      <c r="F10" s="2">
        <v>0.25067037953795401</v>
      </c>
      <c r="G10" s="1">
        <v>874</v>
      </c>
      <c r="H10" s="2">
        <v>0.17979839539189499</v>
      </c>
    </row>
    <row r="11" spans="1:8" x14ac:dyDescent="0.25">
      <c r="A11" s="16" t="s">
        <v>1470</v>
      </c>
      <c r="B11" s="1">
        <v>17912</v>
      </c>
      <c r="C11" s="1">
        <v>3022</v>
      </c>
      <c r="D11" s="2">
        <v>0.168713711478339</v>
      </c>
      <c r="E11" s="1">
        <v>955</v>
      </c>
      <c r="F11" s="2">
        <v>0.31601588352084697</v>
      </c>
      <c r="G11" s="1">
        <v>176</v>
      </c>
      <c r="H11" s="2">
        <v>0.18429319371727701</v>
      </c>
    </row>
    <row r="12" spans="1:8" x14ac:dyDescent="0.25">
      <c r="A12" s="16" t="s">
        <v>1471</v>
      </c>
      <c r="B12" s="1">
        <v>6226</v>
      </c>
      <c r="C12" s="1">
        <v>607</v>
      </c>
      <c r="D12" s="2">
        <v>9.7494378413106306E-2</v>
      </c>
      <c r="E12" s="1">
        <v>297</v>
      </c>
      <c r="F12" s="2">
        <v>0.48929159802306399</v>
      </c>
      <c r="G12" s="1">
        <v>101</v>
      </c>
      <c r="H12" s="2">
        <v>0.34006734006734002</v>
      </c>
    </row>
    <row r="13" spans="1:8" x14ac:dyDescent="0.25">
      <c r="A13" s="16" t="s">
        <v>1472</v>
      </c>
      <c r="B13" s="1">
        <v>33838</v>
      </c>
      <c r="C13" s="1">
        <v>2890</v>
      </c>
      <c r="D13" s="2">
        <v>8.5406938944382102E-2</v>
      </c>
      <c r="E13" s="1">
        <v>1125</v>
      </c>
      <c r="F13" s="2">
        <v>0.389273356401384</v>
      </c>
      <c r="G13" s="1">
        <v>280</v>
      </c>
      <c r="H13" s="2">
        <v>0.24888888888888899</v>
      </c>
    </row>
    <row r="14" spans="1:8" x14ac:dyDescent="0.25">
      <c r="A14" s="16" t="s">
        <v>1473</v>
      </c>
      <c r="B14" s="1">
        <v>3817</v>
      </c>
      <c r="C14" s="1">
        <v>407</v>
      </c>
      <c r="D14" s="2">
        <v>0.10662824207492801</v>
      </c>
      <c r="E14" s="1">
        <v>195</v>
      </c>
      <c r="F14" s="2">
        <v>0.47911547911547903</v>
      </c>
      <c r="G14" s="1">
        <v>57</v>
      </c>
      <c r="H14" s="2">
        <v>0.29230769230769199</v>
      </c>
    </row>
    <row r="15" spans="1:8" x14ac:dyDescent="0.25">
      <c r="A15" s="16" t="s">
        <v>1474</v>
      </c>
      <c r="B15" s="1">
        <v>88400</v>
      </c>
      <c r="C15" s="1">
        <v>10038</v>
      </c>
      <c r="D15" s="2">
        <v>0.113552036199095</v>
      </c>
      <c r="E15" s="1">
        <v>4200</v>
      </c>
      <c r="F15" s="2">
        <v>0.418410041841004</v>
      </c>
      <c r="G15" s="1">
        <v>884</v>
      </c>
      <c r="H15" s="2">
        <v>0.21047619047619001</v>
      </c>
    </row>
    <row r="16" spans="1:8" x14ac:dyDescent="0.25">
      <c r="A16" s="16" t="s">
        <v>1475</v>
      </c>
      <c r="B16" s="1">
        <v>10928</v>
      </c>
      <c r="C16" s="1">
        <v>1273</v>
      </c>
      <c r="D16" s="2">
        <v>0.11648975109809701</v>
      </c>
      <c r="E16" s="1">
        <v>482</v>
      </c>
      <c r="F16" s="2">
        <v>0.378633150039277</v>
      </c>
      <c r="G16" s="1">
        <v>99</v>
      </c>
      <c r="H16" s="2">
        <v>0.20539419087136901</v>
      </c>
    </row>
    <row r="17" spans="1:8" x14ac:dyDescent="0.25">
      <c r="A17" s="16" t="s">
        <v>1476</v>
      </c>
      <c r="B17" s="1">
        <v>10108</v>
      </c>
      <c r="C17" s="1">
        <v>1274</v>
      </c>
      <c r="D17" s="2">
        <v>0.126038781163435</v>
      </c>
      <c r="E17" s="1">
        <v>588</v>
      </c>
      <c r="F17" s="2">
        <v>0.46153846153846201</v>
      </c>
      <c r="G17" s="1">
        <v>158</v>
      </c>
      <c r="H17" s="2">
        <v>0.26870748299319702</v>
      </c>
    </row>
    <row r="18" spans="1:8" x14ac:dyDescent="0.25">
      <c r="A18" s="10" t="s">
        <v>14</v>
      </c>
      <c r="B18" s="4">
        <v>372568</v>
      </c>
      <c r="C18" s="4">
        <v>44771</v>
      </c>
      <c r="D18" s="3">
        <v>0.12016866719632401</v>
      </c>
      <c r="E18" s="4">
        <v>14563</v>
      </c>
      <c r="F18" s="3">
        <v>0.32527752339684202</v>
      </c>
      <c r="G18" s="4">
        <v>3064</v>
      </c>
      <c r="H18" s="3">
        <v>0.21039620957220401</v>
      </c>
    </row>
    <row r="19" spans="1:8" x14ac:dyDescent="0.25">
      <c r="A19" s="15"/>
    </row>
    <row r="20" spans="1:8" x14ac:dyDescent="0.25">
      <c r="A20" s="13" t="s">
        <v>35</v>
      </c>
    </row>
    <row r="21" spans="1:8" x14ac:dyDescent="0.25">
      <c r="A21" s="14" t="s">
        <v>36</v>
      </c>
    </row>
    <row r="22" spans="1:8" x14ac:dyDescent="0.25">
      <c r="A22" s="14" t="s">
        <v>37</v>
      </c>
    </row>
    <row r="23" spans="1:8" x14ac:dyDescent="0.25">
      <c r="A23" s="14" t="s">
        <v>69</v>
      </c>
    </row>
    <row r="24" spans="1:8" x14ac:dyDescent="0.25">
      <c r="A24" s="14" t="s">
        <v>1096</v>
      </c>
    </row>
    <row r="25" spans="1:8" x14ac:dyDescent="0.25">
      <c r="A25" s="14" t="s">
        <v>1106</v>
      </c>
    </row>
    <row r="26" spans="1:8" x14ac:dyDescent="0.25">
      <c r="A26" s="14" t="s">
        <v>39</v>
      </c>
    </row>
    <row r="27" spans="1:8" x14ac:dyDescent="0.25">
      <c r="A27" s="15"/>
    </row>
    <row r="28" spans="1:8" x14ac:dyDescent="0.25">
      <c r="A28" s="15"/>
    </row>
    <row r="29" spans="1:8" x14ac:dyDescent="0.25">
      <c r="A29" s="15"/>
    </row>
    <row r="30" spans="1:8" x14ac:dyDescent="0.25">
      <c r="A30" s="15"/>
    </row>
    <row r="31" spans="1:8" x14ac:dyDescent="0.25">
      <c r="A31" s="15"/>
    </row>
    <row r="32" spans="1:8" x14ac:dyDescent="0.25">
      <c r="A32" s="15"/>
    </row>
    <row r="33" spans="1:1" x14ac:dyDescent="0.25">
      <c r="A33" s="15"/>
    </row>
    <row r="34" spans="1:1" x14ac:dyDescent="0.25">
      <c r="A34" s="15"/>
    </row>
    <row r="35" spans="1:1" x14ac:dyDescent="0.25">
      <c r="A35" s="15"/>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C7:D7"/>
    <mergeCell ref="E7:F7"/>
    <mergeCell ref="G7:H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F200"/>
  <sheetViews>
    <sheetView showGridLines="0" workbookViewId="0"/>
  </sheetViews>
  <sheetFormatPr defaultColWidth="11.5546875" defaultRowHeight="13.2" x14ac:dyDescent="0.25"/>
  <cols>
    <col min="1" max="1" width="40.6640625" customWidth="1"/>
    <col min="2" max="11" width="12.6640625" customWidth="1"/>
  </cols>
  <sheetData>
    <row r="1" spans="1:6" ht="15" x14ac:dyDescent="0.25">
      <c r="A1" s="12" t="s">
        <v>1518</v>
      </c>
    </row>
    <row r="2" spans="1:6" ht="15" x14ac:dyDescent="0.25">
      <c r="A2" s="12" t="s">
        <v>1183</v>
      </c>
    </row>
    <row r="3" spans="1:6" ht="15" x14ac:dyDescent="0.25">
      <c r="A3" s="12" t="s">
        <v>57</v>
      </c>
    </row>
    <row r="4" spans="1:6" ht="15" x14ac:dyDescent="0.25">
      <c r="A4" s="12" t="s">
        <v>757</v>
      </c>
    </row>
    <row r="5" spans="1:6" x14ac:dyDescent="0.25">
      <c r="A5" s="19" t="str">
        <f>HYPERLINK("#'Table of contents'!A83", "Back to contents")</f>
        <v>Back to contents</v>
      </c>
    </row>
    <row r="6" spans="1:6" x14ac:dyDescent="0.25">
      <c r="A6" s="15"/>
    </row>
    <row r="7" spans="1:6" ht="28.8" customHeight="1" x14ac:dyDescent="0.25">
      <c r="A7" s="15"/>
      <c r="B7" s="17"/>
      <c r="C7" s="25" t="s">
        <v>1186</v>
      </c>
      <c r="D7" s="25"/>
      <c r="E7" s="25" t="s">
        <v>1187</v>
      </c>
      <c r="F7" s="25"/>
    </row>
    <row r="8" spans="1:6" ht="66" x14ac:dyDescent="0.25">
      <c r="A8" s="18" t="s">
        <v>34</v>
      </c>
      <c r="B8" s="17" t="s">
        <v>1185</v>
      </c>
      <c r="C8" s="17" t="s">
        <v>1184</v>
      </c>
      <c r="D8" s="17" t="s">
        <v>1175</v>
      </c>
      <c r="E8" s="17" t="s">
        <v>1184</v>
      </c>
      <c r="F8" s="17" t="s">
        <v>1176</v>
      </c>
    </row>
    <row r="9" spans="1:6" x14ac:dyDescent="0.25">
      <c r="A9" s="16" t="s">
        <v>1478</v>
      </c>
      <c r="B9" s="1">
        <v>13665</v>
      </c>
      <c r="C9" s="1">
        <v>2457</v>
      </c>
      <c r="D9" s="2">
        <v>0.17980241492865001</v>
      </c>
      <c r="E9" s="1">
        <v>135</v>
      </c>
      <c r="F9" s="2">
        <v>5.4945054945054903E-2</v>
      </c>
    </row>
    <row r="10" spans="1:6" x14ac:dyDescent="0.25">
      <c r="A10" s="16" t="s">
        <v>1479</v>
      </c>
      <c r="B10" s="1">
        <v>10620</v>
      </c>
      <c r="C10" s="1">
        <v>1972</v>
      </c>
      <c r="D10" s="2">
        <v>0.18568738229755199</v>
      </c>
      <c r="E10" s="1">
        <v>93</v>
      </c>
      <c r="F10" s="2">
        <v>4.71602434077079E-2</v>
      </c>
    </row>
    <row r="11" spans="1:6" x14ac:dyDescent="0.25">
      <c r="A11" s="16" t="s">
        <v>1480</v>
      </c>
      <c r="B11" s="1">
        <v>220</v>
      </c>
      <c r="C11" s="1">
        <v>37</v>
      </c>
      <c r="D11" s="2">
        <v>0.16818181818181799</v>
      </c>
      <c r="E11" s="1" t="s">
        <v>2216</v>
      </c>
      <c r="F11" s="2" t="s">
        <v>2216</v>
      </c>
    </row>
    <row r="12" spans="1:6" x14ac:dyDescent="0.25">
      <c r="A12" s="16" t="s">
        <v>1481</v>
      </c>
      <c r="B12" s="1">
        <v>2497</v>
      </c>
      <c r="C12" s="1">
        <v>622</v>
      </c>
      <c r="D12" s="2">
        <v>0.249098918702443</v>
      </c>
      <c r="E12" s="1">
        <v>66</v>
      </c>
      <c r="F12" s="2">
        <v>0.10610932475884199</v>
      </c>
    </row>
    <row r="13" spans="1:6" x14ac:dyDescent="0.25">
      <c r="A13" s="16" t="s">
        <v>1482</v>
      </c>
      <c r="B13" s="1">
        <v>1705</v>
      </c>
      <c r="C13" s="1">
        <v>361</v>
      </c>
      <c r="D13" s="2">
        <v>0.21173020527859199</v>
      </c>
      <c r="E13" s="1">
        <v>12</v>
      </c>
      <c r="F13" s="2">
        <v>3.3240997229916899E-2</v>
      </c>
    </row>
    <row r="14" spans="1:6" x14ac:dyDescent="0.25">
      <c r="A14" s="16" t="s">
        <v>1483</v>
      </c>
      <c r="B14" s="1">
        <v>802</v>
      </c>
      <c r="C14" s="1">
        <v>713</v>
      </c>
      <c r="D14" s="2">
        <v>0.88902743142144602</v>
      </c>
      <c r="E14" s="1">
        <v>252</v>
      </c>
      <c r="F14" s="2">
        <v>0.35343618513323999</v>
      </c>
    </row>
    <row r="15" spans="1:6" x14ac:dyDescent="0.25">
      <c r="A15" s="16" t="s">
        <v>1484</v>
      </c>
      <c r="B15" s="1">
        <v>1014</v>
      </c>
      <c r="C15" s="1">
        <v>899</v>
      </c>
      <c r="D15" s="2">
        <v>0.88658777120315602</v>
      </c>
      <c r="E15" s="1">
        <v>276</v>
      </c>
      <c r="F15" s="2">
        <v>0.30700778642936599</v>
      </c>
    </row>
    <row r="16" spans="1:6" x14ac:dyDescent="0.25">
      <c r="A16" s="16" t="s">
        <v>1485</v>
      </c>
      <c r="B16" s="1">
        <v>19</v>
      </c>
      <c r="C16" s="1" t="s">
        <v>2216</v>
      </c>
      <c r="D16" s="2" t="s">
        <v>2216</v>
      </c>
      <c r="E16" s="1" t="s">
        <v>2216</v>
      </c>
      <c r="F16" s="2" t="s">
        <v>2216</v>
      </c>
    </row>
    <row r="17" spans="1:6" x14ac:dyDescent="0.25">
      <c r="A17" s="16" t="s">
        <v>1486</v>
      </c>
      <c r="B17" s="1">
        <v>863</v>
      </c>
      <c r="C17" s="1">
        <v>789</v>
      </c>
      <c r="D17" s="2">
        <v>0.91425260718424095</v>
      </c>
      <c r="E17" s="1">
        <v>310</v>
      </c>
      <c r="F17" s="2">
        <v>0.39290240811153399</v>
      </c>
    </row>
    <row r="18" spans="1:6" x14ac:dyDescent="0.25">
      <c r="A18" s="16" t="s">
        <v>1487</v>
      </c>
      <c r="B18" s="1">
        <v>246</v>
      </c>
      <c r="C18" s="1">
        <v>210</v>
      </c>
      <c r="D18" s="2">
        <v>0.85365853658536595</v>
      </c>
      <c r="E18" s="1">
        <v>73</v>
      </c>
      <c r="F18" s="2">
        <v>0.34761904761904799</v>
      </c>
    </row>
    <row r="19" spans="1:6" x14ac:dyDescent="0.25">
      <c r="A19" s="16" t="s">
        <v>1488</v>
      </c>
      <c r="B19" s="1">
        <v>820</v>
      </c>
      <c r="C19" s="1">
        <v>452</v>
      </c>
      <c r="D19" s="2">
        <v>0.551219512195122</v>
      </c>
      <c r="E19" s="1">
        <v>150</v>
      </c>
      <c r="F19" s="2">
        <v>0.33185840707964598</v>
      </c>
    </row>
    <row r="20" spans="1:6" x14ac:dyDescent="0.25">
      <c r="A20" s="16" t="s">
        <v>1489</v>
      </c>
      <c r="B20" s="1">
        <v>855</v>
      </c>
      <c r="C20" s="1">
        <v>460</v>
      </c>
      <c r="D20" s="2">
        <v>0.53801169590643305</v>
      </c>
      <c r="E20" s="1">
        <v>185</v>
      </c>
      <c r="F20" s="2">
        <v>0.40217391304347799</v>
      </c>
    </row>
    <row r="21" spans="1:6" x14ac:dyDescent="0.25">
      <c r="A21" s="16" t="s">
        <v>1490</v>
      </c>
      <c r="B21" s="1">
        <v>25</v>
      </c>
      <c r="C21" s="1" t="s">
        <v>2216</v>
      </c>
      <c r="D21" s="2" t="s">
        <v>2216</v>
      </c>
      <c r="E21" s="1" t="s">
        <v>2216</v>
      </c>
      <c r="F21" s="2" t="s">
        <v>2216</v>
      </c>
    </row>
    <row r="22" spans="1:6" x14ac:dyDescent="0.25">
      <c r="A22" s="16" t="s">
        <v>1491</v>
      </c>
      <c r="B22" s="1">
        <v>916</v>
      </c>
      <c r="C22" s="1">
        <v>461</v>
      </c>
      <c r="D22" s="2">
        <v>0.50327510917030605</v>
      </c>
      <c r="E22" s="1">
        <v>225</v>
      </c>
      <c r="F22" s="2">
        <v>0.48806941431670298</v>
      </c>
    </row>
    <row r="23" spans="1:6" x14ac:dyDescent="0.25">
      <c r="A23" s="16" t="s">
        <v>1492</v>
      </c>
      <c r="B23" s="1">
        <v>1218</v>
      </c>
      <c r="C23" s="1">
        <v>523</v>
      </c>
      <c r="D23" s="2">
        <v>0.42939244663382597</v>
      </c>
      <c r="E23" s="1">
        <v>238</v>
      </c>
      <c r="F23" s="2">
        <v>0.455066921606119</v>
      </c>
    </row>
    <row r="24" spans="1:6" x14ac:dyDescent="0.25">
      <c r="A24" s="16" t="s">
        <v>1493</v>
      </c>
      <c r="B24" s="1">
        <v>1083</v>
      </c>
      <c r="C24" s="1">
        <v>426</v>
      </c>
      <c r="D24" s="2">
        <v>0.39335180055401697</v>
      </c>
      <c r="E24" s="1">
        <v>92</v>
      </c>
      <c r="F24" s="2">
        <v>0.215962441314554</v>
      </c>
    </row>
    <row r="25" spans="1:6" x14ac:dyDescent="0.25">
      <c r="A25" s="16" t="s">
        <v>1494</v>
      </c>
      <c r="B25" s="1">
        <v>2037</v>
      </c>
      <c r="C25" s="1">
        <v>490</v>
      </c>
      <c r="D25" s="2">
        <v>0.240549828178694</v>
      </c>
      <c r="E25" s="1">
        <v>54</v>
      </c>
      <c r="F25" s="2">
        <v>0.11020408163265299</v>
      </c>
    </row>
    <row r="26" spans="1:6" x14ac:dyDescent="0.25">
      <c r="A26" s="16" t="s">
        <v>1495</v>
      </c>
      <c r="B26" s="1">
        <v>32</v>
      </c>
      <c r="C26" s="1">
        <v>11</v>
      </c>
      <c r="D26" s="2">
        <v>0.34375</v>
      </c>
      <c r="E26" s="1" t="s">
        <v>2216</v>
      </c>
      <c r="F26" s="2" t="s">
        <v>2216</v>
      </c>
    </row>
    <row r="27" spans="1:6" x14ac:dyDescent="0.25">
      <c r="A27" s="16" t="s">
        <v>1496</v>
      </c>
      <c r="B27" s="1">
        <v>515</v>
      </c>
      <c r="C27" s="1">
        <v>273</v>
      </c>
      <c r="D27" s="2">
        <v>0.53009708737864103</v>
      </c>
      <c r="E27" s="1">
        <v>83</v>
      </c>
      <c r="F27" s="2">
        <v>0.304029304029304</v>
      </c>
    </row>
    <row r="28" spans="1:6" x14ac:dyDescent="0.25">
      <c r="A28" s="16" t="s">
        <v>1497</v>
      </c>
      <c r="B28" s="1">
        <v>281</v>
      </c>
      <c r="C28" s="1">
        <v>113</v>
      </c>
      <c r="D28" s="2">
        <v>0.40213523131672602</v>
      </c>
      <c r="E28" s="1">
        <v>28</v>
      </c>
      <c r="F28" s="2">
        <v>0.247787610619469</v>
      </c>
    </row>
    <row r="29" spans="1:6" x14ac:dyDescent="0.25">
      <c r="A29" s="16" t="s">
        <v>1498</v>
      </c>
      <c r="B29" s="1">
        <v>254</v>
      </c>
      <c r="C29" s="1">
        <v>189</v>
      </c>
      <c r="D29" s="2">
        <v>0.74409448818897606</v>
      </c>
      <c r="E29" s="1">
        <v>54</v>
      </c>
      <c r="F29" s="2">
        <v>0.28571428571428598</v>
      </c>
    </row>
    <row r="30" spans="1:6" x14ac:dyDescent="0.25">
      <c r="A30" s="16" t="s">
        <v>1499</v>
      </c>
      <c r="B30" s="1">
        <v>187</v>
      </c>
      <c r="C30" s="1">
        <v>138</v>
      </c>
      <c r="D30" s="2">
        <v>0.73796791443850296</v>
      </c>
      <c r="E30" s="1">
        <v>34</v>
      </c>
      <c r="F30" s="2">
        <v>0.24637681159420299</v>
      </c>
    </row>
    <row r="31" spans="1:6" x14ac:dyDescent="0.25">
      <c r="A31" s="16" t="s">
        <v>1500</v>
      </c>
      <c r="B31" s="1">
        <v>5</v>
      </c>
      <c r="C31" s="1" t="s">
        <v>2216</v>
      </c>
      <c r="D31" s="2" t="s">
        <v>2216</v>
      </c>
      <c r="E31" s="1" t="s">
        <v>2216</v>
      </c>
      <c r="F31" s="2">
        <v>0</v>
      </c>
    </row>
    <row r="32" spans="1:6" x14ac:dyDescent="0.25">
      <c r="A32" s="16" t="s">
        <v>1501</v>
      </c>
      <c r="B32" s="1">
        <v>220</v>
      </c>
      <c r="C32" s="1">
        <v>183</v>
      </c>
      <c r="D32" s="2">
        <v>0.83181818181818201</v>
      </c>
      <c r="E32" s="1">
        <v>60</v>
      </c>
      <c r="F32" s="2">
        <v>0.32786885245901598</v>
      </c>
    </row>
    <row r="33" spans="1:6" x14ac:dyDescent="0.25">
      <c r="A33" s="16" t="s">
        <v>1502</v>
      </c>
      <c r="B33" s="1">
        <v>83</v>
      </c>
      <c r="C33" s="1">
        <v>61</v>
      </c>
      <c r="D33" s="2">
        <v>0.73493975903614495</v>
      </c>
      <c r="E33" s="1">
        <v>21</v>
      </c>
      <c r="F33" s="2">
        <v>0.34426229508196698</v>
      </c>
    </row>
    <row r="34" spans="1:6" x14ac:dyDescent="0.25">
      <c r="A34" s="16" t="s">
        <v>1503</v>
      </c>
      <c r="B34" s="1">
        <v>109</v>
      </c>
      <c r="C34" s="1">
        <v>46</v>
      </c>
      <c r="D34" s="2">
        <v>0.42201834862385301</v>
      </c>
      <c r="E34" s="1">
        <v>7</v>
      </c>
      <c r="F34" s="2">
        <v>0.15217391304347799</v>
      </c>
    </row>
    <row r="35" spans="1:6" x14ac:dyDescent="0.25">
      <c r="A35" s="16" t="s">
        <v>1504</v>
      </c>
      <c r="B35" s="1">
        <v>209</v>
      </c>
      <c r="C35" s="1">
        <v>49</v>
      </c>
      <c r="D35" s="2">
        <v>0.23444976076554999</v>
      </c>
      <c r="E35" s="1">
        <v>7</v>
      </c>
      <c r="F35" s="2">
        <v>0.14285714285714299</v>
      </c>
    </row>
    <row r="36" spans="1:6" x14ac:dyDescent="0.25">
      <c r="A36" s="16" t="s">
        <v>1505</v>
      </c>
      <c r="B36" s="1">
        <v>4</v>
      </c>
      <c r="C36" s="1" t="s">
        <v>2216</v>
      </c>
      <c r="D36" s="2">
        <v>0</v>
      </c>
      <c r="E36" s="1" t="s">
        <v>2216</v>
      </c>
      <c r="F36" s="2">
        <v>0</v>
      </c>
    </row>
    <row r="37" spans="1:6" x14ac:dyDescent="0.25">
      <c r="A37" s="16" t="s">
        <v>1506</v>
      </c>
      <c r="B37" s="1">
        <v>101</v>
      </c>
      <c r="C37" s="1">
        <v>41</v>
      </c>
      <c r="D37" s="2">
        <v>0.40594059405940602</v>
      </c>
      <c r="E37" s="1">
        <v>9</v>
      </c>
      <c r="F37" s="2">
        <v>0.219512195121951</v>
      </c>
    </row>
    <row r="38" spans="1:6" x14ac:dyDescent="0.25">
      <c r="A38" s="16" t="s">
        <v>1507</v>
      </c>
      <c r="B38" s="1">
        <v>100</v>
      </c>
      <c r="C38" s="1">
        <v>22</v>
      </c>
      <c r="D38" s="2">
        <v>0.22</v>
      </c>
      <c r="E38" s="1" t="s">
        <v>2216</v>
      </c>
      <c r="F38" s="2" t="s">
        <v>2216</v>
      </c>
    </row>
    <row r="39" spans="1:6" x14ac:dyDescent="0.25">
      <c r="A39" s="16" t="s">
        <v>1508</v>
      </c>
      <c r="B39" s="1">
        <v>258</v>
      </c>
      <c r="C39" s="1">
        <v>144</v>
      </c>
      <c r="D39" s="2">
        <v>0.55813953488372103</v>
      </c>
      <c r="E39" s="1">
        <v>27</v>
      </c>
      <c r="F39" s="2">
        <v>0.1875</v>
      </c>
    </row>
    <row r="40" spans="1:6" x14ac:dyDescent="0.25">
      <c r="A40" s="16" t="s">
        <v>1509</v>
      </c>
      <c r="B40" s="1">
        <v>360</v>
      </c>
      <c r="C40" s="1">
        <v>174</v>
      </c>
      <c r="D40" s="2">
        <v>0.483333333333333</v>
      </c>
      <c r="E40" s="1">
        <v>19</v>
      </c>
      <c r="F40" s="2">
        <v>0.109195402298851</v>
      </c>
    </row>
    <row r="41" spans="1:6" x14ac:dyDescent="0.25">
      <c r="A41" s="16" t="s">
        <v>1510</v>
      </c>
      <c r="B41" s="1">
        <v>6</v>
      </c>
      <c r="C41" s="1" t="s">
        <v>2216</v>
      </c>
      <c r="D41" s="2" t="s">
        <v>2216</v>
      </c>
      <c r="E41" s="1" t="s">
        <v>2216</v>
      </c>
      <c r="F41" s="2" t="s">
        <v>2216</v>
      </c>
    </row>
    <row r="42" spans="1:6" x14ac:dyDescent="0.25">
      <c r="A42" s="16" t="s">
        <v>1511</v>
      </c>
      <c r="B42" s="1">
        <v>324</v>
      </c>
      <c r="C42" s="1">
        <v>155</v>
      </c>
      <c r="D42" s="2">
        <v>0.47839506172839502</v>
      </c>
      <c r="E42" s="1">
        <v>35</v>
      </c>
      <c r="F42" s="2">
        <v>0.225806451612903</v>
      </c>
    </row>
    <row r="43" spans="1:6" x14ac:dyDescent="0.25">
      <c r="A43" s="16" t="s">
        <v>1512</v>
      </c>
      <c r="B43" s="1">
        <v>200</v>
      </c>
      <c r="C43" s="1">
        <v>80</v>
      </c>
      <c r="D43" s="2">
        <v>0.4</v>
      </c>
      <c r="E43" s="1">
        <v>15</v>
      </c>
      <c r="F43" s="2">
        <v>0.1875</v>
      </c>
    </row>
    <row r="44" spans="1:6" x14ac:dyDescent="0.25">
      <c r="A44" s="16" t="s">
        <v>1513</v>
      </c>
      <c r="B44" s="1">
        <v>832</v>
      </c>
      <c r="C44" s="1">
        <v>509</v>
      </c>
      <c r="D44" s="2">
        <v>0.61177884615384603</v>
      </c>
      <c r="E44" s="1">
        <v>107</v>
      </c>
      <c r="F44" s="2">
        <v>0.21021611001964599</v>
      </c>
    </row>
    <row r="45" spans="1:6" x14ac:dyDescent="0.25">
      <c r="A45" s="16" t="s">
        <v>1514</v>
      </c>
      <c r="B45" s="1">
        <v>891</v>
      </c>
      <c r="C45" s="1">
        <v>574</v>
      </c>
      <c r="D45" s="2">
        <v>0.64421997755331095</v>
      </c>
      <c r="E45" s="1">
        <v>105</v>
      </c>
      <c r="F45" s="2">
        <v>0.18292682926829301</v>
      </c>
    </row>
    <row r="46" spans="1:6" x14ac:dyDescent="0.25">
      <c r="A46" s="16" t="s">
        <v>1515</v>
      </c>
      <c r="B46" s="1">
        <v>26</v>
      </c>
      <c r="C46" s="1" t="s">
        <v>2216</v>
      </c>
      <c r="D46" s="2" t="s">
        <v>2216</v>
      </c>
      <c r="E46" s="1" t="s">
        <v>2216</v>
      </c>
      <c r="F46" s="2" t="s">
        <v>2216</v>
      </c>
    </row>
    <row r="47" spans="1:6" x14ac:dyDescent="0.25">
      <c r="A47" s="16" t="s">
        <v>1516</v>
      </c>
      <c r="B47" s="1">
        <v>787</v>
      </c>
      <c r="C47" s="1">
        <v>586</v>
      </c>
      <c r="D47" s="2">
        <v>0.74459974587039401</v>
      </c>
      <c r="E47" s="1">
        <v>165</v>
      </c>
      <c r="F47" s="2">
        <v>0.28156996587030703</v>
      </c>
    </row>
    <row r="48" spans="1:6" x14ac:dyDescent="0.25">
      <c r="A48" s="16" t="s">
        <v>1517</v>
      </c>
      <c r="B48" s="1">
        <v>382</v>
      </c>
      <c r="C48" s="1">
        <v>283</v>
      </c>
      <c r="D48" s="2">
        <v>0.74083769633507901</v>
      </c>
      <c r="E48" s="1">
        <v>94</v>
      </c>
      <c r="F48" s="2">
        <v>0.33215547703180198</v>
      </c>
    </row>
    <row r="49" spans="1:6" x14ac:dyDescent="0.25">
      <c r="A49" s="10" t="s">
        <v>14</v>
      </c>
      <c r="B49" s="4">
        <v>44771</v>
      </c>
      <c r="C49" s="4">
        <v>14563</v>
      </c>
      <c r="D49" s="3">
        <v>0.32527752339684202</v>
      </c>
      <c r="E49" s="4">
        <v>3064</v>
      </c>
      <c r="F49" s="3">
        <v>0.21039620957220401</v>
      </c>
    </row>
    <row r="50" spans="1:6" x14ac:dyDescent="0.25">
      <c r="A50" s="15"/>
    </row>
    <row r="51" spans="1:6" x14ac:dyDescent="0.25">
      <c r="A51" s="13" t="s">
        <v>35</v>
      </c>
    </row>
    <row r="52" spans="1:6" x14ac:dyDescent="0.25">
      <c r="A52" s="14" t="s">
        <v>36</v>
      </c>
    </row>
    <row r="53" spans="1:6" x14ac:dyDescent="0.25">
      <c r="A53" s="14" t="s">
        <v>37</v>
      </c>
    </row>
    <row r="54" spans="1:6" x14ac:dyDescent="0.25">
      <c r="A54" s="14" t="s">
        <v>69</v>
      </c>
    </row>
    <row r="55" spans="1:6" x14ac:dyDescent="0.25">
      <c r="A55" s="14" t="s">
        <v>1096</v>
      </c>
    </row>
    <row r="56" spans="1:6" x14ac:dyDescent="0.25">
      <c r="A56" s="14" t="s">
        <v>1106</v>
      </c>
    </row>
    <row r="57" spans="1:6" x14ac:dyDescent="0.25">
      <c r="A57" s="14" t="s">
        <v>872</v>
      </c>
    </row>
    <row r="58" spans="1:6" x14ac:dyDescent="0.25">
      <c r="A58" s="14" t="s">
        <v>873</v>
      </c>
    </row>
    <row r="59" spans="1:6" x14ac:dyDescent="0.25">
      <c r="A59" s="14" t="s">
        <v>39</v>
      </c>
    </row>
    <row r="60" spans="1:6" x14ac:dyDescent="0.25">
      <c r="A60" s="15"/>
    </row>
    <row r="61" spans="1:6" x14ac:dyDescent="0.25">
      <c r="A61" s="15"/>
    </row>
    <row r="62" spans="1:6" x14ac:dyDescent="0.25">
      <c r="A62" s="15"/>
    </row>
    <row r="63" spans="1:6" x14ac:dyDescent="0.25">
      <c r="A63" s="15"/>
    </row>
    <row r="64" spans="1:6"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F200"/>
  <sheetViews>
    <sheetView showGridLines="0" workbookViewId="0"/>
  </sheetViews>
  <sheetFormatPr defaultColWidth="11.5546875" defaultRowHeight="13.2" x14ac:dyDescent="0.25"/>
  <cols>
    <col min="1" max="1" width="40.6640625" customWidth="1"/>
    <col min="2" max="11" width="12.6640625" customWidth="1"/>
  </cols>
  <sheetData>
    <row r="1" spans="1:6" ht="15" x14ac:dyDescent="0.25">
      <c r="A1" s="12" t="s">
        <v>1629</v>
      </c>
    </row>
    <row r="2" spans="1:6" ht="15" x14ac:dyDescent="0.25">
      <c r="A2" s="12" t="s">
        <v>1183</v>
      </c>
    </row>
    <row r="3" spans="1:6" ht="15" x14ac:dyDescent="0.25">
      <c r="A3" s="12" t="s">
        <v>57</v>
      </c>
    </row>
    <row r="4" spans="1:6" ht="15" x14ac:dyDescent="0.25">
      <c r="A4" s="12" t="s">
        <v>867</v>
      </c>
    </row>
    <row r="5" spans="1:6" x14ac:dyDescent="0.25">
      <c r="A5" s="19" t="str">
        <f>HYPERLINK("#'Table of contents'!A84", "Back to contents")</f>
        <v>Back to contents</v>
      </c>
    </row>
    <row r="6" spans="1:6" x14ac:dyDescent="0.25">
      <c r="A6" s="15"/>
    </row>
    <row r="7" spans="1:6" ht="28.8" customHeight="1" x14ac:dyDescent="0.25">
      <c r="A7" s="15"/>
      <c r="B7" s="17"/>
      <c r="C7" s="25" t="s">
        <v>1186</v>
      </c>
      <c r="D7" s="25"/>
      <c r="E7" s="25" t="s">
        <v>1187</v>
      </c>
      <c r="F7" s="25"/>
    </row>
    <row r="8" spans="1:6" ht="66" x14ac:dyDescent="0.25">
      <c r="A8" s="18" t="s">
        <v>34</v>
      </c>
      <c r="B8" s="17" t="s">
        <v>1185</v>
      </c>
      <c r="C8" s="17" t="s">
        <v>1184</v>
      </c>
      <c r="D8" s="17" t="s">
        <v>1175</v>
      </c>
      <c r="E8" s="17" t="s">
        <v>1184</v>
      </c>
      <c r="F8" s="17" t="s">
        <v>1176</v>
      </c>
    </row>
    <row r="9" spans="1:6" x14ac:dyDescent="0.25">
      <c r="A9" s="16" t="s">
        <v>1478</v>
      </c>
      <c r="B9" s="1">
        <v>13665</v>
      </c>
      <c r="C9" s="1">
        <v>2457</v>
      </c>
      <c r="D9" s="2">
        <v>0.17980241492865001</v>
      </c>
      <c r="E9" s="1">
        <v>135</v>
      </c>
      <c r="F9" s="2">
        <v>5.4945054945054903E-2</v>
      </c>
    </row>
    <row r="10" spans="1:6" x14ac:dyDescent="0.25">
      <c r="A10" s="16" t="s">
        <v>1519</v>
      </c>
      <c r="B10" s="1">
        <v>2771</v>
      </c>
      <c r="C10" s="1">
        <v>439</v>
      </c>
      <c r="D10" s="2">
        <v>0.158426560808372</v>
      </c>
      <c r="E10" s="1">
        <v>14</v>
      </c>
      <c r="F10" s="2">
        <v>3.18906605922551E-2</v>
      </c>
    </row>
    <row r="11" spans="1:6" x14ac:dyDescent="0.25">
      <c r="A11" s="16" t="s">
        <v>1520</v>
      </c>
      <c r="B11" s="1">
        <v>532</v>
      </c>
      <c r="C11" s="1">
        <v>106</v>
      </c>
      <c r="D11" s="2">
        <v>0.19924812030075201</v>
      </c>
      <c r="E11" s="1">
        <v>6</v>
      </c>
      <c r="F11" s="2">
        <v>5.6603773584905703E-2</v>
      </c>
    </row>
    <row r="12" spans="1:6" x14ac:dyDescent="0.25">
      <c r="A12" s="16" t="s">
        <v>1521</v>
      </c>
      <c r="B12" s="1">
        <v>236</v>
      </c>
      <c r="C12" s="1">
        <v>39</v>
      </c>
      <c r="D12" s="2">
        <v>0.16525423728813601</v>
      </c>
      <c r="E12" s="1" t="s">
        <v>2216</v>
      </c>
      <c r="F12" s="2" t="s">
        <v>2216</v>
      </c>
    </row>
    <row r="13" spans="1:6" x14ac:dyDescent="0.25">
      <c r="A13" s="16" t="s">
        <v>1522</v>
      </c>
      <c r="B13" s="1">
        <v>715</v>
      </c>
      <c r="C13" s="1">
        <v>219</v>
      </c>
      <c r="D13" s="2">
        <v>0.306293706293706</v>
      </c>
      <c r="E13" s="1">
        <v>18</v>
      </c>
      <c r="F13" s="2">
        <v>8.2191780821917804E-2</v>
      </c>
    </row>
    <row r="14" spans="1:6" x14ac:dyDescent="0.25">
      <c r="A14" s="16" t="s">
        <v>1523</v>
      </c>
      <c r="B14" s="1">
        <v>192</v>
      </c>
      <c r="C14" s="1">
        <v>21</v>
      </c>
      <c r="D14" s="2">
        <v>0.109375</v>
      </c>
      <c r="E14" s="1" t="s">
        <v>2216</v>
      </c>
      <c r="F14" s="2" t="s">
        <v>2216</v>
      </c>
    </row>
    <row r="15" spans="1:6" x14ac:dyDescent="0.25">
      <c r="A15" s="16" t="s">
        <v>1524</v>
      </c>
      <c r="B15" s="1">
        <v>287</v>
      </c>
      <c r="C15" s="1">
        <v>72</v>
      </c>
      <c r="D15" s="2">
        <v>0.25087108013937298</v>
      </c>
      <c r="E15" s="1" t="s">
        <v>2216</v>
      </c>
      <c r="F15" s="2" t="s">
        <v>2216</v>
      </c>
    </row>
    <row r="16" spans="1:6" x14ac:dyDescent="0.25">
      <c r="A16" s="16" t="s">
        <v>1525</v>
      </c>
      <c r="B16" s="1">
        <v>591</v>
      </c>
      <c r="C16" s="1">
        <v>123</v>
      </c>
      <c r="D16" s="2">
        <v>0.208121827411168</v>
      </c>
      <c r="E16" s="1" t="s">
        <v>2216</v>
      </c>
      <c r="F16" s="2" t="s">
        <v>2216</v>
      </c>
    </row>
    <row r="17" spans="1:6" x14ac:dyDescent="0.25">
      <c r="A17" s="16" t="s">
        <v>1526</v>
      </c>
      <c r="B17" s="1">
        <v>131</v>
      </c>
      <c r="C17" s="1">
        <v>22</v>
      </c>
      <c r="D17" s="2">
        <v>0.16793893129771001</v>
      </c>
      <c r="E17" s="1" t="s">
        <v>2216</v>
      </c>
      <c r="F17" s="2" t="s">
        <v>2216</v>
      </c>
    </row>
    <row r="18" spans="1:6" x14ac:dyDescent="0.25">
      <c r="A18" s="16" t="s">
        <v>1527</v>
      </c>
      <c r="B18" s="1">
        <v>2226</v>
      </c>
      <c r="C18" s="1">
        <v>233</v>
      </c>
      <c r="D18" s="2">
        <v>0.10467205750224599</v>
      </c>
      <c r="E18" s="1">
        <v>13</v>
      </c>
      <c r="F18" s="2">
        <v>5.5793991416309002E-2</v>
      </c>
    </row>
    <row r="19" spans="1:6" x14ac:dyDescent="0.25">
      <c r="A19" s="16" t="s">
        <v>1528</v>
      </c>
      <c r="B19" s="1">
        <v>54</v>
      </c>
      <c r="C19" s="1" t="s">
        <v>2216</v>
      </c>
      <c r="D19" s="2" t="s">
        <v>2216</v>
      </c>
      <c r="E19" s="1" t="s">
        <v>2216</v>
      </c>
      <c r="F19" s="2">
        <v>0</v>
      </c>
    </row>
    <row r="20" spans="1:6" x14ac:dyDescent="0.25">
      <c r="A20" s="16" t="s">
        <v>1529</v>
      </c>
      <c r="B20" s="1">
        <v>385</v>
      </c>
      <c r="C20" s="1">
        <v>79</v>
      </c>
      <c r="D20" s="2">
        <v>0.20519480519480501</v>
      </c>
      <c r="E20" s="1" t="s">
        <v>2216</v>
      </c>
      <c r="F20" s="2" t="s">
        <v>2216</v>
      </c>
    </row>
    <row r="21" spans="1:6" x14ac:dyDescent="0.25">
      <c r="A21" s="16" t="s">
        <v>1530</v>
      </c>
      <c r="B21" s="1">
        <v>2699</v>
      </c>
      <c r="C21" s="1">
        <v>646</v>
      </c>
      <c r="D21" s="2">
        <v>0.23934790663208599</v>
      </c>
      <c r="E21" s="1">
        <v>31</v>
      </c>
      <c r="F21" s="2">
        <v>4.7987616099071199E-2</v>
      </c>
    </row>
    <row r="22" spans="1:6" x14ac:dyDescent="0.25">
      <c r="A22" s="16" t="s">
        <v>1531</v>
      </c>
      <c r="B22" s="1">
        <v>21</v>
      </c>
      <c r="C22" s="1" t="s">
        <v>2216</v>
      </c>
      <c r="D22" s="2" t="s">
        <v>2216</v>
      </c>
      <c r="E22" s="1" t="s">
        <v>2216</v>
      </c>
      <c r="F22" s="2">
        <v>0</v>
      </c>
    </row>
    <row r="23" spans="1:6" x14ac:dyDescent="0.25">
      <c r="A23" s="16" t="s">
        <v>1532</v>
      </c>
      <c r="B23" s="1">
        <v>4202</v>
      </c>
      <c r="C23" s="1">
        <v>983</v>
      </c>
      <c r="D23" s="2">
        <v>0.23393622084721599</v>
      </c>
      <c r="E23" s="1">
        <v>78</v>
      </c>
      <c r="F23" s="2">
        <v>7.9348931841302095E-2</v>
      </c>
    </row>
    <row r="24" spans="1:6" x14ac:dyDescent="0.25">
      <c r="A24" s="16" t="s">
        <v>1483</v>
      </c>
      <c r="B24" s="1">
        <v>802</v>
      </c>
      <c r="C24" s="1">
        <v>713</v>
      </c>
      <c r="D24" s="2">
        <v>0.88902743142144602</v>
      </c>
      <c r="E24" s="1">
        <v>252</v>
      </c>
      <c r="F24" s="2">
        <v>0.35343618513323999</v>
      </c>
    </row>
    <row r="25" spans="1:6" x14ac:dyDescent="0.25">
      <c r="A25" s="16" t="s">
        <v>1533</v>
      </c>
      <c r="B25" s="1">
        <v>185</v>
      </c>
      <c r="C25" s="1">
        <v>160</v>
      </c>
      <c r="D25" s="2">
        <v>0.86486486486486502</v>
      </c>
      <c r="E25" s="1">
        <v>56</v>
      </c>
      <c r="F25" s="2">
        <v>0.35</v>
      </c>
    </row>
    <row r="26" spans="1:6" x14ac:dyDescent="0.25">
      <c r="A26" s="16" t="s">
        <v>1534</v>
      </c>
      <c r="B26" s="1">
        <v>107</v>
      </c>
      <c r="C26" s="1">
        <v>96</v>
      </c>
      <c r="D26" s="2">
        <v>0.89719626168224298</v>
      </c>
      <c r="E26" s="1">
        <v>31</v>
      </c>
      <c r="F26" s="2">
        <v>0.32291666666666702</v>
      </c>
    </row>
    <row r="27" spans="1:6" x14ac:dyDescent="0.25">
      <c r="A27" s="16" t="s">
        <v>1535</v>
      </c>
      <c r="B27" s="1">
        <v>32</v>
      </c>
      <c r="C27" s="1">
        <v>27</v>
      </c>
      <c r="D27" s="2">
        <v>0.84375</v>
      </c>
      <c r="E27" s="1" t="s">
        <v>2216</v>
      </c>
      <c r="F27" s="2" t="s">
        <v>2216</v>
      </c>
    </row>
    <row r="28" spans="1:6" x14ac:dyDescent="0.25">
      <c r="A28" s="16" t="s">
        <v>1536</v>
      </c>
      <c r="B28" s="1">
        <v>100</v>
      </c>
      <c r="C28" s="1">
        <v>96</v>
      </c>
      <c r="D28" s="2">
        <v>0.96</v>
      </c>
      <c r="E28" s="1">
        <v>23</v>
      </c>
      <c r="F28" s="2">
        <v>0.23958333333333301</v>
      </c>
    </row>
    <row r="29" spans="1:6" x14ac:dyDescent="0.25">
      <c r="A29" s="16" t="s">
        <v>1537</v>
      </c>
      <c r="B29" s="1">
        <v>3</v>
      </c>
      <c r="C29" s="1" t="s">
        <v>2216</v>
      </c>
      <c r="D29" s="2" t="s">
        <v>2216</v>
      </c>
      <c r="E29" s="1" t="s">
        <v>2216</v>
      </c>
      <c r="F29" s="2">
        <v>0</v>
      </c>
    </row>
    <row r="30" spans="1:6" x14ac:dyDescent="0.25">
      <c r="A30" s="16" t="s">
        <v>1538</v>
      </c>
      <c r="B30" s="1">
        <v>30</v>
      </c>
      <c r="C30" s="1">
        <v>29</v>
      </c>
      <c r="D30" s="2">
        <v>0.96666666666666701</v>
      </c>
      <c r="E30" s="1" t="s">
        <v>2216</v>
      </c>
      <c r="F30" s="2" t="s">
        <v>2216</v>
      </c>
    </row>
    <row r="31" spans="1:6" x14ac:dyDescent="0.25">
      <c r="A31" s="16" t="s">
        <v>1539</v>
      </c>
      <c r="B31" s="1">
        <v>69</v>
      </c>
      <c r="C31" s="1">
        <v>62</v>
      </c>
      <c r="D31" s="2">
        <v>0.89855072463768104</v>
      </c>
      <c r="E31" s="1">
        <v>18</v>
      </c>
      <c r="F31" s="2">
        <v>0.29032258064516098</v>
      </c>
    </row>
    <row r="32" spans="1:6" x14ac:dyDescent="0.25">
      <c r="A32" s="16" t="s">
        <v>1540</v>
      </c>
      <c r="B32" s="1">
        <v>27</v>
      </c>
      <c r="C32" s="1" t="s">
        <v>2216</v>
      </c>
      <c r="D32" s="2" t="s">
        <v>2216</v>
      </c>
      <c r="E32" s="1" t="s">
        <v>2216</v>
      </c>
      <c r="F32" s="2" t="s">
        <v>2216</v>
      </c>
    </row>
    <row r="33" spans="1:6" x14ac:dyDescent="0.25">
      <c r="A33" s="16" t="s">
        <v>1541</v>
      </c>
      <c r="B33" s="1">
        <v>122</v>
      </c>
      <c r="C33" s="1">
        <v>105</v>
      </c>
      <c r="D33" s="2">
        <v>0.86065573770491799</v>
      </c>
      <c r="E33" s="1">
        <v>34</v>
      </c>
      <c r="F33" s="2">
        <v>0.32380952380952399</v>
      </c>
    </row>
    <row r="34" spans="1:6" x14ac:dyDescent="0.25">
      <c r="A34" s="16" t="s">
        <v>1542</v>
      </c>
      <c r="B34" s="1">
        <v>6</v>
      </c>
      <c r="C34" s="1" t="s">
        <v>2216</v>
      </c>
      <c r="D34" s="2" t="s">
        <v>2216</v>
      </c>
      <c r="E34" s="1" t="s">
        <v>2216</v>
      </c>
      <c r="F34" s="2" t="s">
        <v>2216</v>
      </c>
    </row>
    <row r="35" spans="1:6" x14ac:dyDescent="0.25">
      <c r="A35" s="16" t="s">
        <v>1543</v>
      </c>
      <c r="B35" s="1">
        <v>77</v>
      </c>
      <c r="C35" s="1">
        <v>67</v>
      </c>
      <c r="D35" s="2">
        <v>0.87012987012986998</v>
      </c>
      <c r="E35" s="1">
        <v>23</v>
      </c>
      <c r="F35" s="2">
        <v>0.34328358208955201</v>
      </c>
    </row>
    <row r="36" spans="1:6" x14ac:dyDescent="0.25">
      <c r="A36" s="16" t="s">
        <v>1544</v>
      </c>
      <c r="B36" s="1">
        <v>271</v>
      </c>
      <c r="C36" s="1">
        <v>243</v>
      </c>
      <c r="D36" s="2">
        <v>0.89667896678966796</v>
      </c>
      <c r="E36" s="1">
        <v>71</v>
      </c>
      <c r="F36" s="2">
        <v>0.29218106995884802</v>
      </c>
    </row>
    <row r="37" spans="1:6" x14ac:dyDescent="0.25">
      <c r="A37" s="16" t="s">
        <v>1545</v>
      </c>
      <c r="B37" s="1">
        <v>4</v>
      </c>
      <c r="C37" s="1" t="s">
        <v>2216</v>
      </c>
      <c r="D37" s="2" t="s">
        <v>2216</v>
      </c>
      <c r="E37" s="1" t="s">
        <v>2216</v>
      </c>
      <c r="F37" s="2" t="s">
        <v>2216</v>
      </c>
    </row>
    <row r="38" spans="1:6" x14ac:dyDescent="0.25">
      <c r="A38" s="16" t="s">
        <v>1546</v>
      </c>
      <c r="B38" s="1">
        <v>1109</v>
      </c>
      <c r="C38" s="1">
        <v>999</v>
      </c>
      <c r="D38" s="2">
        <v>0.90081154192966595</v>
      </c>
      <c r="E38" s="1">
        <v>383</v>
      </c>
      <c r="F38" s="2">
        <v>0.38338338338338301</v>
      </c>
    </row>
    <row r="39" spans="1:6" x14ac:dyDescent="0.25">
      <c r="A39" s="16" t="s">
        <v>1488</v>
      </c>
      <c r="B39" s="1">
        <v>820</v>
      </c>
      <c r="C39" s="1">
        <v>452</v>
      </c>
      <c r="D39" s="2">
        <v>0.551219512195122</v>
      </c>
      <c r="E39" s="1">
        <v>150</v>
      </c>
      <c r="F39" s="2">
        <v>0.33185840707964598</v>
      </c>
    </row>
    <row r="40" spans="1:6" x14ac:dyDescent="0.25">
      <c r="A40" s="16" t="s">
        <v>1547</v>
      </c>
      <c r="B40" s="1">
        <v>172</v>
      </c>
      <c r="C40" s="1">
        <v>88</v>
      </c>
      <c r="D40" s="2">
        <v>0.51162790697674398</v>
      </c>
      <c r="E40" s="1">
        <v>27</v>
      </c>
      <c r="F40" s="2">
        <v>0.30681818181818199</v>
      </c>
    </row>
    <row r="41" spans="1:6" x14ac:dyDescent="0.25">
      <c r="A41" s="16" t="s">
        <v>1548</v>
      </c>
      <c r="B41" s="1">
        <v>131</v>
      </c>
      <c r="C41" s="1">
        <v>69</v>
      </c>
      <c r="D41" s="2">
        <v>0.52671755725190805</v>
      </c>
      <c r="E41" s="1">
        <v>33</v>
      </c>
      <c r="F41" s="2">
        <v>0.47826086956521702</v>
      </c>
    </row>
    <row r="42" spans="1:6" x14ac:dyDescent="0.25">
      <c r="A42" s="16" t="s">
        <v>1549</v>
      </c>
      <c r="B42" s="1">
        <v>26</v>
      </c>
      <c r="C42" s="1" t="s">
        <v>2216</v>
      </c>
      <c r="D42" s="2" t="s">
        <v>2216</v>
      </c>
      <c r="E42" s="1" t="s">
        <v>2216</v>
      </c>
      <c r="F42" s="2" t="s">
        <v>2216</v>
      </c>
    </row>
    <row r="43" spans="1:6" x14ac:dyDescent="0.25">
      <c r="A43" s="16" t="s">
        <v>1550</v>
      </c>
      <c r="B43" s="1">
        <v>62</v>
      </c>
      <c r="C43" s="1">
        <v>33</v>
      </c>
      <c r="D43" s="2">
        <v>0.532258064516129</v>
      </c>
      <c r="E43" s="1">
        <v>9</v>
      </c>
      <c r="F43" s="2">
        <v>0.27272727272727298</v>
      </c>
    </row>
    <row r="44" spans="1:6" x14ac:dyDescent="0.25">
      <c r="A44" s="16" t="s">
        <v>1551</v>
      </c>
      <c r="B44" s="1">
        <v>10</v>
      </c>
      <c r="C44" s="1" t="s">
        <v>2216</v>
      </c>
      <c r="D44" s="2" t="s">
        <v>2216</v>
      </c>
      <c r="E44" s="1" t="s">
        <v>2216</v>
      </c>
      <c r="F44" s="2" t="s">
        <v>2216</v>
      </c>
    </row>
    <row r="45" spans="1:6" x14ac:dyDescent="0.25">
      <c r="A45" s="16" t="s">
        <v>1552</v>
      </c>
      <c r="B45" s="1">
        <v>31</v>
      </c>
      <c r="C45" s="1">
        <v>14</v>
      </c>
      <c r="D45" s="2">
        <v>0.45161290322580599</v>
      </c>
      <c r="E45" s="1" t="s">
        <v>2216</v>
      </c>
      <c r="F45" s="2" t="s">
        <v>2216</v>
      </c>
    </row>
    <row r="46" spans="1:6" x14ac:dyDescent="0.25">
      <c r="A46" s="16" t="s">
        <v>1553</v>
      </c>
      <c r="B46" s="1">
        <v>61</v>
      </c>
      <c r="C46" s="1">
        <v>35</v>
      </c>
      <c r="D46" s="2">
        <v>0.57377049180327899</v>
      </c>
      <c r="E46" s="1">
        <v>11</v>
      </c>
      <c r="F46" s="2">
        <v>0.314285714285714</v>
      </c>
    </row>
    <row r="47" spans="1:6" x14ac:dyDescent="0.25">
      <c r="A47" s="16" t="s">
        <v>1554</v>
      </c>
      <c r="B47" s="1">
        <v>20</v>
      </c>
      <c r="C47" s="1" t="s">
        <v>2216</v>
      </c>
      <c r="D47" s="2" t="s">
        <v>2216</v>
      </c>
      <c r="E47" s="1" t="s">
        <v>2216</v>
      </c>
      <c r="F47" s="2" t="s">
        <v>2216</v>
      </c>
    </row>
    <row r="48" spans="1:6" x14ac:dyDescent="0.25">
      <c r="A48" s="16" t="s">
        <v>1555</v>
      </c>
      <c r="B48" s="1">
        <v>119</v>
      </c>
      <c r="C48" s="1">
        <v>71</v>
      </c>
      <c r="D48" s="2">
        <v>0.59663865546218497</v>
      </c>
      <c r="E48" s="1">
        <v>31</v>
      </c>
      <c r="F48" s="2">
        <v>0.43661971830985902</v>
      </c>
    </row>
    <row r="49" spans="1:6" x14ac:dyDescent="0.25">
      <c r="A49" s="16" t="s">
        <v>1556</v>
      </c>
      <c r="B49" s="1">
        <v>8</v>
      </c>
      <c r="C49" s="1" t="s">
        <v>2216</v>
      </c>
      <c r="D49" s="2" t="s">
        <v>2216</v>
      </c>
      <c r="E49" s="1" t="s">
        <v>2216</v>
      </c>
      <c r="F49" s="2" t="s">
        <v>2216</v>
      </c>
    </row>
    <row r="50" spans="1:6" x14ac:dyDescent="0.25">
      <c r="A50" s="16" t="s">
        <v>1557</v>
      </c>
      <c r="B50" s="1">
        <v>45</v>
      </c>
      <c r="C50" s="1">
        <v>29</v>
      </c>
      <c r="D50" s="2">
        <v>0.64444444444444404</v>
      </c>
      <c r="E50" s="1" t="s">
        <v>2216</v>
      </c>
      <c r="F50" s="2" t="s">
        <v>2216</v>
      </c>
    </row>
    <row r="51" spans="1:6" x14ac:dyDescent="0.25">
      <c r="A51" s="16" t="s">
        <v>1558</v>
      </c>
      <c r="B51" s="1">
        <v>192</v>
      </c>
      <c r="C51" s="1">
        <v>96</v>
      </c>
      <c r="D51" s="2">
        <v>0.5</v>
      </c>
      <c r="E51" s="1">
        <v>47</v>
      </c>
      <c r="F51" s="2">
        <v>0.48958333333333298</v>
      </c>
    </row>
    <row r="52" spans="1:6" x14ac:dyDescent="0.25">
      <c r="A52" s="16" t="s">
        <v>1559</v>
      </c>
      <c r="B52" s="1">
        <v>3</v>
      </c>
      <c r="C52" s="1" t="s">
        <v>2216</v>
      </c>
      <c r="D52" s="2" t="s">
        <v>2216</v>
      </c>
      <c r="E52" s="1" t="s">
        <v>2216</v>
      </c>
      <c r="F52" s="2" t="s">
        <v>2216</v>
      </c>
    </row>
    <row r="53" spans="1:6" x14ac:dyDescent="0.25">
      <c r="A53" s="16" t="s">
        <v>1560</v>
      </c>
      <c r="B53" s="1">
        <v>2134</v>
      </c>
      <c r="C53" s="1">
        <v>984</v>
      </c>
      <c r="D53" s="2">
        <v>0.46110590440487298</v>
      </c>
      <c r="E53" s="1">
        <v>463</v>
      </c>
      <c r="F53" s="2">
        <v>0.470528455284553</v>
      </c>
    </row>
    <row r="54" spans="1:6" x14ac:dyDescent="0.25">
      <c r="A54" s="16" t="s">
        <v>1493</v>
      </c>
      <c r="B54" s="1">
        <v>1083</v>
      </c>
      <c r="C54" s="1">
        <v>426</v>
      </c>
      <c r="D54" s="2">
        <v>0.39335180055401697</v>
      </c>
      <c r="E54" s="1">
        <v>92</v>
      </c>
      <c r="F54" s="2">
        <v>0.215962441314554</v>
      </c>
    </row>
    <row r="55" spans="1:6" x14ac:dyDescent="0.25">
      <c r="A55" s="16" t="s">
        <v>1561</v>
      </c>
      <c r="B55" s="1">
        <v>474</v>
      </c>
      <c r="C55" s="1">
        <v>95</v>
      </c>
      <c r="D55" s="2">
        <v>0.20042194092827001</v>
      </c>
      <c r="E55" s="1">
        <v>14</v>
      </c>
      <c r="F55" s="2">
        <v>0.14736842105263201</v>
      </c>
    </row>
    <row r="56" spans="1:6" x14ac:dyDescent="0.25">
      <c r="A56" s="16" t="s">
        <v>1562</v>
      </c>
      <c r="B56" s="1">
        <v>214</v>
      </c>
      <c r="C56" s="1">
        <v>41</v>
      </c>
      <c r="D56" s="2">
        <v>0.19158878504672899</v>
      </c>
      <c r="E56" s="1">
        <v>7</v>
      </c>
      <c r="F56" s="2">
        <v>0.17073170731707299</v>
      </c>
    </row>
    <row r="57" spans="1:6" x14ac:dyDescent="0.25">
      <c r="A57" s="16" t="s">
        <v>1563</v>
      </c>
      <c r="B57" s="1">
        <v>59</v>
      </c>
      <c r="C57" s="1">
        <v>8</v>
      </c>
      <c r="D57" s="2">
        <v>0.13559322033898299</v>
      </c>
      <c r="E57" s="1" t="s">
        <v>2216</v>
      </c>
      <c r="F57" s="2" t="s">
        <v>2216</v>
      </c>
    </row>
    <row r="58" spans="1:6" x14ac:dyDescent="0.25">
      <c r="A58" s="16" t="s">
        <v>1564</v>
      </c>
      <c r="B58" s="1">
        <v>134</v>
      </c>
      <c r="C58" s="1">
        <v>46</v>
      </c>
      <c r="D58" s="2">
        <v>0.34328358208955201</v>
      </c>
      <c r="E58" s="1" t="s">
        <v>2216</v>
      </c>
      <c r="F58" s="2" t="s">
        <v>2216</v>
      </c>
    </row>
    <row r="59" spans="1:6" x14ac:dyDescent="0.25">
      <c r="A59" s="16" t="s">
        <v>1565</v>
      </c>
      <c r="B59" s="1">
        <v>17</v>
      </c>
      <c r="C59" s="1" t="s">
        <v>2216</v>
      </c>
      <c r="D59" s="2" t="s">
        <v>2216</v>
      </c>
      <c r="E59" s="1" t="s">
        <v>2216</v>
      </c>
      <c r="F59" s="2" t="s">
        <v>2216</v>
      </c>
    </row>
    <row r="60" spans="1:6" x14ac:dyDescent="0.25">
      <c r="A60" s="16" t="s">
        <v>1566</v>
      </c>
      <c r="B60" s="1">
        <v>55</v>
      </c>
      <c r="C60" s="1">
        <v>18</v>
      </c>
      <c r="D60" s="2">
        <v>0.32727272727272699</v>
      </c>
      <c r="E60" s="1" t="s">
        <v>2216</v>
      </c>
      <c r="F60" s="2" t="s">
        <v>2216</v>
      </c>
    </row>
    <row r="61" spans="1:6" x14ac:dyDescent="0.25">
      <c r="A61" s="16" t="s">
        <v>1567</v>
      </c>
      <c r="B61" s="1">
        <v>109</v>
      </c>
      <c r="C61" s="1">
        <v>32</v>
      </c>
      <c r="D61" s="2">
        <v>0.293577981651376</v>
      </c>
      <c r="E61" s="1" t="s">
        <v>2216</v>
      </c>
      <c r="F61" s="2" t="s">
        <v>2216</v>
      </c>
    </row>
    <row r="62" spans="1:6" x14ac:dyDescent="0.25">
      <c r="A62" s="16" t="s">
        <v>1568</v>
      </c>
      <c r="B62" s="1">
        <v>46</v>
      </c>
      <c r="C62" s="1">
        <v>8</v>
      </c>
      <c r="D62" s="2">
        <v>0.173913043478261</v>
      </c>
      <c r="E62" s="1" t="s">
        <v>2216</v>
      </c>
      <c r="F62" s="2">
        <v>0</v>
      </c>
    </row>
    <row r="63" spans="1:6" x14ac:dyDescent="0.25">
      <c r="A63" s="16" t="s">
        <v>1569</v>
      </c>
      <c r="B63" s="1">
        <v>298</v>
      </c>
      <c r="C63" s="1">
        <v>70</v>
      </c>
      <c r="D63" s="2">
        <v>0.23489932885906001</v>
      </c>
      <c r="E63" s="1">
        <v>8</v>
      </c>
      <c r="F63" s="2">
        <v>0.114285714285714</v>
      </c>
    </row>
    <row r="64" spans="1:6" x14ac:dyDescent="0.25">
      <c r="A64" s="16" t="s">
        <v>1570</v>
      </c>
      <c r="B64" s="1">
        <v>24</v>
      </c>
      <c r="C64" s="1" t="s">
        <v>2216</v>
      </c>
      <c r="D64" s="2" t="s">
        <v>2216</v>
      </c>
      <c r="E64" s="1" t="s">
        <v>2216</v>
      </c>
      <c r="F64" s="2">
        <v>0</v>
      </c>
    </row>
    <row r="65" spans="1:6" x14ac:dyDescent="0.25">
      <c r="A65" s="16" t="s">
        <v>1571</v>
      </c>
      <c r="B65" s="1">
        <v>135</v>
      </c>
      <c r="C65" s="1">
        <v>18</v>
      </c>
      <c r="D65" s="2">
        <v>0.133333333333333</v>
      </c>
      <c r="E65" s="1" t="s">
        <v>2216</v>
      </c>
      <c r="F65" s="2" t="s">
        <v>2216</v>
      </c>
    </row>
    <row r="66" spans="1:6" x14ac:dyDescent="0.25">
      <c r="A66" s="16" t="s">
        <v>1572</v>
      </c>
      <c r="B66" s="1">
        <v>500</v>
      </c>
      <c r="C66" s="1">
        <v>156</v>
      </c>
      <c r="D66" s="2">
        <v>0.312</v>
      </c>
      <c r="E66" s="1">
        <v>15</v>
      </c>
      <c r="F66" s="2">
        <v>9.6153846153846201E-2</v>
      </c>
    </row>
    <row r="67" spans="1:6" x14ac:dyDescent="0.25">
      <c r="A67" s="16" t="s">
        <v>1573</v>
      </c>
      <c r="B67" s="1">
        <v>4</v>
      </c>
      <c r="C67" s="1" t="s">
        <v>2216</v>
      </c>
      <c r="D67" s="2" t="s">
        <v>2216</v>
      </c>
      <c r="E67" s="1" t="s">
        <v>2216</v>
      </c>
      <c r="F67" s="2">
        <v>0</v>
      </c>
    </row>
    <row r="68" spans="1:6" x14ac:dyDescent="0.25">
      <c r="A68" s="16" t="s">
        <v>1574</v>
      </c>
      <c r="B68" s="1">
        <v>796</v>
      </c>
      <c r="C68" s="1">
        <v>386</v>
      </c>
      <c r="D68" s="2">
        <v>0.48492462311557799</v>
      </c>
      <c r="E68" s="1">
        <v>111</v>
      </c>
      <c r="F68" s="2">
        <v>0.28756476683937798</v>
      </c>
    </row>
    <row r="69" spans="1:6" x14ac:dyDescent="0.25">
      <c r="A69" s="16" t="s">
        <v>1498</v>
      </c>
      <c r="B69" s="1">
        <v>254</v>
      </c>
      <c r="C69" s="1">
        <v>189</v>
      </c>
      <c r="D69" s="2">
        <v>0.74409448818897606</v>
      </c>
      <c r="E69" s="1">
        <v>54</v>
      </c>
      <c r="F69" s="2">
        <v>0.28571428571428598</v>
      </c>
    </row>
    <row r="70" spans="1:6" x14ac:dyDescent="0.25">
      <c r="A70" s="16" t="s">
        <v>1575</v>
      </c>
      <c r="B70" s="1">
        <v>42</v>
      </c>
      <c r="C70" s="1">
        <v>34</v>
      </c>
      <c r="D70" s="2">
        <v>0.80952380952380998</v>
      </c>
      <c r="E70" s="1" t="s">
        <v>2216</v>
      </c>
      <c r="F70" s="2" t="s">
        <v>2216</v>
      </c>
    </row>
    <row r="71" spans="1:6" x14ac:dyDescent="0.25">
      <c r="A71" s="16" t="s">
        <v>1576</v>
      </c>
      <c r="B71" s="1">
        <v>22</v>
      </c>
      <c r="C71" s="1" t="s">
        <v>2216</v>
      </c>
      <c r="D71" s="2" t="s">
        <v>2216</v>
      </c>
      <c r="E71" s="1" t="s">
        <v>2216</v>
      </c>
      <c r="F71" s="2" t="s">
        <v>2216</v>
      </c>
    </row>
    <row r="72" spans="1:6" x14ac:dyDescent="0.25">
      <c r="A72" s="16" t="s">
        <v>1577</v>
      </c>
      <c r="B72" s="1">
        <v>6</v>
      </c>
      <c r="C72" s="1" t="s">
        <v>2216</v>
      </c>
      <c r="D72" s="2" t="s">
        <v>2216</v>
      </c>
      <c r="E72" s="1" t="s">
        <v>2216</v>
      </c>
      <c r="F72" s="2" t="s">
        <v>2216</v>
      </c>
    </row>
    <row r="73" spans="1:6" x14ac:dyDescent="0.25">
      <c r="A73" s="16" t="s">
        <v>1578</v>
      </c>
      <c r="B73" s="1">
        <v>21</v>
      </c>
      <c r="C73" s="1" t="s">
        <v>2216</v>
      </c>
      <c r="D73" s="2" t="s">
        <v>2216</v>
      </c>
      <c r="E73" s="1" t="s">
        <v>2216</v>
      </c>
      <c r="F73" s="2" t="s">
        <v>2216</v>
      </c>
    </row>
    <row r="74" spans="1:6" x14ac:dyDescent="0.25">
      <c r="A74" s="16" t="s">
        <v>1579</v>
      </c>
      <c r="B74" s="1" t="s">
        <v>2216</v>
      </c>
      <c r="C74" s="1" t="s">
        <v>2216</v>
      </c>
      <c r="D74" s="2" t="s">
        <v>2216</v>
      </c>
      <c r="E74" s="1" t="s">
        <v>2216</v>
      </c>
      <c r="F74" s="2">
        <v>0</v>
      </c>
    </row>
    <row r="75" spans="1:6" x14ac:dyDescent="0.25">
      <c r="A75" s="16" t="s">
        <v>1580</v>
      </c>
      <c r="B75" s="1">
        <v>4</v>
      </c>
      <c r="C75" s="1" t="s">
        <v>2216</v>
      </c>
      <c r="D75" s="2" t="s">
        <v>2216</v>
      </c>
      <c r="E75" s="1" t="s">
        <v>2216</v>
      </c>
      <c r="F75" s="2" t="s">
        <v>2216</v>
      </c>
    </row>
    <row r="76" spans="1:6" x14ac:dyDescent="0.25">
      <c r="A76" s="16" t="s">
        <v>1581</v>
      </c>
      <c r="B76" s="1">
        <v>18</v>
      </c>
      <c r="C76" s="1" t="s">
        <v>2216</v>
      </c>
      <c r="D76" s="2" t="s">
        <v>2216</v>
      </c>
      <c r="E76" s="1" t="s">
        <v>2216</v>
      </c>
      <c r="F76" s="2">
        <v>0</v>
      </c>
    </row>
    <row r="77" spans="1:6" x14ac:dyDescent="0.25">
      <c r="A77" s="16" t="s">
        <v>1582</v>
      </c>
      <c r="B77" s="1">
        <v>3</v>
      </c>
      <c r="C77" s="1" t="s">
        <v>2216</v>
      </c>
      <c r="D77" s="2" t="s">
        <v>2216</v>
      </c>
      <c r="E77" s="1" t="s">
        <v>2216</v>
      </c>
      <c r="F77" s="2" t="s">
        <v>2216</v>
      </c>
    </row>
    <row r="78" spans="1:6" x14ac:dyDescent="0.25">
      <c r="A78" s="16" t="s">
        <v>1583</v>
      </c>
      <c r="B78" s="1">
        <v>20</v>
      </c>
      <c r="C78" s="1" t="s">
        <v>2216</v>
      </c>
      <c r="D78" s="2" t="s">
        <v>2216</v>
      </c>
      <c r="E78" s="1" t="s">
        <v>2216</v>
      </c>
      <c r="F78" s="2" t="s">
        <v>2216</v>
      </c>
    </row>
    <row r="79" spans="1:6" x14ac:dyDescent="0.25">
      <c r="A79" s="16" t="s">
        <v>1584</v>
      </c>
      <c r="B79" s="1">
        <v>5</v>
      </c>
      <c r="C79" s="1" t="s">
        <v>2216</v>
      </c>
      <c r="D79" s="2" t="s">
        <v>2216</v>
      </c>
      <c r="E79" s="1" t="s">
        <v>2216</v>
      </c>
      <c r="F79" s="2" t="s">
        <v>2216</v>
      </c>
    </row>
    <row r="80" spans="1:6" x14ac:dyDescent="0.25">
      <c r="A80" s="16" t="s">
        <v>1585</v>
      </c>
      <c r="B80" s="1">
        <v>8</v>
      </c>
      <c r="C80" s="1" t="s">
        <v>2216</v>
      </c>
      <c r="D80" s="2" t="s">
        <v>2216</v>
      </c>
      <c r="E80" s="1" t="s">
        <v>2216</v>
      </c>
      <c r="F80" s="2" t="s">
        <v>2216</v>
      </c>
    </row>
    <row r="81" spans="1:6" x14ac:dyDescent="0.25">
      <c r="A81" s="16" t="s">
        <v>1586</v>
      </c>
      <c r="B81" s="1">
        <v>42</v>
      </c>
      <c r="C81" s="1">
        <v>34</v>
      </c>
      <c r="D81" s="2">
        <v>0.80952380952380998</v>
      </c>
      <c r="E81" s="1">
        <v>10</v>
      </c>
      <c r="F81" s="2">
        <v>0.29411764705882398</v>
      </c>
    </row>
    <row r="82" spans="1:6" x14ac:dyDescent="0.25">
      <c r="A82" s="16" t="s">
        <v>1587</v>
      </c>
      <c r="B82" s="1">
        <v>303</v>
      </c>
      <c r="C82" s="1">
        <v>244</v>
      </c>
      <c r="D82" s="2">
        <v>0.80528052805280503</v>
      </c>
      <c r="E82" s="1">
        <v>81</v>
      </c>
      <c r="F82" s="2">
        <v>0.33196721311475402</v>
      </c>
    </row>
    <row r="83" spans="1:6" x14ac:dyDescent="0.25">
      <c r="A83" s="16" t="s">
        <v>1503</v>
      </c>
      <c r="B83" s="1">
        <v>109</v>
      </c>
      <c r="C83" s="1">
        <v>46</v>
      </c>
      <c r="D83" s="2">
        <v>0.42201834862385301</v>
      </c>
      <c r="E83" s="1">
        <v>7</v>
      </c>
      <c r="F83" s="2">
        <v>0.15217391304347799</v>
      </c>
    </row>
    <row r="84" spans="1:6" x14ac:dyDescent="0.25">
      <c r="A84" s="16" t="s">
        <v>1588</v>
      </c>
      <c r="B84" s="1">
        <v>28</v>
      </c>
      <c r="C84" s="1" t="s">
        <v>2216</v>
      </c>
      <c r="D84" s="2" t="s">
        <v>2216</v>
      </c>
      <c r="E84" s="1" t="s">
        <v>2216</v>
      </c>
      <c r="F84" s="2" t="s">
        <v>2216</v>
      </c>
    </row>
    <row r="85" spans="1:6" x14ac:dyDescent="0.25">
      <c r="A85" s="16" t="s">
        <v>1589</v>
      </c>
      <c r="B85" s="1">
        <v>24</v>
      </c>
      <c r="C85" s="1" t="s">
        <v>2216</v>
      </c>
      <c r="D85" s="2" t="s">
        <v>2216</v>
      </c>
      <c r="E85" s="1" t="s">
        <v>2216</v>
      </c>
      <c r="F85" s="2">
        <v>0</v>
      </c>
    </row>
    <row r="86" spans="1:6" x14ac:dyDescent="0.25">
      <c r="A86" s="16" t="s">
        <v>1590</v>
      </c>
      <c r="B86" s="1">
        <v>7</v>
      </c>
      <c r="C86" s="1" t="s">
        <v>2216</v>
      </c>
      <c r="D86" s="2">
        <v>0</v>
      </c>
      <c r="E86" s="1" t="s">
        <v>2216</v>
      </c>
      <c r="F86" s="2">
        <v>0</v>
      </c>
    </row>
    <row r="87" spans="1:6" x14ac:dyDescent="0.25">
      <c r="A87" s="16" t="s">
        <v>1591</v>
      </c>
      <c r="B87" s="1">
        <v>22</v>
      </c>
      <c r="C87" s="1" t="s">
        <v>2216</v>
      </c>
      <c r="D87" s="2" t="s">
        <v>2216</v>
      </c>
      <c r="E87" s="1" t="s">
        <v>2216</v>
      </c>
      <c r="F87" s="2" t="s">
        <v>2216</v>
      </c>
    </row>
    <row r="88" spans="1:6" x14ac:dyDescent="0.25">
      <c r="A88" s="16" t="s">
        <v>1592</v>
      </c>
      <c r="B88" s="1" t="s">
        <v>2216</v>
      </c>
      <c r="C88" s="1" t="s">
        <v>2216</v>
      </c>
      <c r="D88" s="2">
        <v>0</v>
      </c>
      <c r="E88" s="1" t="s">
        <v>2216</v>
      </c>
      <c r="F88" s="2">
        <v>0</v>
      </c>
    </row>
    <row r="89" spans="1:6" x14ac:dyDescent="0.25">
      <c r="A89" s="16" t="s">
        <v>1593</v>
      </c>
      <c r="B89" s="1">
        <v>10</v>
      </c>
      <c r="C89" s="1" t="s">
        <v>2216</v>
      </c>
      <c r="D89" s="2">
        <v>0</v>
      </c>
      <c r="E89" s="1" t="s">
        <v>2216</v>
      </c>
      <c r="F89" s="2">
        <v>0</v>
      </c>
    </row>
    <row r="90" spans="1:6" x14ac:dyDescent="0.25">
      <c r="A90" s="16" t="s">
        <v>1594</v>
      </c>
      <c r="B90" s="1">
        <v>24</v>
      </c>
      <c r="C90" s="1" t="s">
        <v>2216</v>
      </c>
      <c r="D90" s="2" t="s">
        <v>2216</v>
      </c>
      <c r="E90" s="1" t="s">
        <v>2216</v>
      </c>
      <c r="F90" s="2" t="s">
        <v>2216</v>
      </c>
    </row>
    <row r="91" spans="1:6" x14ac:dyDescent="0.25">
      <c r="A91" s="16" t="s">
        <v>1595</v>
      </c>
      <c r="B91" s="1">
        <v>5</v>
      </c>
      <c r="C91" s="1" t="s">
        <v>2216</v>
      </c>
      <c r="D91" s="2" t="s">
        <v>2216</v>
      </c>
      <c r="E91" s="1" t="s">
        <v>2216</v>
      </c>
      <c r="F91" s="2" t="s">
        <v>2216</v>
      </c>
    </row>
    <row r="92" spans="1:6" x14ac:dyDescent="0.25">
      <c r="A92" s="16" t="s">
        <v>1596</v>
      </c>
      <c r="B92" s="1">
        <v>29</v>
      </c>
      <c r="C92" s="1" t="s">
        <v>2216</v>
      </c>
      <c r="D92" s="2" t="s">
        <v>2216</v>
      </c>
      <c r="E92" s="1" t="s">
        <v>2216</v>
      </c>
      <c r="F92" s="2">
        <v>0</v>
      </c>
    </row>
    <row r="93" spans="1:6" x14ac:dyDescent="0.25">
      <c r="A93" s="16" t="s">
        <v>1597</v>
      </c>
      <c r="B93" s="1">
        <v>3</v>
      </c>
      <c r="C93" s="1" t="s">
        <v>2216</v>
      </c>
      <c r="D93" s="2">
        <v>0</v>
      </c>
      <c r="E93" s="1" t="s">
        <v>2216</v>
      </c>
      <c r="F93" s="2">
        <v>0</v>
      </c>
    </row>
    <row r="94" spans="1:6" x14ac:dyDescent="0.25">
      <c r="A94" s="16" t="s">
        <v>1598</v>
      </c>
      <c r="B94" s="1">
        <v>9</v>
      </c>
      <c r="C94" s="1" t="s">
        <v>2216</v>
      </c>
      <c r="D94" s="2" t="s">
        <v>2216</v>
      </c>
      <c r="E94" s="1" t="s">
        <v>2216</v>
      </c>
      <c r="F94" s="2">
        <v>0</v>
      </c>
    </row>
    <row r="95" spans="1:6" x14ac:dyDescent="0.25">
      <c r="A95" s="16" t="s">
        <v>1599</v>
      </c>
      <c r="B95" s="1">
        <v>51</v>
      </c>
      <c r="C95" s="1">
        <v>12</v>
      </c>
      <c r="D95" s="2">
        <v>0.23529411764705899</v>
      </c>
      <c r="E95" s="1" t="s">
        <v>2216</v>
      </c>
      <c r="F95" s="2">
        <v>0</v>
      </c>
    </row>
    <row r="96" spans="1:6" x14ac:dyDescent="0.25">
      <c r="A96" s="16" t="s">
        <v>1600</v>
      </c>
      <c r="B96" s="1">
        <v>201</v>
      </c>
      <c r="C96" s="1">
        <v>63</v>
      </c>
      <c r="D96" s="2">
        <v>0.31343283582089598</v>
      </c>
      <c r="E96" s="1">
        <v>12</v>
      </c>
      <c r="F96" s="2">
        <v>0.19047619047618999</v>
      </c>
    </row>
    <row r="97" spans="1:6" x14ac:dyDescent="0.25">
      <c r="A97" s="16" t="s">
        <v>1508</v>
      </c>
      <c r="B97" s="1">
        <v>258</v>
      </c>
      <c r="C97" s="1">
        <v>144</v>
      </c>
      <c r="D97" s="2">
        <v>0.55813953488372103</v>
      </c>
      <c r="E97" s="1">
        <v>27</v>
      </c>
      <c r="F97" s="2">
        <v>0.1875</v>
      </c>
    </row>
    <row r="98" spans="1:6" x14ac:dyDescent="0.25">
      <c r="A98" s="16" t="s">
        <v>1601</v>
      </c>
      <c r="B98" s="1">
        <v>78</v>
      </c>
      <c r="C98" s="1">
        <v>38</v>
      </c>
      <c r="D98" s="2">
        <v>0.487179487179487</v>
      </c>
      <c r="E98" s="1" t="s">
        <v>2216</v>
      </c>
      <c r="F98" s="2" t="s">
        <v>2216</v>
      </c>
    </row>
    <row r="99" spans="1:6" x14ac:dyDescent="0.25">
      <c r="A99" s="16" t="s">
        <v>1602</v>
      </c>
      <c r="B99" s="1" t="s">
        <v>2216</v>
      </c>
      <c r="C99" s="1" t="s">
        <v>2216</v>
      </c>
      <c r="D99" s="2" t="s">
        <v>2216</v>
      </c>
      <c r="E99" s="1" t="s">
        <v>2216</v>
      </c>
      <c r="F99" s="2">
        <v>0</v>
      </c>
    </row>
    <row r="100" spans="1:6" x14ac:dyDescent="0.25">
      <c r="A100" s="16" t="s">
        <v>1603</v>
      </c>
      <c r="B100" s="1">
        <v>26</v>
      </c>
      <c r="C100" s="1" t="s">
        <v>2216</v>
      </c>
      <c r="D100" s="2" t="s">
        <v>2216</v>
      </c>
      <c r="E100" s="1" t="s">
        <v>2216</v>
      </c>
      <c r="F100" s="2" t="s">
        <v>2216</v>
      </c>
    </row>
    <row r="101" spans="1:6" x14ac:dyDescent="0.25">
      <c r="A101" s="16" t="s">
        <v>1604</v>
      </c>
      <c r="B101" s="1">
        <v>11</v>
      </c>
      <c r="C101" s="1" t="s">
        <v>2216</v>
      </c>
      <c r="D101" s="2" t="s">
        <v>2216</v>
      </c>
      <c r="E101" s="1" t="s">
        <v>2216</v>
      </c>
      <c r="F101" s="2">
        <v>0</v>
      </c>
    </row>
    <row r="102" spans="1:6" x14ac:dyDescent="0.25">
      <c r="A102" s="16" t="s">
        <v>1605</v>
      </c>
      <c r="B102" s="1">
        <v>44</v>
      </c>
      <c r="C102" s="1">
        <v>19</v>
      </c>
      <c r="D102" s="2">
        <v>0.43181818181818199</v>
      </c>
      <c r="E102" s="1" t="s">
        <v>2216</v>
      </c>
      <c r="F102" s="2">
        <v>0</v>
      </c>
    </row>
    <row r="103" spans="1:6" x14ac:dyDescent="0.25">
      <c r="A103" s="16" t="s">
        <v>1606</v>
      </c>
      <c r="B103" s="1" t="s">
        <v>2216</v>
      </c>
      <c r="C103" s="1" t="s">
        <v>2216</v>
      </c>
      <c r="D103" s="2" t="s">
        <v>2216</v>
      </c>
      <c r="E103" s="1" t="s">
        <v>2216</v>
      </c>
      <c r="F103" s="2">
        <v>0</v>
      </c>
    </row>
    <row r="104" spans="1:6" x14ac:dyDescent="0.25">
      <c r="A104" s="16" t="s">
        <v>1607</v>
      </c>
      <c r="B104" s="1">
        <v>12</v>
      </c>
      <c r="C104" s="1" t="s">
        <v>2216</v>
      </c>
      <c r="D104" s="2" t="s">
        <v>2216</v>
      </c>
      <c r="E104" s="1" t="s">
        <v>2216</v>
      </c>
      <c r="F104" s="2">
        <v>0</v>
      </c>
    </row>
    <row r="105" spans="1:6" x14ac:dyDescent="0.25">
      <c r="A105" s="16" t="s">
        <v>1608</v>
      </c>
      <c r="B105" s="1">
        <v>36</v>
      </c>
      <c r="C105" s="1">
        <v>13</v>
      </c>
      <c r="D105" s="2">
        <v>0.36111111111111099</v>
      </c>
      <c r="E105" s="1" t="s">
        <v>2216</v>
      </c>
      <c r="F105" s="2" t="s">
        <v>2216</v>
      </c>
    </row>
    <row r="106" spans="1:6" x14ac:dyDescent="0.25">
      <c r="A106" s="16" t="s">
        <v>1609</v>
      </c>
      <c r="B106" s="1">
        <v>12</v>
      </c>
      <c r="C106" s="1" t="s">
        <v>2216</v>
      </c>
      <c r="D106" s="2" t="s">
        <v>2216</v>
      </c>
      <c r="E106" s="1" t="s">
        <v>2216</v>
      </c>
      <c r="F106" s="2" t="s">
        <v>2216</v>
      </c>
    </row>
    <row r="107" spans="1:6" x14ac:dyDescent="0.25">
      <c r="A107" s="16" t="s">
        <v>1610</v>
      </c>
      <c r="B107" s="1">
        <v>16</v>
      </c>
      <c r="C107" s="1" t="s">
        <v>2216</v>
      </c>
      <c r="D107" s="2" t="s">
        <v>2216</v>
      </c>
      <c r="E107" s="1" t="s">
        <v>2216</v>
      </c>
      <c r="F107" s="2" t="s">
        <v>2216</v>
      </c>
    </row>
    <row r="108" spans="1:6" x14ac:dyDescent="0.25">
      <c r="A108" s="16" t="s">
        <v>1611</v>
      </c>
      <c r="B108" s="1">
        <v>3</v>
      </c>
      <c r="C108" s="1" t="s">
        <v>2216</v>
      </c>
      <c r="D108" s="2" t="s">
        <v>2216</v>
      </c>
      <c r="E108" s="1" t="s">
        <v>2216</v>
      </c>
      <c r="F108" s="2">
        <v>0</v>
      </c>
    </row>
    <row r="109" spans="1:6" x14ac:dyDescent="0.25">
      <c r="A109" s="16" t="s">
        <v>1612</v>
      </c>
      <c r="B109" s="1">
        <v>24</v>
      </c>
      <c r="C109" s="1" t="s">
        <v>2216</v>
      </c>
      <c r="D109" s="2" t="s">
        <v>2216</v>
      </c>
      <c r="E109" s="1" t="s">
        <v>2216</v>
      </c>
      <c r="F109" s="2">
        <v>0</v>
      </c>
    </row>
    <row r="110" spans="1:6" x14ac:dyDescent="0.25">
      <c r="A110" s="16" t="s">
        <v>1613</v>
      </c>
      <c r="B110" s="1">
        <v>100</v>
      </c>
      <c r="C110" s="1">
        <v>54</v>
      </c>
      <c r="D110" s="2">
        <v>0.54</v>
      </c>
      <c r="E110" s="1">
        <v>6</v>
      </c>
      <c r="F110" s="2">
        <v>0.11111111111111099</v>
      </c>
    </row>
    <row r="111" spans="1:6" x14ac:dyDescent="0.25">
      <c r="A111" s="16" t="s">
        <v>1614</v>
      </c>
      <c r="B111" s="1" t="s">
        <v>2216</v>
      </c>
      <c r="C111" s="1" t="s">
        <v>2216</v>
      </c>
      <c r="D111" s="2">
        <v>0</v>
      </c>
      <c r="E111" s="1" t="s">
        <v>2216</v>
      </c>
      <c r="F111" s="2">
        <v>0</v>
      </c>
    </row>
    <row r="112" spans="1:6" x14ac:dyDescent="0.25">
      <c r="A112" s="16" t="s">
        <v>1615</v>
      </c>
      <c r="B112" s="1">
        <v>524</v>
      </c>
      <c r="C112" s="1">
        <v>235</v>
      </c>
      <c r="D112" s="2">
        <v>0.44847328244274798</v>
      </c>
      <c r="E112" s="1">
        <v>50</v>
      </c>
      <c r="F112" s="2">
        <v>0.21276595744680901</v>
      </c>
    </row>
    <row r="113" spans="1:6" x14ac:dyDescent="0.25">
      <c r="A113" s="16" t="s">
        <v>1615</v>
      </c>
      <c r="B113" s="1">
        <v>524</v>
      </c>
      <c r="C113" s="1">
        <v>235</v>
      </c>
      <c r="D113" s="2">
        <v>0.44847328244274798</v>
      </c>
      <c r="E113" s="1">
        <v>50</v>
      </c>
      <c r="F113" s="2">
        <v>0.21276595744680901</v>
      </c>
    </row>
    <row r="114" spans="1:6" x14ac:dyDescent="0.25">
      <c r="A114" s="16" t="s">
        <v>1513</v>
      </c>
      <c r="B114" s="1">
        <v>832</v>
      </c>
      <c r="C114" s="1">
        <v>509</v>
      </c>
      <c r="D114" s="2">
        <v>0.61177884615384603</v>
      </c>
      <c r="E114" s="1">
        <v>107</v>
      </c>
      <c r="F114" s="2">
        <v>0.21021611001964599</v>
      </c>
    </row>
    <row r="115" spans="1:6" x14ac:dyDescent="0.25">
      <c r="A115" s="16" t="s">
        <v>1616</v>
      </c>
      <c r="B115" s="1">
        <v>171</v>
      </c>
      <c r="C115" s="1">
        <v>94</v>
      </c>
      <c r="D115" s="2">
        <v>0.54970760233918103</v>
      </c>
      <c r="E115" s="1">
        <v>19</v>
      </c>
      <c r="F115" s="2">
        <v>0.20212765957446799</v>
      </c>
    </row>
    <row r="116" spans="1:6" x14ac:dyDescent="0.25">
      <c r="A116" s="16" t="s">
        <v>1617</v>
      </c>
      <c r="B116" s="1">
        <v>79</v>
      </c>
      <c r="C116" s="1">
        <v>57</v>
      </c>
      <c r="D116" s="2">
        <v>0.721518987341772</v>
      </c>
      <c r="E116" s="1">
        <v>11</v>
      </c>
      <c r="F116" s="2">
        <v>0.19298245614035101</v>
      </c>
    </row>
    <row r="117" spans="1:6" x14ac:dyDescent="0.25">
      <c r="A117" s="16" t="s">
        <v>1618</v>
      </c>
      <c r="B117" s="1">
        <v>20</v>
      </c>
      <c r="C117" s="1" t="s">
        <v>2216</v>
      </c>
      <c r="D117" s="2" t="s">
        <v>2216</v>
      </c>
      <c r="E117" s="1" t="s">
        <v>2216</v>
      </c>
      <c r="F117" s="2" t="s">
        <v>2216</v>
      </c>
    </row>
    <row r="118" spans="1:6" x14ac:dyDescent="0.25">
      <c r="A118" s="16" t="s">
        <v>1619</v>
      </c>
      <c r="B118" s="1">
        <v>108</v>
      </c>
      <c r="C118" s="1">
        <v>79</v>
      </c>
      <c r="D118" s="2">
        <v>0.73148148148148195</v>
      </c>
      <c r="E118" s="1">
        <v>8</v>
      </c>
      <c r="F118" s="2">
        <v>0.10126582278481</v>
      </c>
    </row>
    <row r="119" spans="1:6" x14ac:dyDescent="0.25">
      <c r="A119" s="16" t="s">
        <v>1620</v>
      </c>
      <c r="B119" s="1">
        <v>12</v>
      </c>
      <c r="C119" s="1" t="s">
        <v>2216</v>
      </c>
      <c r="D119" s="2" t="s">
        <v>2216</v>
      </c>
      <c r="E119" s="1" t="s">
        <v>2216</v>
      </c>
      <c r="F119" s="2" t="s">
        <v>2216</v>
      </c>
    </row>
    <row r="120" spans="1:6" x14ac:dyDescent="0.25">
      <c r="A120" s="16" t="s">
        <v>1621</v>
      </c>
      <c r="B120" s="1">
        <v>31</v>
      </c>
      <c r="C120" s="1">
        <v>17</v>
      </c>
      <c r="D120" s="2">
        <v>0.54838709677419395</v>
      </c>
      <c r="E120" s="1" t="s">
        <v>2216</v>
      </c>
      <c r="F120" s="2" t="s">
        <v>2216</v>
      </c>
    </row>
    <row r="121" spans="1:6" x14ac:dyDescent="0.25">
      <c r="A121" s="16" t="s">
        <v>1622</v>
      </c>
      <c r="B121" s="1">
        <v>56</v>
      </c>
      <c r="C121" s="1">
        <v>34</v>
      </c>
      <c r="D121" s="2">
        <v>0.60714285714285698</v>
      </c>
      <c r="E121" s="1" t="s">
        <v>2216</v>
      </c>
      <c r="F121" s="2" t="s">
        <v>2216</v>
      </c>
    </row>
    <row r="122" spans="1:6" x14ac:dyDescent="0.25">
      <c r="A122" s="16" t="s">
        <v>1623</v>
      </c>
      <c r="B122" s="1">
        <v>25</v>
      </c>
      <c r="C122" s="1" t="s">
        <v>2216</v>
      </c>
      <c r="D122" s="2" t="s">
        <v>2216</v>
      </c>
      <c r="E122" s="1" t="s">
        <v>2216</v>
      </c>
      <c r="F122" s="2" t="s">
        <v>2216</v>
      </c>
    </row>
    <row r="123" spans="1:6" x14ac:dyDescent="0.25">
      <c r="A123" s="16" t="s">
        <v>1624</v>
      </c>
      <c r="B123" s="1">
        <v>120</v>
      </c>
      <c r="C123" s="1">
        <v>72</v>
      </c>
      <c r="D123" s="2">
        <v>0.6</v>
      </c>
      <c r="E123" s="1">
        <v>13</v>
      </c>
      <c r="F123" s="2">
        <v>0.180555555555556</v>
      </c>
    </row>
    <row r="124" spans="1:6" x14ac:dyDescent="0.25">
      <c r="A124" s="16" t="s">
        <v>1625</v>
      </c>
      <c r="B124" s="1">
        <v>8</v>
      </c>
      <c r="C124" s="1" t="s">
        <v>2216</v>
      </c>
      <c r="D124" s="2" t="s">
        <v>2216</v>
      </c>
      <c r="E124" s="1" t="s">
        <v>2216</v>
      </c>
      <c r="F124" s="2" t="s">
        <v>2216</v>
      </c>
    </row>
    <row r="125" spans="1:6" x14ac:dyDescent="0.25">
      <c r="A125" s="16" t="s">
        <v>1626</v>
      </c>
      <c r="B125" s="1">
        <v>35</v>
      </c>
      <c r="C125" s="1">
        <v>31</v>
      </c>
      <c r="D125" s="2">
        <v>0.88571428571428601</v>
      </c>
      <c r="E125" s="1" t="s">
        <v>2216</v>
      </c>
      <c r="F125" s="2" t="s">
        <v>2216</v>
      </c>
    </row>
    <row r="126" spans="1:6" x14ac:dyDescent="0.25">
      <c r="A126" s="16" t="s">
        <v>1627</v>
      </c>
      <c r="B126" s="1">
        <v>250</v>
      </c>
      <c r="C126" s="1">
        <v>167</v>
      </c>
      <c r="D126" s="2">
        <v>0.66800000000000004</v>
      </c>
      <c r="E126" s="1">
        <v>38</v>
      </c>
      <c r="F126" s="2">
        <v>0.22754491017964101</v>
      </c>
    </row>
    <row r="127" spans="1:6" x14ac:dyDescent="0.25">
      <c r="A127" s="16" t="s">
        <v>1628</v>
      </c>
      <c r="B127" s="1">
        <v>1169</v>
      </c>
      <c r="C127" s="1">
        <v>869</v>
      </c>
      <c r="D127" s="2">
        <v>0.74337040205303695</v>
      </c>
      <c r="E127" s="1">
        <v>259</v>
      </c>
      <c r="F127" s="2">
        <v>0.29804372842347499</v>
      </c>
    </row>
    <row r="128" spans="1:6" x14ac:dyDescent="0.25">
      <c r="A128" s="10" t="s">
        <v>14</v>
      </c>
      <c r="B128" s="4">
        <v>44771</v>
      </c>
      <c r="C128" s="4">
        <v>14563</v>
      </c>
      <c r="D128" s="3">
        <v>0.32527752339684202</v>
      </c>
      <c r="E128" s="4">
        <v>3064</v>
      </c>
      <c r="F128" s="3">
        <v>0.21039620957220401</v>
      </c>
    </row>
    <row r="129" spans="1:1" x14ac:dyDescent="0.25">
      <c r="A129" s="15"/>
    </row>
    <row r="130" spans="1:1" x14ac:dyDescent="0.25">
      <c r="A130" s="13" t="s">
        <v>35</v>
      </c>
    </row>
    <row r="131" spans="1:1" x14ac:dyDescent="0.25">
      <c r="A131" s="14" t="s">
        <v>36</v>
      </c>
    </row>
    <row r="132" spans="1:1" x14ac:dyDescent="0.25">
      <c r="A132" s="14" t="s">
        <v>37</v>
      </c>
    </row>
    <row r="133" spans="1:1" x14ac:dyDescent="0.25">
      <c r="A133" s="14" t="s">
        <v>69</v>
      </c>
    </row>
    <row r="134" spans="1:1" x14ac:dyDescent="0.25">
      <c r="A134" s="14" t="s">
        <v>868</v>
      </c>
    </row>
    <row r="135" spans="1:1" x14ac:dyDescent="0.25">
      <c r="A135" s="14" t="s">
        <v>1096</v>
      </c>
    </row>
    <row r="136" spans="1:1" x14ac:dyDescent="0.25">
      <c r="A136" s="14" t="s">
        <v>1106</v>
      </c>
    </row>
    <row r="137" spans="1:1" x14ac:dyDescent="0.25">
      <c r="A137" s="14" t="s">
        <v>872</v>
      </c>
    </row>
    <row r="138" spans="1:1" x14ac:dyDescent="0.25">
      <c r="A138" s="14" t="s">
        <v>873</v>
      </c>
    </row>
    <row r="139" spans="1:1" x14ac:dyDescent="0.25">
      <c r="A139" s="14" t="s">
        <v>39</v>
      </c>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F200"/>
  <sheetViews>
    <sheetView showGridLines="0" workbookViewId="0"/>
  </sheetViews>
  <sheetFormatPr defaultColWidth="11.5546875" defaultRowHeight="13.2" x14ac:dyDescent="0.25"/>
  <cols>
    <col min="1" max="1" width="40.6640625" customWidth="1"/>
    <col min="2" max="11" width="12.6640625" customWidth="1"/>
  </cols>
  <sheetData>
    <row r="1" spans="1:6" ht="15" x14ac:dyDescent="0.25">
      <c r="A1" s="12" t="s">
        <v>1654</v>
      </c>
    </row>
    <row r="2" spans="1:6" ht="15" x14ac:dyDescent="0.25">
      <c r="A2" s="12" t="s">
        <v>1183</v>
      </c>
    </row>
    <row r="3" spans="1:6" ht="15" x14ac:dyDescent="0.25">
      <c r="A3" s="12" t="s">
        <v>57</v>
      </c>
    </row>
    <row r="4" spans="1:6" ht="15" x14ac:dyDescent="0.25">
      <c r="A4" s="12" t="s">
        <v>781</v>
      </c>
    </row>
    <row r="5" spans="1:6" x14ac:dyDescent="0.25">
      <c r="A5" s="19" t="str">
        <f>HYPERLINK("#'Table of contents'!A85", "Back to contents")</f>
        <v>Back to contents</v>
      </c>
    </row>
    <row r="6" spans="1:6" x14ac:dyDescent="0.25">
      <c r="A6" s="15"/>
    </row>
    <row r="7" spans="1:6" ht="28.8" customHeight="1" x14ac:dyDescent="0.25">
      <c r="A7" s="15"/>
      <c r="B7" s="17"/>
      <c r="C7" s="25" t="s">
        <v>1186</v>
      </c>
      <c r="D7" s="25"/>
      <c r="E7" s="25" t="s">
        <v>1187</v>
      </c>
      <c r="F7" s="25"/>
    </row>
    <row r="8" spans="1:6" ht="66" x14ac:dyDescent="0.25">
      <c r="A8" s="18" t="s">
        <v>34</v>
      </c>
      <c r="B8" s="17" t="s">
        <v>1185</v>
      </c>
      <c r="C8" s="17" t="s">
        <v>1184</v>
      </c>
      <c r="D8" s="17" t="s">
        <v>1175</v>
      </c>
      <c r="E8" s="17" t="s">
        <v>1184</v>
      </c>
      <c r="F8" s="17" t="s">
        <v>1176</v>
      </c>
    </row>
    <row r="9" spans="1:6" x14ac:dyDescent="0.25">
      <c r="A9" s="16" t="s">
        <v>1630</v>
      </c>
      <c r="B9" s="1">
        <v>925</v>
      </c>
      <c r="C9" s="1">
        <v>183</v>
      </c>
      <c r="D9" s="2">
        <v>0.19783783783783801</v>
      </c>
      <c r="E9" s="1">
        <v>8</v>
      </c>
      <c r="F9" s="2">
        <v>4.3715846994535498E-2</v>
      </c>
    </row>
    <row r="10" spans="1:6" x14ac:dyDescent="0.25">
      <c r="A10" s="16" t="s">
        <v>1631</v>
      </c>
      <c r="B10" s="1">
        <v>14950</v>
      </c>
      <c r="C10" s="1">
        <v>2643</v>
      </c>
      <c r="D10" s="2">
        <v>0.176789297658863</v>
      </c>
      <c r="E10" s="1">
        <v>124</v>
      </c>
      <c r="F10" s="2">
        <v>4.6916382898221698E-2</v>
      </c>
    </row>
    <row r="11" spans="1:6" x14ac:dyDescent="0.25">
      <c r="A11" s="16" t="s">
        <v>1632</v>
      </c>
      <c r="B11" s="1">
        <v>12832</v>
      </c>
      <c r="C11" s="1">
        <v>2623</v>
      </c>
      <c r="D11" s="2">
        <v>0.20441084788029901</v>
      </c>
      <c r="E11" s="1">
        <v>179</v>
      </c>
      <c r="F11" s="2">
        <v>6.8242470453678997E-2</v>
      </c>
    </row>
    <row r="12" spans="1:6" x14ac:dyDescent="0.25">
      <c r="A12" s="16" t="s">
        <v>1633</v>
      </c>
      <c r="B12" s="1">
        <v>158</v>
      </c>
      <c r="C12" s="1">
        <v>135</v>
      </c>
      <c r="D12" s="2">
        <v>0.854430379746835</v>
      </c>
      <c r="E12" s="1">
        <v>53</v>
      </c>
      <c r="F12" s="2">
        <v>0.39259259259259299</v>
      </c>
    </row>
    <row r="13" spans="1:6" x14ac:dyDescent="0.25">
      <c r="A13" s="16" t="s">
        <v>1634</v>
      </c>
      <c r="B13" s="1">
        <v>1410</v>
      </c>
      <c r="C13" s="1">
        <v>1252</v>
      </c>
      <c r="D13" s="2">
        <v>0.88794326241134702</v>
      </c>
      <c r="E13" s="1">
        <v>467</v>
      </c>
      <c r="F13" s="2">
        <v>0.37300319488817901</v>
      </c>
    </row>
    <row r="14" spans="1:6" x14ac:dyDescent="0.25">
      <c r="A14" s="16" t="s">
        <v>1635</v>
      </c>
      <c r="B14" s="1">
        <v>1376</v>
      </c>
      <c r="C14" s="1">
        <v>1243</v>
      </c>
      <c r="D14" s="2">
        <v>0.90334302325581395</v>
      </c>
      <c r="E14" s="1">
        <v>400</v>
      </c>
      <c r="F14" s="2">
        <v>0.32180209171359597</v>
      </c>
    </row>
    <row r="15" spans="1:6" x14ac:dyDescent="0.25">
      <c r="A15" s="16" t="s">
        <v>1636</v>
      </c>
      <c r="B15" s="1">
        <v>857</v>
      </c>
      <c r="C15" s="1">
        <v>319</v>
      </c>
      <c r="D15" s="2">
        <v>0.372228704784131</v>
      </c>
      <c r="E15" s="1">
        <v>144</v>
      </c>
      <c r="F15" s="2">
        <v>0.45141065830721</v>
      </c>
    </row>
    <row r="16" spans="1:6" x14ac:dyDescent="0.25">
      <c r="A16" s="16" t="s">
        <v>1637</v>
      </c>
      <c r="B16" s="1">
        <v>2070</v>
      </c>
      <c r="C16" s="1">
        <v>1088</v>
      </c>
      <c r="D16" s="2">
        <v>0.52560386473429999</v>
      </c>
      <c r="E16" s="1">
        <v>492</v>
      </c>
      <c r="F16" s="2">
        <v>0.45220588235294101</v>
      </c>
    </row>
    <row r="17" spans="1:6" x14ac:dyDescent="0.25">
      <c r="A17" s="16" t="s">
        <v>1638</v>
      </c>
      <c r="B17" s="1">
        <v>907</v>
      </c>
      <c r="C17" s="1">
        <v>505</v>
      </c>
      <c r="D17" s="2">
        <v>0.55678059536934998</v>
      </c>
      <c r="E17" s="1">
        <v>167</v>
      </c>
      <c r="F17" s="2">
        <v>0.33069306930693099</v>
      </c>
    </row>
    <row r="18" spans="1:6" x14ac:dyDescent="0.25">
      <c r="A18" s="16" t="s">
        <v>1639</v>
      </c>
      <c r="B18" s="1">
        <v>154</v>
      </c>
      <c r="C18" s="1">
        <v>71</v>
      </c>
      <c r="D18" s="2">
        <v>0.46103896103896103</v>
      </c>
      <c r="E18" s="1">
        <v>14</v>
      </c>
      <c r="F18" s="2">
        <v>0.19718309859154901</v>
      </c>
    </row>
    <row r="19" spans="1:6" x14ac:dyDescent="0.25">
      <c r="A19" s="16" t="s">
        <v>1640</v>
      </c>
      <c r="B19" s="1">
        <v>1907</v>
      </c>
      <c r="C19" s="1">
        <v>648</v>
      </c>
      <c r="D19" s="2">
        <v>0.33980073413738898</v>
      </c>
      <c r="E19" s="1">
        <v>145</v>
      </c>
      <c r="F19" s="2">
        <v>0.22376543209876501</v>
      </c>
    </row>
    <row r="20" spans="1:6" x14ac:dyDescent="0.25">
      <c r="A20" s="16" t="s">
        <v>1641</v>
      </c>
      <c r="B20" s="1">
        <v>1887</v>
      </c>
      <c r="C20" s="1">
        <v>594</v>
      </c>
      <c r="D20" s="2">
        <v>0.31478537360890302</v>
      </c>
      <c r="E20" s="1">
        <v>101</v>
      </c>
      <c r="F20" s="2">
        <v>0.17003367003367001</v>
      </c>
    </row>
    <row r="21" spans="1:6" x14ac:dyDescent="0.25">
      <c r="A21" s="16" t="s">
        <v>1642</v>
      </c>
      <c r="B21" s="1">
        <v>47</v>
      </c>
      <c r="C21" s="1">
        <v>37</v>
      </c>
      <c r="D21" s="2">
        <v>0.78723404255319196</v>
      </c>
      <c r="E21" s="1">
        <v>17</v>
      </c>
      <c r="F21" s="2">
        <v>0.45945945945945899</v>
      </c>
    </row>
    <row r="22" spans="1:6" x14ac:dyDescent="0.25">
      <c r="A22" s="16" t="s">
        <v>1643</v>
      </c>
      <c r="B22" s="1">
        <v>391</v>
      </c>
      <c r="C22" s="1">
        <v>306</v>
      </c>
      <c r="D22" s="2">
        <v>0.78260869565217395</v>
      </c>
      <c r="E22" s="1">
        <v>96</v>
      </c>
      <c r="F22" s="2">
        <v>0.31372549019607798</v>
      </c>
    </row>
    <row r="23" spans="1:6" x14ac:dyDescent="0.25">
      <c r="A23" s="16" t="s">
        <v>1644</v>
      </c>
      <c r="B23" s="1">
        <v>311</v>
      </c>
      <c r="C23" s="1">
        <v>232</v>
      </c>
      <c r="D23" s="2">
        <v>0.74598070739549804</v>
      </c>
      <c r="E23" s="1">
        <v>56</v>
      </c>
      <c r="F23" s="2">
        <v>0.24137931034482801</v>
      </c>
    </row>
    <row r="24" spans="1:6" x14ac:dyDescent="0.25">
      <c r="A24" s="16" t="s">
        <v>1645</v>
      </c>
      <c r="B24" s="1">
        <v>36</v>
      </c>
      <c r="C24" s="1">
        <v>7</v>
      </c>
      <c r="D24" s="2">
        <v>0.194444444444444</v>
      </c>
      <c r="E24" s="1" t="s">
        <v>2216</v>
      </c>
      <c r="F24" s="2" t="s">
        <v>2216</v>
      </c>
    </row>
    <row r="25" spans="1:6" x14ac:dyDescent="0.25">
      <c r="A25" s="16" t="s">
        <v>1646</v>
      </c>
      <c r="B25" s="1">
        <v>289</v>
      </c>
      <c r="C25" s="1">
        <v>82</v>
      </c>
      <c r="D25" s="2">
        <v>0.28373702422145303</v>
      </c>
      <c r="E25" s="1">
        <v>11</v>
      </c>
      <c r="F25" s="2">
        <v>0.134146341463415</v>
      </c>
    </row>
    <row r="26" spans="1:6" x14ac:dyDescent="0.25">
      <c r="A26" s="16" t="s">
        <v>1647</v>
      </c>
      <c r="B26" s="1">
        <v>198</v>
      </c>
      <c r="C26" s="1">
        <v>69</v>
      </c>
      <c r="D26" s="2">
        <v>0.34848484848484901</v>
      </c>
      <c r="E26" s="1">
        <v>14</v>
      </c>
      <c r="F26" s="2">
        <v>0.202898550724638</v>
      </c>
    </row>
    <row r="27" spans="1:6" x14ac:dyDescent="0.25">
      <c r="A27" s="16" t="s">
        <v>1648</v>
      </c>
      <c r="B27" s="1">
        <v>123</v>
      </c>
      <c r="C27" s="1">
        <v>52</v>
      </c>
      <c r="D27" s="2">
        <v>0.422764227642276</v>
      </c>
      <c r="E27" s="1">
        <v>9</v>
      </c>
      <c r="F27" s="2">
        <v>0.17307692307692299</v>
      </c>
    </row>
    <row r="28" spans="1:6" x14ac:dyDescent="0.25">
      <c r="A28" s="16" t="s">
        <v>1649</v>
      </c>
      <c r="B28" s="1">
        <v>607</v>
      </c>
      <c r="C28" s="1">
        <v>265</v>
      </c>
      <c r="D28" s="2">
        <v>0.43657331136738098</v>
      </c>
      <c r="E28" s="1">
        <v>46</v>
      </c>
      <c r="F28" s="2">
        <v>0.17358490566037699</v>
      </c>
    </row>
    <row r="29" spans="1:6" x14ac:dyDescent="0.25">
      <c r="A29" s="16" t="s">
        <v>1650</v>
      </c>
      <c r="B29" s="1">
        <v>418</v>
      </c>
      <c r="C29" s="1">
        <v>241</v>
      </c>
      <c r="D29" s="2">
        <v>0.57655502392344504</v>
      </c>
      <c r="E29" s="1">
        <v>42</v>
      </c>
      <c r="F29" s="2">
        <v>0.17427385892116201</v>
      </c>
    </row>
    <row r="30" spans="1:6" x14ac:dyDescent="0.25">
      <c r="A30" s="16" t="s">
        <v>1651</v>
      </c>
      <c r="B30" s="1">
        <v>196</v>
      </c>
      <c r="C30" s="1">
        <v>129</v>
      </c>
      <c r="D30" s="2">
        <v>0.65816326530612201</v>
      </c>
      <c r="E30" s="1">
        <v>45</v>
      </c>
      <c r="F30" s="2">
        <v>0.34883720930232598</v>
      </c>
    </row>
    <row r="31" spans="1:6" x14ac:dyDescent="0.25">
      <c r="A31" s="16" t="s">
        <v>1652</v>
      </c>
      <c r="B31" s="1">
        <v>1473</v>
      </c>
      <c r="C31" s="1">
        <v>985</v>
      </c>
      <c r="D31" s="2">
        <v>0.66870332654446696</v>
      </c>
      <c r="E31" s="1">
        <v>268</v>
      </c>
      <c r="F31" s="2">
        <v>0.27208121827411202</v>
      </c>
    </row>
    <row r="32" spans="1:6" x14ac:dyDescent="0.25">
      <c r="A32" s="16" t="s">
        <v>1653</v>
      </c>
      <c r="B32" s="1">
        <v>1249</v>
      </c>
      <c r="C32" s="1">
        <v>854</v>
      </c>
      <c r="D32" s="2">
        <v>0.683746997598078</v>
      </c>
      <c r="E32" s="1">
        <v>165</v>
      </c>
      <c r="F32" s="2">
        <v>0.19320843091334899</v>
      </c>
    </row>
    <row r="33" spans="1:6" x14ac:dyDescent="0.25">
      <c r="A33" s="10" t="s">
        <v>14</v>
      </c>
      <c r="B33" s="4">
        <v>44771</v>
      </c>
      <c r="C33" s="4">
        <v>14563</v>
      </c>
      <c r="D33" s="3">
        <v>0.32527752339684202</v>
      </c>
      <c r="E33" s="4">
        <v>3064</v>
      </c>
      <c r="F33" s="3">
        <v>0.21039620957220401</v>
      </c>
    </row>
    <row r="34" spans="1:6" x14ac:dyDescent="0.25">
      <c r="A34" s="15"/>
    </row>
    <row r="35" spans="1:6" x14ac:dyDescent="0.25">
      <c r="A35" s="13" t="s">
        <v>35</v>
      </c>
    </row>
    <row r="36" spans="1:6" x14ac:dyDescent="0.25">
      <c r="A36" s="14" t="s">
        <v>36</v>
      </c>
    </row>
    <row r="37" spans="1:6" x14ac:dyDescent="0.25">
      <c r="A37" s="14" t="s">
        <v>37</v>
      </c>
    </row>
    <row r="38" spans="1:6" x14ac:dyDescent="0.25">
      <c r="A38" s="14" t="s">
        <v>69</v>
      </c>
    </row>
    <row r="39" spans="1:6" x14ac:dyDescent="0.25">
      <c r="A39" s="14" t="s">
        <v>1096</v>
      </c>
    </row>
    <row r="40" spans="1:6" x14ac:dyDescent="0.25">
      <c r="A40" s="14" t="s">
        <v>1106</v>
      </c>
    </row>
    <row r="41" spans="1:6" x14ac:dyDescent="0.25">
      <c r="A41" s="14" t="s">
        <v>872</v>
      </c>
    </row>
    <row r="42" spans="1:6" x14ac:dyDescent="0.25">
      <c r="A42" s="14" t="s">
        <v>873</v>
      </c>
    </row>
    <row r="43" spans="1:6" x14ac:dyDescent="0.25">
      <c r="A43" s="14" t="s">
        <v>39</v>
      </c>
    </row>
    <row r="44" spans="1:6" x14ac:dyDescent="0.25">
      <c r="A44" s="15"/>
    </row>
    <row r="45" spans="1:6" x14ac:dyDescent="0.25">
      <c r="A45" s="15"/>
    </row>
    <row r="46" spans="1:6" x14ac:dyDescent="0.25">
      <c r="A46" s="15"/>
    </row>
    <row r="47" spans="1:6" x14ac:dyDescent="0.25">
      <c r="A47" s="15"/>
    </row>
    <row r="48" spans="1:6"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F200"/>
  <sheetViews>
    <sheetView showGridLines="0" workbookViewId="0"/>
  </sheetViews>
  <sheetFormatPr defaultColWidth="11.5546875" defaultRowHeight="13.2" x14ac:dyDescent="0.25"/>
  <cols>
    <col min="1" max="1" width="40.6640625" customWidth="1"/>
    <col min="2" max="11" width="12.6640625" customWidth="1"/>
  </cols>
  <sheetData>
    <row r="1" spans="1:6" ht="15" x14ac:dyDescent="0.25">
      <c r="A1" s="12" t="s">
        <v>1671</v>
      </c>
    </row>
    <row r="2" spans="1:6" ht="15" x14ac:dyDescent="0.25">
      <c r="A2" s="12" t="s">
        <v>1183</v>
      </c>
    </row>
    <row r="3" spans="1:6" ht="15" x14ac:dyDescent="0.25">
      <c r="A3" s="12" t="s">
        <v>57</v>
      </c>
    </row>
    <row r="4" spans="1:6" ht="15" x14ac:dyDescent="0.25">
      <c r="A4" s="12" t="s">
        <v>767</v>
      </c>
    </row>
    <row r="5" spans="1:6" x14ac:dyDescent="0.25">
      <c r="A5" s="19" t="str">
        <f>HYPERLINK("#'Table of contents'!A86", "Back to contents")</f>
        <v>Back to contents</v>
      </c>
    </row>
    <row r="6" spans="1:6" x14ac:dyDescent="0.25">
      <c r="A6" s="15"/>
    </row>
    <row r="7" spans="1:6" ht="28.8" customHeight="1" x14ac:dyDescent="0.25">
      <c r="A7" s="15"/>
      <c r="B7" s="17"/>
      <c r="C7" s="25" t="s">
        <v>1186</v>
      </c>
      <c r="D7" s="25"/>
      <c r="E7" s="25" t="s">
        <v>1187</v>
      </c>
      <c r="F7" s="25"/>
    </row>
    <row r="8" spans="1:6" ht="66" x14ac:dyDescent="0.25">
      <c r="A8" s="18" t="s">
        <v>34</v>
      </c>
      <c r="B8" s="17" t="s">
        <v>1185</v>
      </c>
      <c r="C8" s="17" t="s">
        <v>1184</v>
      </c>
      <c r="D8" s="17" t="s">
        <v>1175</v>
      </c>
      <c r="E8" s="17" t="s">
        <v>1184</v>
      </c>
      <c r="F8" s="17" t="s">
        <v>1176</v>
      </c>
    </row>
    <row r="9" spans="1:6" x14ac:dyDescent="0.25">
      <c r="A9" s="16" t="s">
        <v>1655</v>
      </c>
      <c r="B9" s="1">
        <v>9780</v>
      </c>
      <c r="C9" s="1">
        <v>1449</v>
      </c>
      <c r="D9" s="2">
        <v>0.14815950920245399</v>
      </c>
      <c r="E9" s="1">
        <v>66</v>
      </c>
      <c r="F9" s="2">
        <v>4.5548654244306402E-2</v>
      </c>
    </row>
    <row r="10" spans="1:6" x14ac:dyDescent="0.25">
      <c r="A10" s="16" t="s">
        <v>1656</v>
      </c>
      <c r="B10" s="1">
        <v>18927</v>
      </c>
      <c r="C10" s="1">
        <v>4000</v>
      </c>
      <c r="D10" s="2">
        <v>0.21133829978337801</v>
      </c>
      <c r="E10" s="1">
        <v>245</v>
      </c>
      <c r="F10" s="2">
        <v>6.1249999999999999E-2</v>
      </c>
    </row>
    <row r="11" spans="1:6" x14ac:dyDescent="0.25">
      <c r="A11" s="16" t="s">
        <v>1657</v>
      </c>
      <c r="B11" s="1">
        <v>641</v>
      </c>
      <c r="C11" s="1">
        <v>562</v>
      </c>
      <c r="D11" s="2">
        <v>0.87675507020280796</v>
      </c>
      <c r="E11" s="1">
        <v>187</v>
      </c>
      <c r="F11" s="2">
        <v>0.33274021352313199</v>
      </c>
    </row>
    <row r="12" spans="1:6" x14ac:dyDescent="0.25">
      <c r="A12" s="16" t="s">
        <v>1658</v>
      </c>
      <c r="B12" s="1">
        <v>2303</v>
      </c>
      <c r="C12" s="1">
        <v>2068</v>
      </c>
      <c r="D12" s="2">
        <v>0.89795918367346905</v>
      </c>
      <c r="E12" s="1">
        <v>733</v>
      </c>
      <c r="F12" s="2">
        <v>0.35444874274661498</v>
      </c>
    </row>
    <row r="13" spans="1:6" x14ac:dyDescent="0.25">
      <c r="A13" s="16" t="s">
        <v>1659</v>
      </c>
      <c r="B13" s="1">
        <v>1314</v>
      </c>
      <c r="C13" s="1">
        <v>493</v>
      </c>
      <c r="D13" s="2">
        <v>0.37519025875190298</v>
      </c>
      <c r="E13" s="1">
        <v>181</v>
      </c>
      <c r="F13" s="2">
        <v>0.36713995943204902</v>
      </c>
    </row>
    <row r="14" spans="1:6" x14ac:dyDescent="0.25">
      <c r="A14" s="16" t="s">
        <v>1660</v>
      </c>
      <c r="B14" s="1">
        <v>2520</v>
      </c>
      <c r="C14" s="1">
        <v>1419</v>
      </c>
      <c r="D14" s="2">
        <v>0.56309523809523798</v>
      </c>
      <c r="E14" s="1">
        <v>622</v>
      </c>
      <c r="F14" s="2">
        <v>0.43833685694150798</v>
      </c>
    </row>
    <row r="15" spans="1:6" x14ac:dyDescent="0.25">
      <c r="A15" s="16" t="s">
        <v>1661</v>
      </c>
      <c r="B15" s="1">
        <v>1131</v>
      </c>
      <c r="C15" s="1">
        <v>296</v>
      </c>
      <c r="D15" s="2">
        <v>0.261715296198055</v>
      </c>
      <c r="E15" s="1">
        <v>64</v>
      </c>
      <c r="F15" s="2">
        <v>0.21621621621621601</v>
      </c>
    </row>
    <row r="16" spans="1:6" x14ac:dyDescent="0.25">
      <c r="A16" s="16" t="s">
        <v>1662</v>
      </c>
      <c r="B16" s="1">
        <v>2817</v>
      </c>
      <c r="C16" s="1">
        <v>1017</v>
      </c>
      <c r="D16" s="2">
        <v>0.36102236421725198</v>
      </c>
      <c r="E16" s="1">
        <v>196</v>
      </c>
      <c r="F16" s="2">
        <v>0.19272369714847601</v>
      </c>
    </row>
    <row r="17" spans="1:6" x14ac:dyDescent="0.25">
      <c r="A17" s="16" t="s">
        <v>1663</v>
      </c>
      <c r="B17" s="1">
        <v>139</v>
      </c>
      <c r="C17" s="1">
        <v>92</v>
      </c>
      <c r="D17" s="2">
        <v>0.66187050359712196</v>
      </c>
      <c r="E17" s="1">
        <v>23</v>
      </c>
      <c r="F17" s="2">
        <v>0.25</v>
      </c>
    </row>
    <row r="18" spans="1:6" x14ac:dyDescent="0.25">
      <c r="A18" s="16" t="s">
        <v>1664</v>
      </c>
      <c r="B18" s="1">
        <v>610</v>
      </c>
      <c r="C18" s="1">
        <v>483</v>
      </c>
      <c r="D18" s="2">
        <v>0.79180327868852496</v>
      </c>
      <c r="E18" s="1">
        <v>146</v>
      </c>
      <c r="F18" s="2">
        <v>0.30227743271221502</v>
      </c>
    </row>
    <row r="19" spans="1:6" x14ac:dyDescent="0.25">
      <c r="A19" s="16" t="s">
        <v>1665</v>
      </c>
      <c r="B19" s="1">
        <v>157</v>
      </c>
      <c r="C19" s="1">
        <v>47</v>
      </c>
      <c r="D19" s="2">
        <v>0.29936305732484098</v>
      </c>
      <c r="E19" s="1" t="s">
        <v>2216</v>
      </c>
      <c r="F19" s="2" t="s">
        <v>2216</v>
      </c>
    </row>
    <row r="20" spans="1:6" x14ac:dyDescent="0.25">
      <c r="A20" s="16" t="s">
        <v>1666</v>
      </c>
      <c r="B20" s="1">
        <v>366</v>
      </c>
      <c r="C20" s="1">
        <v>111</v>
      </c>
      <c r="D20" s="2">
        <v>0.30327868852459</v>
      </c>
      <c r="E20" s="1">
        <v>23</v>
      </c>
      <c r="F20" s="2">
        <v>0.20720720720720701</v>
      </c>
    </row>
    <row r="21" spans="1:6" x14ac:dyDescent="0.25">
      <c r="A21" s="16" t="s">
        <v>1667</v>
      </c>
      <c r="B21" s="1">
        <v>359</v>
      </c>
      <c r="C21" s="1">
        <v>138</v>
      </c>
      <c r="D21" s="2">
        <v>0.38440111420612799</v>
      </c>
      <c r="E21" s="1">
        <v>27</v>
      </c>
      <c r="F21" s="2">
        <v>0.19565217391304299</v>
      </c>
    </row>
    <row r="22" spans="1:6" x14ac:dyDescent="0.25">
      <c r="A22" s="16" t="s">
        <v>1668</v>
      </c>
      <c r="B22" s="1">
        <v>789</v>
      </c>
      <c r="C22" s="1">
        <v>420</v>
      </c>
      <c r="D22" s="2">
        <v>0.53231939163498099</v>
      </c>
      <c r="E22" s="1">
        <v>70</v>
      </c>
      <c r="F22" s="2">
        <v>0.16666666666666699</v>
      </c>
    </row>
    <row r="23" spans="1:6" x14ac:dyDescent="0.25">
      <c r="A23" s="16" t="s">
        <v>1669</v>
      </c>
      <c r="B23" s="1">
        <v>834</v>
      </c>
      <c r="C23" s="1">
        <v>515</v>
      </c>
      <c r="D23" s="2">
        <v>0.61750599520383698</v>
      </c>
      <c r="E23" s="1">
        <v>119</v>
      </c>
      <c r="F23" s="2">
        <v>0.23106796116504899</v>
      </c>
    </row>
    <row r="24" spans="1:6" x14ac:dyDescent="0.25">
      <c r="A24" s="16" t="s">
        <v>1670</v>
      </c>
      <c r="B24" s="1">
        <v>2084</v>
      </c>
      <c r="C24" s="1">
        <v>1453</v>
      </c>
      <c r="D24" s="2">
        <v>0.69721689059501002</v>
      </c>
      <c r="E24" s="1">
        <v>359</v>
      </c>
      <c r="F24" s="2">
        <v>0.24707501720578101</v>
      </c>
    </row>
    <row r="25" spans="1:6" x14ac:dyDescent="0.25">
      <c r="A25" s="10" t="s">
        <v>14</v>
      </c>
      <c r="B25" s="4">
        <v>44771</v>
      </c>
      <c r="C25" s="4">
        <v>14563</v>
      </c>
      <c r="D25" s="3">
        <v>0.32527752339684202</v>
      </c>
      <c r="E25" s="4">
        <v>3064</v>
      </c>
      <c r="F25" s="3">
        <v>0.21039620957220401</v>
      </c>
    </row>
    <row r="26" spans="1:6" x14ac:dyDescent="0.25">
      <c r="A26" s="15"/>
    </row>
    <row r="27" spans="1:6" x14ac:dyDescent="0.25">
      <c r="A27" s="13" t="s">
        <v>35</v>
      </c>
    </row>
    <row r="28" spans="1:6" x14ac:dyDescent="0.25">
      <c r="A28" s="14" t="s">
        <v>36</v>
      </c>
    </row>
    <row r="29" spans="1:6" x14ac:dyDescent="0.25">
      <c r="A29" s="14" t="s">
        <v>37</v>
      </c>
    </row>
    <row r="30" spans="1:6" x14ac:dyDescent="0.25">
      <c r="A30" s="14" t="s">
        <v>69</v>
      </c>
    </row>
    <row r="31" spans="1:6" x14ac:dyDescent="0.25">
      <c r="A31" s="14" t="s">
        <v>1096</v>
      </c>
    </row>
    <row r="32" spans="1:6" x14ac:dyDescent="0.25">
      <c r="A32" s="14" t="s">
        <v>1106</v>
      </c>
    </row>
    <row r="33" spans="1:1" x14ac:dyDescent="0.25">
      <c r="A33" s="14" t="s">
        <v>872</v>
      </c>
    </row>
    <row r="34" spans="1:1" x14ac:dyDescent="0.25">
      <c r="A34" s="14" t="s">
        <v>873</v>
      </c>
    </row>
    <row r="35" spans="1:1" x14ac:dyDescent="0.25">
      <c r="A35" s="14" t="s">
        <v>39</v>
      </c>
    </row>
    <row r="36" spans="1:1" x14ac:dyDescent="0.25">
      <c r="A36" s="15"/>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F200"/>
  <sheetViews>
    <sheetView showGridLines="0" workbookViewId="0"/>
  </sheetViews>
  <sheetFormatPr defaultColWidth="11.5546875" defaultRowHeight="13.2" x14ac:dyDescent="0.25"/>
  <cols>
    <col min="1" max="1" width="40.6640625" customWidth="1"/>
    <col min="2" max="11" width="12.6640625" customWidth="1"/>
  </cols>
  <sheetData>
    <row r="1" spans="1:6" ht="15" x14ac:dyDescent="0.25">
      <c r="A1" s="12" t="s">
        <v>1696</v>
      </c>
    </row>
    <row r="2" spans="1:6" ht="15" x14ac:dyDescent="0.25">
      <c r="A2" s="12" t="s">
        <v>1183</v>
      </c>
    </row>
    <row r="3" spans="1:6" ht="15" x14ac:dyDescent="0.25">
      <c r="A3" s="12" t="s">
        <v>57</v>
      </c>
    </row>
    <row r="4" spans="1:6" ht="15" x14ac:dyDescent="0.25">
      <c r="A4" s="12" t="s">
        <v>795</v>
      </c>
    </row>
    <row r="5" spans="1:6" x14ac:dyDescent="0.25">
      <c r="A5" s="19" t="str">
        <f>HYPERLINK("#'Table of contents'!A87", "Back to contents")</f>
        <v>Back to contents</v>
      </c>
    </row>
    <row r="6" spans="1:6" x14ac:dyDescent="0.25">
      <c r="A6" s="15"/>
    </row>
    <row r="7" spans="1:6" ht="28.8" customHeight="1" x14ac:dyDescent="0.25">
      <c r="A7" s="15"/>
      <c r="B7" s="17"/>
      <c r="C7" s="25" t="s">
        <v>1186</v>
      </c>
      <c r="D7" s="25"/>
      <c r="E7" s="25" t="s">
        <v>1187</v>
      </c>
      <c r="F7" s="25"/>
    </row>
    <row r="8" spans="1:6" ht="66" x14ac:dyDescent="0.25">
      <c r="A8" s="18" t="s">
        <v>34</v>
      </c>
      <c r="B8" s="17" t="s">
        <v>1185</v>
      </c>
      <c r="C8" s="17" t="s">
        <v>1184</v>
      </c>
      <c r="D8" s="17" t="s">
        <v>1175</v>
      </c>
      <c r="E8" s="17" t="s">
        <v>1184</v>
      </c>
      <c r="F8" s="17" t="s">
        <v>1176</v>
      </c>
    </row>
    <row r="9" spans="1:6" x14ac:dyDescent="0.25">
      <c r="A9" s="16" t="s">
        <v>1672</v>
      </c>
      <c r="B9" s="1">
        <v>19148</v>
      </c>
      <c r="C9" s="1">
        <v>3230</v>
      </c>
      <c r="D9" s="2">
        <v>0.168686024650094</v>
      </c>
      <c r="E9" s="1">
        <v>137</v>
      </c>
      <c r="F9" s="2">
        <v>4.2414860681114601E-2</v>
      </c>
    </row>
    <row r="10" spans="1:6" x14ac:dyDescent="0.25">
      <c r="A10" s="16" t="s">
        <v>1673</v>
      </c>
      <c r="B10" s="1">
        <v>2221</v>
      </c>
      <c r="C10" s="1">
        <v>471</v>
      </c>
      <c r="D10" s="2">
        <v>0.21206663665015801</v>
      </c>
      <c r="E10" s="1">
        <v>51</v>
      </c>
      <c r="F10" s="2">
        <v>0.10828025477707</v>
      </c>
    </row>
    <row r="11" spans="1:6" x14ac:dyDescent="0.25">
      <c r="A11" s="16" t="s">
        <v>1674</v>
      </c>
      <c r="B11" s="1">
        <v>7338</v>
      </c>
      <c r="C11" s="1">
        <v>1748</v>
      </c>
      <c r="D11" s="2">
        <v>0.23821204687925901</v>
      </c>
      <c r="E11" s="1">
        <v>123</v>
      </c>
      <c r="F11" s="2">
        <v>7.0366132723112096E-2</v>
      </c>
    </row>
    <row r="12" spans="1:6" x14ac:dyDescent="0.25">
      <c r="A12" s="16" t="s">
        <v>1675</v>
      </c>
      <c r="B12" s="1">
        <v>1179</v>
      </c>
      <c r="C12" s="1">
        <v>1004</v>
      </c>
      <c r="D12" s="2">
        <v>0.85156912637828697</v>
      </c>
      <c r="E12" s="1">
        <v>349</v>
      </c>
      <c r="F12" s="2">
        <v>0.34760956175298802</v>
      </c>
    </row>
    <row r="13" spans="1:6" x14ac:dyDescent="0.25">
      <c r="A13" s="16" t="s">
        <v>1676</v>
      </c>
      <c r="B13" s="1">
        <v>449</v>
      </c>
      <c r="C13" s="1">
        <v>422</v>
      </c>
      <c r="D13" s="2">
        <v>0.939866369710468</v>
      </c>
      <c r="E13" s="1">
        <v>178</v>
      </c>
      <c r="F13" s="2">
        <v>0.42180094786729899</v>
      </c>
    </row>
    <row r="14" spans="1:6" x14ac:dyDescent="0.25">
      <c r="A14" s="16" t="s">
        <v>1677</v>
      </c>
      <c r="B14" s="1">
        <v>1316</v>
      </c>
      <c r="C14" s="1">
        <v>1204</v>
      </c>
      <c r="D14" s="2">
        <v>0.91489361702127703</v>
      </c>
      <c r="E14" s="1">
        <v>393</v>
      </c>
      <c r="F14" s="2">
        <v>0.32641196013288998</v>
      </c>
    </row>
    <row r="15" spans="1:6" x14ac:dyDescent="0.25">
      <c r="A15" s="16" t="s">
        <v>1678</v>
      </c>
      <c r="B15" s="1">
        <v>2612</v>
      </c>
      <c r="C15" s="1">
        <v>1200</v>
      </c>
      <c r="D15" s="2">
        <v>0.45941807044410399</v>
      </c>
      <c r="E15" s="1">
        <v>516</v>
      </c>
      <c r="F15" s="2">
        <v>0.43</v>
      </c>
    </row>
    <row r="16" spans="1:6" x14ac:dyDescent="0.25">
      <c r="A16" s="16" t="s">
        <v>1679</v>
      </c>
      <c r="B16" s="1">
        <v>275</v>
      </c>
      <c r="C16" s="1">
        <v>156</v>
      </c>
      <c r="D16" s="2">
        <v>0.56727272727272704</v>
      </c>
      <c r="E16" s="1">
        <v>68</v>
      </c>
      <c r="F16" s="2">
        <v>0.43589743589743601</v>
      </c>
    </row>
    <row r="17" spans="1:6" x14ac:dyDescent="0.25">
      <c r="A17" s="16" t="s">
        <v>1680</v>
      </c>
      <c r="B17" s="1">
        <v>947</v>
      </c>
      <c r="C17" s="1">
        <v>556</v>
      </c>
      <c r="D17" s="2">
        <v>0.58711721224920799</v>
      </c>
      <c r="E17" s="1">
        <v>219</v>
      </c>
      <c r="F17" s="2">
        <v>0.39388489208633098</v>
      </c>
    </row>
    <row r="18" spans="1:6" x14ac:dyDescent="0.25">
      <c r="A18" s="16" t="s">
        <v>1681</v>
      </c>
      <c r="B18" s="1">
        <v>2541</v>
      </c>
      <c r="C18" s="1">
        <v>727</v>
      </c>
      <c r="D18" s="2">
        <v>0.28610783156237701</v>
      </c>
      <c r="E18" s="1">
        <v>129</v>
      </c>
      <c r="F18" s="2">
        <v>0.17744154057771699</v>
      </c>
    </row>
    <row r="19" spans="1:6" x14ac:dyDescent="0.25">
      <c r="A19" s="16" t="s">
        <v>1682</v>
      </c>
      <c r="B19" s="1">
        <v>360</v>
      </c>
      <c r="C19" s="1">
        <v>153</v>
      </c>
      <c r="D19" s="2">
        <v>0.42499999999999999</v>
      </c>
      <c r="E19" s="1">
        <v>37</v>
      </c>
      <c r="F19" s="2">
        <v>0.24183006535947699</v>
      </c>
    </row>
    <row r="20" spans="1:6" x14ac:dyDescent="0.25">
      <c r="A20" s="16" t="s">
        <v>1683</v>
      </c>
      <c r="B20" s="1">
        <v>1047</v>
      </c>
      <c r="C20" s="1">
        <v>433</v>
      </c>
      <c r="D20" s="2">
        <v>0.41356255969436501</v>
      </c>
      <c r="E20" s="1">
        <v>94</v>
      </c>
      <c r="F20" s="2">
        <v>0.21709006928406499</v>
      </c>
    </row>
    <row r="21" spans="1:6" x14ac:dyDescent="0.25">
      <c r="A21" s="16" t="s">
        <v>1684</v>
      </c>
      <c r="B21" s="1">
        <v>356</v>
      </c>
      <c r="C21" s="1">
        <v>258</v>
      </c>
      <c r="D21" s="2">
        <v>0.72471910112359506</v>
      </c>
      <c r="E21" s="1">
        <v>84</v>
      </c>
      <c r="F21" s="2">
        <v>0.32558139534883701</v>
      </c>
    </row>
    <row r="22" spans="1:6" x14ac:dyDescent="0.25">
      <c r="A22" s="16" t="s">
        <v>1685</v>
      </c>
      <c r="B22" s="1">
        <v>76</v>
      </c>
      <c r="C22" s="1">
        <v>56</v>
      </c>
      <c r="D22" s="2">
        <v>0.73684210526315796</v>
      </c>
      <c r="E22" s="1">
        <v>18</v>
      </c>
      <c r="F22" s="2">
        <v>0.32142857142857101</v>
      </c>
    </row>
    <row r="23" spans="1:6" x14ac:dyDescent="0.25">
      <c r="A23" s="16" t="s">
        <v>1686</v>
      </c>
      <c r="B23" s="1">
        <v>317</v>
      </c>
      <c r="C23" s="1">
        <v>261</v>
      </c>
      <c r="D23" s="2">
        <v>0.82334384858044196</v>
      </c>
      <c r="E23" s="1">
        <v>67</v>
      </c>
      <c r="F23" s="2">
        <v>0.25670498084291199</v>
      </c>
    </row>
    <row r="24" spans="1:6" x14ac:dyDescent="0.25">
      <c r="A24" s="16" t="s">
        <v>1687</v>
      </c>
      <c r="B24" s="1">
        <v>319</v>
      </c>
      <c r="C24" s="1">
        <v>82</v>
      </c>
      <c r="D24" s="2">
        <v>0.25705329153605</v>
      </c>
      <c r="E24" s="1">
        <v>12</v>
      </c>
      <c r="F24" s="2">
        <v>0.146341463414634</v>
      </c>
    </row>
    <row r="25" spans="1:6" x14ac:dyDescent="0.25">
      <c r="A25" s="16" t="s">
        <v>1688</v>
      </c>
      <c r="B25" s="1">
        <v>40</v>
      </c>
      <c r="C25" s="1">
        <v>18</v>
      </c>
      <c r="D25" s="2">
        <v>0.45</v>
      </c>
      <c r="E25" s="1" t="s">
        <v>2216</v>
      </c>
      <c r="F25" s="2" t="s">
        <v>2216</v>
      </c>
    </row>
    <row r="26" spans="1:6" x14ac:dyDescent="0.25">
      <c r="A26" s="16" t="s">
        <v>1689</v>
      </c>
      <c r="B26" s="1">
        <v>164</v>
      </c>
      <c r="C26" s="1">
        <v>58</v>
      </c>
      <c r="D26" s="2">
        <v>0.353658536585366</v>
      </c>
      <c r="E26" s="1">
        <v>13</v>
      </c>
      <c r="F26" s="2">
        <v>0.22413793103448301</v>
      </c>
    </row>
    <row r="27" spans="1:6" x14ac:dyDescent="0.25">
      <c r="A27" s="16" t="s">
        <v>1690</v>
      </c>
      <c r="B27" s="1">
        <v>667</v>
      </c>
      <c r="C27" s="1">
        <v>286</v>
      </c>
      <c r="D27" s="2">
        <v>0.42878560719640202</v>
      </c>
      <c r="E27" s="1">
        <v>44</v>
      </c>
      <c r="F27" s="2">
        <v>0.15384615384615399</v>
      </c>
    </row>
    <row r="28" spans="1:6" x14ac:dyDescent="0.25">
      <c r="A28" s="16" t="s">
        <v>1691</v>
      </c>
      <c r="B28" s="1">
        <v>106</v>
      </c>
      <c r="C28" s="1">
        <v>59</v>
      </c>
      <c r="D28" s="2">
        <v>0.55660377358490598</v>
      </c>
      <c r="E28" s="1">
        <v>13</v>
      </c>
      <c r="F28" s="2">
        <v>0.22033898305084701</v>
      </c>
    </row>
    <row r="29" spans="1:6" x14ac:dyDescent="0.25">
      <c r="A29" s="16" t="s">
        <v>1692</v>
      </c>
      <c r="B29" s="1">
        <v>375</v>
      </c>
      <c r="C29" s="1">
        <v>213</v>
      </c>
      <c r="D29" s="2">
        <v>0.56799999999999995</v>
      </c>
      <c r="E29" s="1">
        <v>40</v>
      </c>
      <c r="F29" s="2">
        <v>0.18779342723004699</v>
      </c>
    </row>
    <row r="30" spans="1:6" x14ac:dyDescent="0.25">
      <c r="A30" s="16" t="s">
        <v>1693</v>
      </c>
      <c r="B30" s="1">
        <v>1460</v>
      </c>
      <c r="C30" s="1">
        <v>889</v>
      </c>
      <c r="D30" s="2">
        <v>0.60890410958904095</v>
      </c>
      <c r="E30" s="1">
        <v>214</v>
      </c>
      <c r="F30" s="2">
        <v>0.24071991001124901</v>
      </c>
    </row>
    <row r="31" spans="1:6" x14ac:dyDescent="0.25">
      <c r="A31" s="16" t="s">
        <v>1694</v>
      </c>
      <c r="B31" s="1">
        <v>377</v>
      </c>
      <c r="C31" s="1">
        <v>282</v>
      </c>
      <c r="D31" s="2">
        <v>0.74801061007957603</v>
      </c>
      <c r="E31" s="1">
        <v>72</v>
      </c>
      <c r="F31" s="2">
        <v>0.25531914893617003</v>
      </c>
    </row>
    <row r="32" spans="1:6" x14ac:dyDescent="0.25">
      <c r="A32" s="16" t="s">
        <v>1695</v>
      </c>
      <c r="B32" s="1">
        <v>1081</v>
      </c>
      <c r="C32" s="1">
        <v>797</v>
      </c>
      <c r="D32" s="2">
        <v>0.73728029602220202</v>
      </c>
      <c r="E32" s="1">
        <v>192</v>
      </c>
      <c r="F32" s="2">
        <v>0.24090338770389</v>
      </c>
    </row>
    <row r="33" spans="1:6" x14ac:dyDescent="0.25">
      <c r="A33" s="10" t="s">
        <v>14</v>
      </c>
      <c r="B33" s="4">
        <v>44771</v>
      </c>
      <c r="C33" s="4">
        <v>14563</v>
      </c>
      <c r="D33" s="3">
        <v>0.32527752339684202</v>
      </c>
      <c r="E33" s="4">
        <v>3064</v>
      </c>
      <c r="F33" s="3">
        <v>0.21039620957220401</v>
      </c>
    </row>
    <row r="34" spans="1:6" x14ac:dyDescent="0.25">
      <c r="A34" s="15"/>
    </row>
    <row r="35" spans="1:6" x14ac:dyDescent="0.25">
      <c r="A35" s="13" t="s">
        <v>35</v>
      </c>
    </row>
    <row r="36" spans="1:6" x14ac:dyDescent="0.25">
      <c r="A36" s="14" t="s">
        <v>36</v>
      </c>
    </row>
    <row r="37" spans="1:6" x14ac:dyDescent="0.25">
      <c r="A37" s="14" t="s">
        <v>37</v>
      </c>
    </row>
    <row r="38" spans="1:6" x14ac:dyDescent="0.25">
      <c r="A38" s="14" t="s">
        <v>69</v>
      </c>
    </row>
    <row r="39" spans="1:6" x14ac:dyDescent="0.25">
      <c r="A39" s="14" t="s">
        <v>1096</v>
      </c>
    </row>
    <row r="40" spans="1:6" x14ac:dyDescent="0.25">
      <c r="A40" s="14" t="s">
        <v>1106</v>
      </c>
    </row>
    <row r="41" spans="1:6" x14ac:dyDescent="0.25">
      <c r="A41" s="14" t="s">
        <v>872</v>
      </c>
    </row>
    <row r="42" spans="1:6" x14ac:dyDescent="0.25">
      <c r="A42" s="14" t="s">
        <v>873</v>
      </c>
    </row>
    <row r="43" spans="1:6" x14ac:dyDescent="0.25">
      <c r="A43" s="14" t="s">
        <v>39</v>
      </c>
    </row>
    <row r="44" spans="1:6" x14ac:dyDescent="0.25">
      <c r="A44" s="15"/>
    </row>
    <row r="45" spans="1:6" x14ac:dyDescent="0.25">
      <c r="A45" s="15"/>
    </row>
    <row r="46" spans="1:6" x14ac:dyDescent="0.25">
      <c r="A46" s="15"/>
    </row>
    <row r="47" spans="1:6" x14ac:dyDescent="0.25">
      <c r="A47" s="15"/>
    </row>
    <row r="48" spans="1:6"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F200"/>
  <sheetViews>
    <sheetView showGridLines="0" workbookViewId="0"/>
  </sheetViews>
  <sheetFormatPr defaultColWidth="11.5546875" defaultRowHeight="13.2" x14ac:dyDescent="0.25"/>
  <cols>
    <col min="1" max="1" width="40.6640625" customWidth="1"/>
    <col min="2" max="11" width="12.6640625" customWidth="1"/>
  </cols>
  <sheetData>
    <row r="1" spans="1:6" ht="15" x14ac:dyDescent="0.25">
      <c r="A1" s="12" t="s">
        <v>1721</v>
      </c>
    </row>
    <row r="2" spans="1:6" ht="15" x14ac:dyDescent="0.25">
      <c r="A2" s="12" t="s">
        <v>1183</v>
      </c>
    </row>
    <row r="3" spans="1:6" ht="15" x14ac:dyDescent="0.25">
      <c r="A3" s="12" t="s">
        <v>57</v>
      </c>
    </row>
    <row r="4" spans="1:6" ht="15" x14ac:dyDescent="0.25">
      <c r="A4" s="12" t="s">
        <v>809</v>
      </c>
    </row>
    <row r="5" spans="1:6" x14ac:dyDescent="0.25">
      <c r="A5" s="19" t="str">
        <f>HYPERLINK("#'Table of contents'!A88", "Back to contents")</f>
        <v>Back to contents</v>
      </c>
    </row>
    <row r="6" spans="1:6" x14ac:dyDescent="0.25">
      <c r="A6" s="15"/>
    </row>
    <row r="7" spans="1:6" ht="28.8" customHeight="1" x14ac:dyDescent="0.25">
      <c r="A7" s="15"/>
      <c r="B7" s="17"/>
      <c r="C7" s="25" t="s">
        <v>1186</v>
      </c>
      <c r="D7" s="25"/>
      <c r="E7" s="25" t="s">
        <v>1187</v>
      </c>
      <c r="F7" s="25"/>
    </row>
    <row r="8" spans="1:6" ht="66" x14ac:dyDescent="0.25">
      <c r="A8" s="18" t="s">
        <v>34</v>
      </c>
      <c r="B8" s="17" t="s">
        <v>1185</v>
      </c>
      <c r="C8" s="17" t="s">
        <v>1184</v>
      </c>
      <c r="D8" s="17" t="s">
        <v>1175</v>
      </c>
      <c r="E8" s="17" t="s">
        <v>1184</v>
      </c>
      <c r="F8" s="17" t="s">
        <v>1176</v>
      </c>
    </row>
    <row r="9" spans="1:6" x14ac:dyDescent="0.25">
      <c r="A9" s="16" t="s">
        <v>1697</v>
      </c>
      <c r="B9" s="1">
        <v>9732</v>
      </c>
      <c r="C9" s="1">
        <v>2114</v>
      </c>
      <c r="D9" s="2">
        <v>0.21722153719687601</v>
      </c>
      <c r="E9" s="1">
        <v>146</v>
      </c>
      <c r="F9" s="2">
        <v>6.9063386944181598E-2</v>
      </c>
    </row>
    <row r="10" spans="1:6" x14ac:dyDescent="0.25">
      <c r="A10" s="16" t="s">
        <v>1698</v>
      </c>
      <c r="B10" s="1">
        <v>15933</v>
      </c>
      <c r="C10" s="1">
        <v>2654</v>
      </c>
      <c r="D10" s="2">
        <v>0.16657252243770801</v>
      </c>
      <c r="E10" s="1">
        <v>116</v>
      </c>
      <c r="F10" s="2">
        <v>4.3707611152976597E-2</v>
      </c>
    </row>
    <row r="11" spans="1:6" x14ac:dyDescent="0.25">
      <c r="A11" s="16" t="s">
        <v>1699</v>
      </c>
      <c r="B11" s="1">
        <v>3042</v>
      </c>
      <c r="C11" s="1">
        <v>681</v>
      </c>
      <c r="D11" s="2">
        <v>0.22386587771203201</v>
      </c>
      <c r="E11" s="1">
        <v>49</v>
      </c>
      <c r="F11" s="2">
        <v>7.19530102790015E-2</v>
      </c>
    </row>
    <row r="12" spans="1:6" x14ac:dyDescent="0.25">
      <c r="A12" s="16" t="s">
        <v>1700</v>
      </c>
      <c r="B12" s="1">
        <v>1465</v>
      </c>
      <c r="C12" s="1">
        <v>1327</v>
      </c>
      <c r="D12" s="2">
        <v>0.90580204778157003</v>
      </c>
      <c r="E12" s="1">
        <v>422</v>
      </c>
      <c r="F12" s="2">
        <v>0.31801055011303703</v>
      </c>
    </row>
    <row r="13" spans="1:6" x14ac:dyDescent="0.25">
      <c r="A13" s="16" t="s">
        <v>1701</v>
      </c>
      <c r="B13" s="1">
        <v>1143</v>
      </c>
      <c r="C13" s="1">
        <v>991</v>
      </c>
      <c r="D13" s="2">
        <v>0.86701662292213499</v>
      </c>
      <c r="E13" s="1">
        <v>373</v>
      </c>
      <c r="F13" s="2">
        <v>0.37638748738647798</v>
      </c>
    </row>
    <row r="14" spans="1:6" x14ac:dyDescent="0.25">
      <c r="A14" s="16" t="s">
        <v>1702</v>
      </c>
      <c r="B14" s="1">
        <v>336</v>
      </c>
      <c r="C14" s="1">
        <v>312</v>
      </c>
      <c r="D14" s="2">
        <v>0.92857142857142905</v>
      </c>
      <c r="E14" s="1">
        <v>125</v>
      </c>
      <c r="F14" s="2">
        <v>0.40064102564102599</v>
      </c>
    </row>
    <row r="15" spans="1:6" x14ac:dyDescent="0.25">
      <c r="A15" s="16" t="s">
        <v>1703</v>
      </c>
      <c r="B15" s="1">
        <v>1593</v>
      </c>
      <c r="C15" s="1">
        <v>852</v>
      </c>
      <c r="D15" s="2">
        <v>0.53483992467043295</v>
      </c>
      <c r="E15" s="1">
        <v>366</v>
      </c>
      <c r="F15" s="2">
        <v>0.42957746478873199</v>
      </c>
    </row>
    <row r="16" spans="1:6" x14ac:dyDescent="0.25">
      <c r="A16" s="16" t="s">
        <v>1704</v>
      </c>
      <c r="B16" s="1">
        <v>1929</v>
      </c>
      <c r="C16" s="1">
        <v>887</v>
      </c>
      <c r="D16" s="2">
        <v>0.45982374287195399</v>
      </c>
      <c r="E16" s="1">
        <v>368</v>
      </c>
      <c r="F16" s="2">
        <v>0.41488162344983098</v>
      </c>
    </row>
    <row r="17" spans="1:6" x14ac:dyDescent="0.25">
      <c r="A17" s="16" t="s">
        <v>1705</v>
      </c>
      <c r="B17" s="1">
        <v>312</v>
      </c>
      <c r="C17" s="1">
        <v>173</v>
      </c>
      <c r="D17" s="2">
        <v>0.55448717948717996</v>
      </c>
      <c r="E17" s="1">
        <v>69</v>
      </c>
      <c r="F17" s="2">
        <v>0.39884393063583801</v>
      </c>
    </row>
    <row r="18" spans="1:6" x14ac:dyDescent="0.25">
      <c r="A18" s="16" t="s">
        <v>1706</v>
      </c>
      <c r="B18" s="1">
        <v>1355</v>
      </c>
      <c r="C18" s="1">
        <v>510</v>
      </c>
      <c r="D18" s="2">
        <v>0.376383763837638</v>
      </c>
      <c r="E18" s="1">
        <v>109</v>
      </c>
      <c r="F18" s="2">
        <v>0.21372549019607801</v>
      </c>
    </row>
    <row r="19" spans="1:6" x14ac:dyDescent="0.25">
      <c r="A19" s="16" t="s">
        <v>1707</v>
      </c>
      <c r="B19" s="1">
        <v>407</v>
      </c>
      <c r="C19" s="1">
        <v>163</v>
      </c>
      <c r="D19" s="2">
        <v>0.40049140049139997</v>
      </c>
      <c r="E19" s="1">
        <v>33</v>
      </c>
      <c r="F19" s="2">
        <v>0.20245398773006101</v>
      </c>
    </row>
    <row r="20" spans="1:6" x14ac:dyDescent="0.25">
      <c r="A20" s="16" t="s">
        <v>1708</v>
      </c>
      <c r="B20" s="1">
        <v>2186</v>
      </c>
      <c r="C20" s="1">
        <v>640</v>
      </c>
      <c r="D20" s="2">
        <v>0.29277218664226901</v>
      </c>
      <c r="E20" s="1">
        <v>118</v>
      </c>
      <c r="F20" s="2">
        <v>0.18437500000000001</v>
      </c>
    </row>
    <row r="21" spans="1:6" x14ac:dyDescent="0.25">
      <c r="A21" s="16" t="s">
        <v>1709</v>
      </c>
      <c r="B21" s="1">
        <v>364</v>
      </c>
      <c r="C21" s="1">
        <v>292</v>
      </c>
      <c r="D21" s="2">
        <v>0.80219780219780201</v>
      </c>
      <c r="E21" s="1">
        <v>80</v>
      </c>
      <c r="F21" s="2">
        <v>0.27397260273972601</v>
      </c>
    </row>
    <row r="22" spans="1:6" x14ac:dyDescent="0.25">
      <c r="A22" s="16" t="s">
        <v>1710</v>
      </c>
      <c r="B22" s="1">
        <v>92</v>
      </c>
      <c r="C22" s="1">
        <v>74</v>
      </c>
      <c r="D22" s="2">
        <v>0.80434782608695699</v>
      </c>
      <c r="E22" s="1">
        <v>30</v>
      </c>
      <c r="F22" s="2">
        <v>0.40540540540540498</v>
      </c>
    </row>
    <row r="23" spans="1:6" x14ac:dyDescent="0.25">
      <c r="A23" s="16" t="s">
        <v>1711</v>
      </c>
      <c r="B23" s="1">
        <v>293</v>
      </c>
      <c r="C23" s="1">
        <v>209</v>
      </c>
      <c r="D23" s="2">
        <v>0.713310580204778</v>
      </c>
      <c r="E23" s="1">
        <v>59</v>
      </c>
      <c r="F23" s="2">
        <v>0.28229665071770299</v>
      </c>
    </row>
    <row r="24" spans="1:6" x14ac:dyDescent="0.25">
      <c r="A24" s="16" t="s">
        <v>1712</v>
      </c>
      <c r="B24" s="1">
        <v>205</v>
      </c>
      <c r="C24" s="1">
        <v>68</v>
      </c>
      <c r="D24" s="2">
        <v>0.33170731707317103</v>
      </c>
      <c r="E24" s="1">
        <v>16</v>
      </c>
      <c r="F24" s="2">
        <v>0.23529411764705899</v>
      </c>
    </row>
    <row r="25" spans="1:6" x14ac:dyDescent="0.25">
      <c r="A25" s="16" t="s">
        <v>1713</v>
      </c>
      <c r="B25" s="1">
        <v>274</v>
      </c>
      <c r="C25" s="1">
        <v>71</v>
      </c>
      <c r="D25" s="2">
        <v>0.259124087591241</v>
      </c>
      <c r="E25" s="1" t="s">
        <v>2216</v>
      </c>
      <c r="F25" s="2" t="s">
        <v>2216</v>
      </c>
    </row>
    <row r="26" spans="1:6" x14ac:dyDescent="0.25">
      <c r="A26" s="16" t="s">
        <v>1714</v>
      </c>
      <c r="B26" s="1">
        <v>44</v>
      </c>
      <c r="C26" s="1">
        <v>19</v>
      </c>
      <c r="D26" s="2">
        <v>0.43181818181818199</v>
      </c>
      <c r="E26" s="1" t="s">
        <v>2216</v>
      </c>
      <c r="F26" s="2" t="s">
        <v>2216</v>
      </c>
    </row>
    <row r="27" spans="1:6" x14ac:dyDescent="0.25">
      <c r="A27" s="16" t="s">
        <v>1715</v>
      </c>
      <c r="B27" s="1">
        <v>492</v>
      </c>
      <c r="C27" s="1">
        <v>266</v>
      </c>
      <c r="D27" s="2">
        <v>0.54065040650406504</v>
      </c>
      <c r="E27" s="1">
        <v>42</v>
      </c>
      <c r="F27" s="2">
        <v>0.157894736842105</v>
      </c>
    </row>
    <row r="28" spans="1:6" x14ac:dyDescent="0.25">
      <c r="A28" s="16" t="s">
        <v>1716</v>
      </c>
      <c r="B28" s="1">
        <v>540</v>
      </c>
      <c r="C28" s="1">
        <v>227</v>
      </c>
      <c r="D28" s="2">
        <v>0.42037037037037001</v>
      </c>
      <c r="E28" s="1">
        <v>40</v>
      </c>
      <c r="F28" s="2">
        <v>0.17621145374449301</v>
      </c>
    </row>
    <row r="29" spans="1:6" x14ac:dyDescent="0.25">
      <c r="A29" s="16" t="s">
        <v>1717</v>
      </c>
      <c r="B29" s="1">
        <v>116</v>
      </c>
      <c r="C29" s="1">
        <v>65</v>
      </c>
      <c r="D29" s="2">
        <v>0.56034482758620696</v>
      </c>
      <c r="E29" s="1">
        <v>15</v>
      </c>
      <c r="F29" s="2">
        <v>0.230769230769231</v>
      </c>
    </row>
    <row r="30" spans="1:6" x14ac:dyDescent="0.25">
      <c r="A30" s="16" t="s">
        <v>1718</v>
      </c>
      <c r="B30" s="1">
        <v>1307</v>
      </c>
      <c r="C30" s="1">
        <v>928</v>
      </c>
      <c r="D30" s="2">
        <v>0.71002295332823295</v>
      </c>
      <c r="E30" s="1">
        <v>239</v>
      </c>
      <c r="F30" s="2">
        <v>0.25754310344827602</v>
      </c>
    </row>
    <row r="31" spans="1:6" x14ac:dyDescent="0.25">
      <c r="A31" s="16" t="s">
        <v>1719</v>
      </c>
      <c r="B31" s="1">
        <v>1257</v>
      </c>
      <c r="C31" s="1">
        <v>789</v>
      </c>
      <c r="D31" s="2">
        <v>0.62768496420047704</v>
      </c>
      <c r="E31" s="1">
        <v>174</v>
      </c>
      <c r="F31" s="2">
        <v>0.22053231939163501</v>
      </c>
    </row>
    <row r="32" spans="1:6" x14ac:dyDescent="0.25">
      <c r="A32" s="16" t="s">
        <v>1720</v>
      </c>
      <c r="B32" s="1">
        <v>354</v>
      </c>
      <c r="C32" s="1">
        <v>251</v>
      </c>
      <c r="D32" s="2">
        <v>0.70903954802259905</v>
      </c>
      <c r="E32" s="1">
        <v>65</v>
      </c>
      <c r="F32" s="2">
        <v>0.25896414342629498</v>
      </c>
    </row>
    <row r="33" spans="1:6" x14ac:dyDescent="0.25">
      <c r="A33" s="10" t="s">
        <v>14</v>
      </c>
      <c r="B33" s="4">
        <v>44771</v>
      </c>
      <c r="C33" s="4">
        <v>14563</v>
      </c>
      <c r="D33" s="3">
        <v>0.32527752339684202</v>
      </c>
      <c r="E33" s="4">
        <v>3064</v>
      </c>
      <c r="F33" s="3">
        <v>0.21039620957220401</v>
      </c>
    </row>
    <row r="34" spans="1:6" x14ac:dyDescent="0.25">
      <c r="A34" s="15"/>
    </row>
    <row r="35" spans="1:6" x14ac:dyDescent="0.25">
      <c r="A35" s="13" t="s">
        <v>35</v>
      </c>
    </row>
    <row r="36" spans="1:6" x14ac:dyDescent="0.25">
      <c r="A36" s="14" t="s">
        <v>36</v>
      </c>
    </row>
    <row r="37" spans="1:6" x14ac:dyDescent="0.25">
      <c r="A37" s="14" t="s">
        <v>37</v>
      </c>
    </row>
    <row r="38" spans="1:6" x14ac:dyDescent="0.25">
      <c r="A38" s="14" t="s">
        <v>69</v>
      </c>
    </row>
    <row r="39" spans="1:6" x14ac:dyDescent="0.25">
      <c r="A39" s="14" t="s">
        <v>1096</v>
      </c>
    </row>
    <row r="40" spans="1:6" x14ac:dyDescent="0.25">
      <c r="A40" s="14" t="s">
        <v>1106</v>
      </c>
    </row>
    <row r="41" spans="1:6" x14ac:dyDescent="0.25">
      <c r="A41" s="14" t="s">
        <v>872</v>
      </c>
    </row>
    <row r="42" spans="1:6" x14ac:dyDescent="0.25">
      <c r="A42" s="14" t="s">
        <v>873</v>
      </c>
    </row>
    <row r="43" spans="1:6" x14ac:dyDescent="0.25">
      <c r="A43" s="14" t="s">
        <v>39</v>
      </c>
    </row>
    <row r="44" spans="1:6" x14ac:dyDescent="0.25">
      <c r="A44" s="15"/>
    </row>
    <row r="45" spans="1:6" x14ac:dyDescent="0.25">
      <c r="A45" s="15"/>
    </row>
    <row r="46" spans="1:6" x14ac:dyDescent="0.25">
      <c r="A46" s="15"/>
    </row>
    <row r="47" spans="1:6" x14ac:dyDescent="0.25">
      <c r="A47" s="15"/>
    </row>
    <row r="48" spans="1:6"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2">
    <mergeCell ref="C7:D7"/>
    <mergeCell ref="E7:F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D200"/>
  <sheetViews>
    <sheetView showGridLines="0" workbookViewId="0"/>
  </sheetViews>
  <sheetFormatPr defaultColWidth="11.5546875" defaultRowHeight="13.2" x14ac:dyDescent="0.25"/>
  <cols>
    <col min="1" max="1" width="40.6640625" customWidth="1"/>
    <col min="2" max="11" width="12.6640625" customWidth="1"/>
  </cols>
  <sheetData>
    <row r="1" spans="1:4" ht="15" x14ac:dyDescent="0.25">
      <c r="A1" s="12" t="s">
        <v>1808</v>
      </c>
    </row>
    <row r="2" spans="1:4" ht="15" x14ac:dyDescent="0.25">
      <c r="A2" s="12" t="s">
        <v>1183</v>
      </c>
    </row>
    <row r="3" spans="1:4" ht="15" x14ac:dyDescent="0.25">
      <c r="A3" s="12" t="s">
        <v>57</v>
      </c>
    </row>
    <row r="4" spans="1:4" ht="15" x14ac:dyDescent="0.25">
      <c r="A4" s="12" t="s">
        <v>662</v>
      </c>
    </row>
    <row r="5" spans="1:4" x14ac:dyDescent="0.25">
      <c r="A5" s="19" t="str">
        <f>HYPERLINK("#'Table of contents'!A89", "Back to contents")</f>
        <v>Back to contents</v>
      </c>
    </row>
    <row r="6" spans="1:4" x14ac:dyDescent="0.25">
      <c r="A6" s="15"/>
    </row>
    <row r="7" spans="1:4" ht="28.8" customHeight="1" x14ac:dyDescent="0.25">
      <c r="A7" s="15"/>
      <c r="B7" s="17"/>
      <c r="C7" s="25" t="s">
        <v>1187</v>
      </c>
      <c r="D7" s="25"/>
    </row>
    <row r="8" spans="1:4" ht="66" x14ac:dyDescent="0.25">
      <c r="A8" s="18" t="s">
        <v>34</v>
      </c>
      <c r="B8" s="17" t="s">
        <v>1186</v>
      </c>
      <c r="C8" s="17" t="s">
        <v>1184</v>
      </c>
      <c r="D8" s="17" t="s">
        <v>1176</v>
      </c>
    </row>
    <row r="9" spans="1:4" x14ac:dyDescent="0.25">
      <c r="A9" s="16" t="s">
        <v>1722</v>
      </c>
      <c r="B9" s="1">
        <v>132</v>
      </c>
      <c r="C9" s="1">
        <v>32</v>
      </c>
      <c r="D9" s="2">
        <v>0.24242424242424199</v>
      </c>
    </row>
    <row r="10" spans="1:4" x14ac:dyDescent="0.25">
      <c r="A10" s="16" t="s">
        <v>1723</v>
      </c>
      <c r="B10" s="1">
        <v>196</v>
      </c>
      <c r="C10" s="1">
        <v>22</v>
      </c>
      <c r="D10" s="2">
        <v>0.11224489795918401</v>
      </c>
    </row>
    <row r="11" spans="1:4" x14ac:dyDescent="0.25">
      <c r="A11" s="16" t="s">
        <v>1724</v>
      </c>
      <c r="B11" s="1">
        <v>357</v>
      </c>
      <c r="C11" s="1">
        <v>31</v>
      </c>
      <c r="D11" s="2">
        <v>8.6834733893557406E-2</v>
      </c>
    </row>
    <row r="12" spans="1:4" x14ac:dyDescent="0.25">
      <c r="A12" s="16" t="s">
        <v>1725</v>
      </c>
      <c r="B12" s="1">
        <v>263</v>
      </c>
      <c r="C12" s="1">
        <v>28</v>
      </c>
      <c r="D12" s="2">
        <v>0.106463878326996</v>
      </c>
    </row>
    <row r="13" spans="1:4" x14ac:dyDescent="0.25">
      <c r="A13" s="16" t="s">
        <v>1726</v>
      </c>
      <c r="B13" s="1">
        <v>197</v>
      </c>
      <c r="C13" s="1">
        <v>8</v>
      </c>
      <c r="D13" s="2">
        <v>4.0609137055837602E-2</v>
      </c>
    </row>
    <row r="14" spans="1:4" x14ac:dyDescent="0.25">
      <c r="A14" s="16" t="s">
        <v>1727</v>
      </c>
      <c r="B14" s="1">
        <v>1471</v>
      </c>
      <c r="C14" s="1">
        <v>37</v>
      </c>
      <c r="D14" s="2">
        <v>2.5152957171991799E-2</v>
      </c>
    </row>
    <row r="15" spans="1:4" x14ac:dyDescent="0.25">
      <c r="A15" s="16" t="s">
        <v>1728</v>
      </c>
      <c r="B15" s="1">
        <v>878</v>
      </c>
      <c r="C15" s="1">
        <v>18</v>
      </c>
      <c r="D15" s="2">
        <v>2.0501138952163999E-2</v>
      </c>
    </row>
    <row r="16" spans="1:4" x14ac:dyDescent="0.25">
      <c r="A16" s="16" t="s">
        <v>1729</v>
      </c>
      <c r="B16" s="1">
        <v>224</v>
      </c>
      <c r="C16" s="1">
        <v>14</v>
      </c>
      <c r="D16" s="2">
        <v>6.25E-2</v>
      </c>
    </row>
    <row r="17" spans="1:4" x14ac:dyDescent="0.25">
      <c r="A17" s="16" t="s">
        <v>1730</v>
      </c>
      <c r="B17" s="1">
        <v>1178</v>
      </c>
      <c r="C17" s="1">
        <v>70</v>
      </c>
      <c r="D17" s="2">
        <v>5.9422750424448202E-2</v>
      </c>
    </row>
    <row r="18" spans="1:4" x14ac:dyDescent="0.25">
      <c r="A18" s="16" t="s">
        <v>1731</v>
      </c>
      <c r="B18" s="1">
        <v>545</v>
      </c>
      <c r="C18" s="1">
        <v>51</v>
      </c>
      <c r="D18" s="2">
        <v>9.3577981651376194E-2</v>
      </c>
    </row>
    <row r="19" spans="1:4" x14ac:dyDescent="0.25">
      <c r="A19" s="16" t="s">
        <v>1732</v>
      </c>
      <c r="B19" s="1">
        <v>8</v>
      </c>
      <c r="C19" s="1" t="s">
        <v>2216</v>
      </c>
      <c r="D19" s="2">
        <v>0</v>
      </c>
    </row>
    <row r="20" spans="1:4" x14ac:dyDescent="0.25">
      <c r="A20" s="16" t="s">
        <v>1733</v>
      </c>
      <c r="B20" s="1">
        <v>405</v>
      </c>
      <c r="C20" s="1">
        <v>223</v>
      </c>
      <c r="D20" s="2">
        <v>0.55061728395061704</v>
      </c>
    </row>
    <row r="21" spans="1:4" x14ac:dyDescent="0.25">
      <c r="A21" s="16" t="s">
        <v>1734</v>
      </c>
      <c r="B21" s="1">
        <v>247</v>
      </c>
      <c r="C21" s="1">
        <v>69</v>
      </c>
      <c r="D21" s="2">
        <v>0.27935222672064802</v>
      </c>
    </row>
    <row r="22" spans="1:4" x14ac:dyDescent="0.25">
      <c r="A22" s="16" t="s">
        <v>1735</v>
      </c>
      <c r="B22" s="1">
        <v>339</v>
      </c>
      <c r="C22" s="1">
        <v>125</v>
      </c>
      <c r="D22" s="2">
        <v>0.368731563421829</v>
      </c>
    </row>
    <row r="23" spans="1:4" x14ac:dyDescent="0.25">
      <c r="A23" s="16" t="s">
        <v>1736</v>
      </c>
      <c r="B23" s="1">
        <v>293</v>
      </c>
      <c r="C23" s="1">
        <v>112</v>
      </c>
      <c r="D23" s="2">
        <v>0.38225255972696198</v>
      </c>
    </row>
    <row r="24" spans="1:4" x14ac:dyDescent="0.25">
      <c r="A24" s="16" t="s">
        <v>1737</v>
      </c>
      <c r="B24" s="1">
        <v>70</v>
      </c>
      <c r="C24" s="1">
        <v>21</v>
      </c>
      <c r="D24" s="2">
        <v>0.3</v>
      </c>
    </row>
    <row r="25" spans="1:4" x14ac:dyDescent="0.25">
      <c r="A25" s="16" t="s">
        <v>1738</v>
      </c>
      <c r="B25" s="1">
        <v>161</v>
      </c>
      <c r="C25" s="1">
        <v>18</v>
      </c>
      <c r="D25" s="2">
        <v>0.111801242236025</v>
      </c>
    </row>
    <row r="26" spans="1:4" x14ac:dyDescent="0.25">
      <c r="A26" s="16" t="s">
        <v>1739</v>
      </c>
      <c r="B26" s="1">
        <v>51</v>
      </c>
      <c r="C26" s="1">
        <v>7</v>
      </c>
      <c r="D26" s="2">
        <v>0.13725490196078399</v>
      </c>
    </row>
    <row r="27" spans="1:4" x14ac:dyDescent="0.25">
      <c r="A27" s="16" t="s">
        <v>1740</v>
      </c>
      <c r="B27" s="1">
        <v>75</v>
      </c>
      <c r="C27" s="1">
        <v>18</v>
      </c>
      <c r="D27" s="2">
        <v>0.24</v>
      </c>
    </row>
    <row r="28" spans="1:4" x14ac:dyDescent="0.25">
      <c r="A28" s="16" t="s">
        <v>1741</v>
      </c>
      <c r="B28" s="1">
        <v>694</v>
      </c>
      <c r="C28" s="1">
        <v>196</v>
      </c>
      <c r="D28" s="2">
        <v>0.28242074927953897</v>
      </c>
    </row>
    <row r="29" spans="1:4" x14ac:dyDescent="0.25">
      <c r="A29" s="16" t="s">
        <v>1742</v>
      </c>
      <c r="B29" s="1">
        <v>292</v>
      </c>
      <c r="C29" s="1">
        <v>130</v>
      </c>
      <c r="D29" s="2">
        <v>0.44520547945205502</v>
      </c>
    </row>
    <row r="30" spans="1:4" x14ac:dyDescent="0.25">
      <c r="A30" s="16" t="s">
        <v>1743</v>
      </c>
      <c r="B30" s="1">
        <v>3</v>
      </c>
      <c r="C30" s="1" t="s">
        <v>2216</v>
      </c>
      <c r="D30" s="2" t="s">
        <v>2216</v>
      </c>
    </row>
    <row r="31" spans="1:4" x14ac:dyDescent="0.25">
      <c r="A31" s="16" t="s">
        <v>1744</v>
      </c>
      <c r="B31" s="1">
        <v>503</v>
      </c>
      <c r="C31" s="1">
        <v>388</v>
      </c>
      <c r="D31" s="2">
        <v>0.771371769383698</v>
      </c>
    </row>
    <row r="32" spans="1:4" x14ac:dyDescent="0.25">
      <c r="A32" s="16" t="s">
        <v>1745</v>
      </c>
      <c r="B32" s="1">
        <v>869</v>
      </c>
      <c r="C32" s="1">
        <v>337</v>
      </c>
      <c r="D32" s="2">
        <v>0.38780207134637501</v>
      </c>
    </row>
    <row r="33" spans="1:4" x14ac:dyDescent="0.25">
      <c r="A33" s="16" t="s">
        <v>1746</v>
      </c>
      <c r="B33" s="1">
        <v>115</v>
      </c>
      <c r="C33" s="1">
        <v>34</v>
      </c>
      <c r="D33" s="2">
        <v>0.29565217391304299</v>
      </c>
    </row>
    <row r="34" spans="1:4" x14ac:dyDescent="0.25">
      <c r="A34" s="16" t="s">
        <v>1747</v>
      </c>
      <c r="B34" s="1">
        <v>47</v>
      </c>
      <c r="C34" s="1">
        <v>8</v>
      </c>
      <c r="D34" s="2">
        <v>0.170212765957447</v>
      </c>
    </row>
    <row r="35" spans="1:4" x14ac:dyDescent="0.25">
      <c r="A35" s="16" t="s">
        <v>1748</v>
      </c>
      <c r="B35" s="1">
        <v>16</v>
      </c>
      <c r="C35" s="1" t="s">
        <v>2216</v>
      </c>
      <c r="D35" s="2" t="s">
        <v>2216</v>
      </c>
    </row>
    <row r="36" spans="1:4" x14ac:dyDescent="0.25">
      <c r="A36" s="16" t="s">
        <v>1749</v>
      </c>
      <c r="B36" s="1">
        <v>137</v>
      </c>
      <c r="C36" s="1" t="s">
        <v>2216</v>
      </c>
      <c r="D36" s="2" t="s">
        <v>2216</v>
      </c>
    </row>
    <row r="37" spans="1:4" x14ac:dyDescent="0.25">
      <c r="A37" s="16" t="s">
        <v>1750</v>
      </c>
      <c r="B37" s="1">
        <v>30</v>
      </c>
      <c r="C37" s="1" t="s">
        <v>2216</v>
      </c>
      <c r="D37" s="2" t="s">
        <v>2216</v>
      </c>
    </row>
    <row r="38" spans="1:4" x14ac:dyDescent="0.25">
      <c r="A38" s="16" t="s">
        <v>1751</v>
      </c>
      <c r="B38" s="1">
        <v>12</v>
      </c>
      <c r="C38" s="1" t="s">
        <v>2216</v>
      </c>
      <c r="D38" s="2" t="s">
        <v>2216</v>
      </c>
    </row>
    <row r="39" spans="1:4" x14ac:dyDescent="0.25">
      <c r="A39" s="16" t="s">
        <v>1752</v>
      </c>
      <c r="B39" s="1">
        <v>145</v>
      </c>
      <c r="C39" s="1">
        <v>11</v>
      </c>
      <c r="D39" s="2">
        <v>7.5862068965517199E-2</v>
      </c>
    </row>
    <row r="40" spans="1:4" x14ac:dyDescent="0.25">
      <c r="A40" s="16" t="s">
        <v>1753</v>
      </c>
      <c r="B40" s="1">
        <v>36</v>
      </c>
      <c r="C40" s="1">
        <v>10</v>
      </c>
      <c r="D40" s="2">
        <v>0.27777777777777801</v>
      </c>
    </row>
    <row r="41" spans="1:4" x14ac:dyDescent="0.25">
      <c r="A41" s="16" t="s">
        <v>1754</v>
      </c>
      <c r="B41" s="1" t="s">
        <v>2216</v>
      </c>
      <c r="C41" s="1" t="s">
        <v>2216</v>
      </c>
      <c r="D41" s="2" t="s">
        <v>2216</v>
      </c>
    </row>
    <row r="42" spans="1:4" x14ac:dyDescent="0.25">
      <c r="A42" s="16" t="s">
        <v>1755</v>
      </c>
      <c r="B42" s="1">
        <v>171</v>
      </c>
      <c r="C42" s="1">
        <v>82</v>
      </c>
      <c r="D42" s="2">
        <v>0.47953216374268998</v>
      </c>
    </row>
    <row r="43" spans="1:4" x14ac:dyDescent="0.25">
      <c r="A43" s="16" t="s">
        <v>1756</v>
      </c>
      <c r="B43" s="1">
        <v>81</v>
      </c>
      <c r="C43" s="1">
        <v>23</v>
      </c>
      <c r="D43" s="2">
        <v>0.28395061728395099</v>
      </c>
    </row>
    <row r="44" spans="1:4" x14ac:dyDescent="0.25">
      <c r="A44" s="16" t="s">
        <v>1757</v>
      </c>
      <c r="B44" s="1">
        <v>209</v>
      </c>
      <c r="C44" s="1">
        <v>49</v>
      </c>
      <c r="D44" s="2">
        <v>0.23444976076554999</v>
      </c>
    </row>
    <row r="45" spans="1:4" x14ac:dyDescent="0.25">
      <c r="A45" s="16" t="s">
        <v>1758</v>
      </c>
      <c r="B45" s="1">
        <v>152</v>
      </c>
      <c r="C45" s="1">
        <v>28</v>
      </c>
      <c r="D45" s="2">
        <v>0.18421052631578899</v>
      </c>
    </row>
    <row r="46" spans="1:4" x14ac:dyDescent="0.25">
      <c r="A46" s="16" t="s">
        <v>1759</v>
      </c>
      <c r="B46" s="1">
        <v>57</v>
      </c>
      <c r="C46" s="1">
        <v>6</v>
      </c>
      <c r="D46" s="2">
        <v>0.105263157894737</v>
      </c>
    </row>
    <row r="47" spans="1:4" x14ac:dyDescent="0.25">
      <c r="A47" s="16" t="s">
        <v>1760</v>
      </c>
      <c r="B47" s="1">
        <v>122</v>
      </c>
      <c r="C47" s="1" t="s">
        <v>2216</v>
      </c>
      <c r="D47" s="2" t="s">
        <v>2216</v>
      </c>
    </row>
    <row r="48" spans="1:4" x14ac:dyDescent="0.25">
      <c r="A48" s="16" t="s">
        <v>1761</v>
      </c>
      <c r="B48" s="1">
        <v>55</v>
      </c>
      <c r="C48" s="1">
        <v>9</v>
      </c>
      <c r="D48" s="2">
        <v>0.163636363636364</v>
      </c>
    </row>
    <row r="49" spans="1:4" x14ac:dyDescent="0.25">
      <c r="A49" s="16" t="s">
        <v>1762</v>
      </c>
      <c r="B49" s="1">
        <v>28</v>
      </c>
      <c r="C49" s="1" t="s">
        <v>2216</v>
      </c>
      <c r="D49" s="2" t="s">
        <v>2216</v>
      </c>
    </row>
    <row r="50" spans="1:4" x14ac:dyDescent="0.25">
      <c r="A50" s="16" t="s">
        <v>1763</v>
      </c>
      <c r="B50" s="1">
        <v>315</v>
      </c>
      <c r="C50" s="1">
        <v>30</v>
      </c>
      <c r="D50" s="2">
        <v>9.5238095238095205E-2</v>
      </c>
    </row>
    <row r="51" spans="1:4" x14ac:dyDescent="0.25">
      <c r="A51" s="16" t="s">
        <v>1764</v>
      </c>
      <c r="B51" s="1">
        <v>121</v>
      </c>
      <c r="C51" s="1">
        <v>24</v>
      </c>
      <c r="D51" s="2">
        <v>0.19834710743801701</v>
      </c>
    </row>
    <row r="52" spans="1:4" x14ac:dyDescent="0.25">
      <c r="A52" s="16" t="s">
        <v>1765</v>
      </c>
      <c r="B52" s="1" t="s">
        <v>2216</v>
      </c>
      <c r="C52" s="1" t="s">
        <v>2216</v>
      </c>
      <c r="D52" s="2">
        <v>0</v>
      </c>
    </row>
    <row r="53" spans="1:4" x14ac:dyDescent="0.25">
      <c r="A53" s="16" t="s">
        <v>1766</v>
      </c>
      <c r="B53" s="1">
        <v>85</v>
      </c>
      <c r="C53" s="1">
        <v>55</v>
      </c>
      <c r="D53" s="2">
        <v>0.64705882352941202</v>
      </c>
    </row>
    <row r="54" spans="1:4" x14ac:dyDescent="0.25">
      <c r="A54" s="16" t="s">
        <v>1767</v>
      </c>
      <c r="B54" s="1">
        <v>351</v>
      </c>
      <c r="C54" s="1">
        <v>99</v>
      </c>
      <c r="D54" s="2">
        <v>0.28205128205128199</v>
      </c>
    </row>
    <row r="55" spans="1:4" x14ac:dyDescent="0.25">
      <c r="A55" s="16" t="s">
        <v>1768</v>
      </c>
      <c r="B55" s="1">
        <v>34</v>
      </c>
      <c r="C55" s="1" t="s">
        <v>2216</v>
      </c>
      <c r="D55" s="2" t="s">
        <v>2216</v>
      </c>
    </row>
    <row r="56" spans="1:4" x14ac:dyDescent="0.25">
      <c r="A56" s="16" t="s">
        <v>1769</v>
      </c>
      <c r="B56" s="1">
        <v>4</v>
      </c>
      <c r="C56" s="1" t="s">
        <v>2216</v>
      </c>
      <c r="D56" s="2" t="s">
        <v>2216</v>
      </c>
    </row>
    <row r="57" spans="1:4" x14ac:dyDescent="0.25">
      <c r="A57" s="16" t="s">
        <v>1770</v>
      </c>
      <c r="B57" s="1">
        <v>33</v>
      </c>
      <c r="C57" s="1" t="s">
        <v>2216</v>
      </c>
      <c r="D57" s="2" t="s">
        <v>2216</v>
      </c>
    </row>
    <row r="58" spans="1:4" x14ac:dyDescent="0.25">
      <c r="A58" s="16" t="s">
        <v>1771</v>
      </c>
      <c r="B58" s="1">
        <v>13</v>
      </c>
      <c r="C58" s="1" t="s">
        <v>2216</v>
      </c>
      <c r="D58" s="2">
        <v>0</v>
      </c>
    </row>
    <row r="59" spans="1:4" x14ac:dyDescent="0.25">
      <c r="A59" s="16" t="s">
        <v>1772</v>
      </c>
      <c r="B59" s="1">
        <v>5</v>
      </c>
      <c r="C59" s="1" t="s">
        <v>2216</v>
      </c>
      <c r="D59" s="2" t="s">
        <v>2216</v>
      </c>
    </row>
    <row r="60" spans="1:4" x14ac:dyDescent="0.25">
      <c r="A60" s="16" t="s">
        <v>1773</v>
      </c>
      <c r="B60" s="1">
        <v>12</v>
      </c>
      <c r="C60" s="1" t="s">
        <v>2216</v>
      </c>
      <c r="D60" s="2" t="s">
        <v>2216</v>
      </c>
    </row>
    <row r="61" spans="1:4" x14ac:dyDescent="0.25">
      <c r="A61" s="16" t="s">
        <v>1774</v>
      </c>
      <c r="B61" s="1">
        <v>28</v>
      </c>
      <c r="C61" s="1" t="s">
        <v>2216</v>
      </c>
      <c r="D61" s="2" t="s">
        <v>2216</v>
      </c>
    </row>
    <row r="62" spans="1:4" x14ac:dyDescent="0.25">
      <c r="A62" s="16" t="s">
        <v>1775</v>
      </c>
      <c r="B62" s="1">
        <v>7</v>
      </c>
      <c r="C62" s="1" t="s">
        <v>2216</v>
      </c>
      <c r="D62" s="2">
        <v>0</v>
      </c>
    </row>
    <row r="63" spans="1:4" x14ac:dyDescent="0.25">
      <c r="A63" s="16" t="s">
        <v>1776</v>
      </c>
      <c r="B63" s="1">
        <v>3</v>
      </c>
      <c r="C63" s="1" t="s">
        <v>2216</v>
      </c>
      <c r="D63" s="2" t="s">
        <v>2216</v>
      </c>
    </row>
    <row r="64" spans="1:4" x14ac:dyDescent="0.25">
      <c r="A64" s="16" t="s">
        <v>1777</v>
      </c>
      <c r="B64" s="1">
        <v>3</v>
      </c>
      <c r="C64" s="1" t="s">
        <v>2216</v>
      </c>
      <c r="D64" s="2" t="s">
        <v>2216</v>
      </c>
    </row>
    <row r="65" spans="1:4" x14ac:dyDescent="0.25">
      <c r="A65" s="16" t="s">
        <v>1778</v>
      </c>
      <c r="B65" s="1">
        <v>18</v>
      </c>
      <c r="C65" s="1" t="s">
        <v>2216</v>
      </c>
      <c r="D65" s="2" t="s">
        <v>2216</v>
      </c>
    </row>
    <row r="66" spans="1:4" x14ac:dyDescent="0.25">
      <c r="A66" s="16" t="s">
        <v>1779</v>
      </c>
      <c r="B66" s="1">
        <v>7</v>
      </c>
      <c r="C66" s="1" t="s">
        <v>2216</v>
      </c>
      <c r="D66" s="2" t="s">
        <v>2216</v>
      </c>
    </row>
    <row r="67" spans="1:4" x14ac:dyDescent="0.25">
      <c r="A67" s="16" t="s">
        <v>1780</v>
      </c>
      <c r="B67" s="1">
        <v>12</v>
      </c>
      <c r="C67" s="1" t="s">
        <v>2216</v>
      </c>
      <c r="D67" s="2">
        <v>0</v>
      </c>
    </row>
    <row r="68" spans="1:4" x14ac:dyDescent="0.25">
      <c r="A68" s="16" t="s">
        <v>1781</v>
      </c>
      <c r="B68" s="1">
        <v>4</v>
      </c>
      <c r="C68" s="1" t="s">
        <v>2216</v>
      </c>
      <c r="D68" s="2" t="s">
        <v>2216</v>
      </c>
    </row>
    <row r="69" spans="1:4" x14ac:dyDescent="0.25">
      <c r="A69" s="16" t="s">
        <v>1782</v>
      </c>
      <c r="B69" s="1">
        <v>42</v>
      </c>
      <c r="C69" s="1" t="s">
        <v>2216</v>
      </c>
      <c r="D69" s="2" t="s">
        <v>2216</v>
      </c>
    </row>
    <row r="70" spans="1:4" x14ac:dyDescent="0.25">
      <c r="A70" s="16" t="s">
        <v>1783</v>
      </c>
      <c r="B70" s="1">
        <v>12</v>
      </c>
      <c r="C70" s="1" t="s">
        <v>2216</v>
      </c>
      <c r="D70" s="2">
        <v>0</v>
      </c>
    </row>
    <row r="71" spans="1:4" x14ac:dyDescent="0.25">
      <c r="A71" s="16" t="s">
        <v>1784</v>
      </c>
      <c r="B71" s="1" t="s">
        <v>2216</v>
      </c>
      <c r="C71" s="1" t="s">
        <v>2216</v>
      </c>
      <c r="D71" s="2">
        <v>0</v>
      </c>
    </row>
    <row r="72" spans="1:4" x14ac:dyDescent="0.25">
      <c r="A72" s="16" t="s">
        <v>1785</v>
      </c>
      <c r="B72" s="1">
        <v>48</v>
      </c>
      <c r="C72" s="1" t="s">
        <v>2216</v>
      </c>
      <c r="D72" s="2" t="s">
        <v>2216</v>
      </c>
    </row>
    <row r="73" spans="1:4" x14ac:dyDescent="0.25">
      <c r="A73" s="16" t="s">
        <v>1786</v>
      </c>
      <c r="B73" s="1">
        <v>10</v>
      </c>
      <c r="C73" s="1" t="s">
        <v>2216</v>
      </c>
      <c r="D73" s="2" t="s">
        <v>2216</v>
      </c>
    </row>
    <row r="74" spans="1:4" x14ac:dyDescent="0.25">
      <c r="A74" s="16" t="s">
        <v>1787</v>
      </c>
      <c r="B74" s="1">
        <v>41</v>
      </c>
      <c r="C74" s="1">
        <v>16</v>
      </c>
      <c r="D74" s="2">
        <v>0.39024390243902402</v>
      </c>
    </row>
    <row r="75" spans="1:4" x14ac:dyDescent="0.25">
      <c r="A75" s="16" t="s">
        <v>1788</v>
      </c>
      <c r="B75" s="1">
        <v>104</v>
      </c>
      <c r="C75" s="1">
        <v>27</v>
      </c>
      <c r="D75" s="2">
        <v>0.25961538461538503</v>
      </c>
    </row>
    <row r="76" spans="1:4" x14ac:dyDescent="0.25">
      <c r="A76" s="16" t="s">
        <v>1789</v>
      </c>
      <c r="B76" s="1">
        <v>105</v>
      </c>
      <c r="C76" s="1">
        <v>22</v>
      </c>
      <c r="D76" s="2">
        <v>0.20952380952381</v>
      </c>
    </row>
    <row r="77" spans="1:4" x14ac:dyDescent="0.25">
      <c r="A77" s="16" t="s">
        <v>1790</v>
      </c>
      <c r="B77" s="1">
        <v>43</v>
      </c>
      <c r="C77" s="1">
        <v>10</v>
      </c>
      <c r="D77" s="2">
        <v>0.232558139534884</v>
      </c>
    </row>
    <row r="78" spans="1:4" x14ac:dyDescent="0.25">
      <c r="A78" s="16" t="s">
        <v>1791</v>
      </c>
      <c r="B78" s="1">
        <v>14</v>
      </c>
      <c r="C78" s="1" t="s">
        <v>2216</v>
      </c>
      <c r="D78" s="2">
        <v>0</v>
      </c>
    </row>
    <row r="79" spans="1:4" x14ac:dyDescent="0.25">
      <c r="A79" s="16" t="s">
        <v>1792</v>
      </c>
      <c r="B79" s="1">
        <v>86</v>
      </c>
      <c r="C79" s="1" t="s">
        <v>2216</v>
      </c>
      <c r="D79" s="2" t="s">
        <v>2216</v>
      </c>
    </row>
    <row r="80" spans="1:4" x14ac:dyDescent="0.25">
      <c r="A80" s="16" t="s">
        <v>1793</v>
      </c>
      <c r="B80" s="1">
        <v>20</v>
      </c>
      <c r="C80" s="1" t="s">
        <v>2216</v>
      </c>
      <c r="D80" s="2" t="s">
        <v>2216</v>
      </c>
    </row>
    <row r="81" spans="1:4" x14ac:dyDescent="0.25">
      <c r="A81" s="16" t="s">
        <v>1794</v>
      </c>
      <c r="B81" s="1">
        <v>8</v>
      </c>
      <c r="C81" s="1" t="s">
        <v>2216</v>
      </c>
      <c r="D81" s="2" t="s">
        <v>2216</v>
      </c>
    </row>
    <row r="82" spans="1:4" x14ac:dyDescent="0.25">
      <c r="A82" s="16" t="s">
        <v>1795</v>
      </c>
      <c r="B82" s="1">
        <v>115</v>
      </c>
      <c r="C82" s="1">
        <v>11</v>
      </c>
      <c r="D82" s="2">
        <v>9.5652173913043495E-2</v>
      </c>
    </row>
    <row r="83" spans="1:4" x14ac:dyDescent="0.25">
      <c r="A83" s="16" t="s">
        <v>1796</v>
      </c>
      <c r="B83" s="1">
        <v>22</v>
      </c>
      <c r="C83" s="1" t="s">
        <v>2216</v>
      </c>
      <c r="D83" s="2" t="s">
        <v>2216</v>
      </c>
    </row>
    <row r="84" spans="1:4" x14ac:dyDescent="0.25">
      <c r="A84" s="16" t="s">
        <v>1797</v>
      </c>
      <c r="B84" s="1">
        <v>195</v>
      </c>
      <c r="C84" s="1">
        <v>99</v>
      </c>
      <c r="D84" s="2">
        <v>0.507692307692308</v>
      </c>
    </row>
    <row r="85" spans="1:4" x14ac:dyDescent="0.25">
      <c r="A85" s="16" t="s">
        <v>1798</v>
      </c>
      <c r="B85" s="1">
        <v>179</v>
      </c>
      <c r="C85" s="1">
        <v>61</v>
      </c>
      <c r="D85" s="2">
        <v>0.34078212290502802</v>
      </c>
    </row>
    <row r="86" spans="1:4" x14ac:dyDescent="0.25">
      <c r="A86" s="16" t="s">
        <v>1799</v>
      </c>
      <c r="B86" s="1">
        <v>389</v>
      </c>
      <c r="C86" s="1">
        <v>101</v>
      </c>
      <c r="D86" s="2">
        <v>0.25964010282776401</v>
      </c>
    </row>
    <row r="87" spans="1:4" x14ac:dyDescent="0.25">
      <c r="A87" s="16" t="s">
        <v>1800</v>
      </c>
      <c r="B87" s="1">
        <v>238</v>
      </c>
      <c r="C87" s="1">
        <v>53</v>
      </c>
      <c r="D87" s="2">
        <v>0.222689075630252</v>
      </c>
    </row>
    <row r="88" spans="1:4" x14ac:dyDescent="0.25">
      <c r="A88" s="16" t="s">
        <v>1801</v>
      </c>
      <c r="B88" s="1">
        <v>83</v>
      </c>
      <c r="C88" s="1">
        <v>22</v>
      </c>
      <c r="D88" s="2">
        <v>0.265060240963855</v>
      </c>
    </row>
    <row r="89" spans="1:4" x14ac:dyDescent="0.25">
      <c r="A89" s="16" t="s">
        <v>1802</v>
      </c>
      <c r="B89" s="1">
        <v>190</v>
      </c>
      <c r="C89" s="1">
        <v>17</v>
      </c>
      <c r="D89" s="2">
        <v>8.9473684210526302E-2</v>
      </c>
    </row>
    <row r="90" spans="1:4" x14ac:dyDescent="0.25">
      <c r="A90" s="16" t="s">
        <v>1803</v>
      </c>
      <c r="B90" s="1">
        <v>58</v>
      </c>
      <c r="C90" s="1" t="s">
        <v>2216</v>
      </c>
      <c r="D90" s="2" t="s">
        <v>2216</v>
      </c>
    </row>
    <row r="91" spans="1:4" x14ac:dyDescent="0.25">
      <c r="A91" s="16" t="s">
        <v>1804</v>
      </c>
      <c r="B91" s="1">
        <v>31</v>
      </c>
      <c r="C91" s="1">
        <v>9</v>
      </c>
      <c r="D91" s="2">
        <v>0.29032258064516098</v>
      </c>
    </row>
    <row r="92" spans="1:4" x14ac:dyDescent="0.25">
      <c r="A92" s="16" t="s">
        <v>1805</v>
      </c>
      <c r="B92" s="1">
        <v>433</v>
      </c>
      <c r="C92" s="1">
        <v>66</v>
      </c>
      <c r="D92" s="2">
        <v>0.15242494226327899</v>
      </c>
    </row>
    <row r="93" spans="1:4" x14ac:dyDescent="0.25">
      <c r="A93" s="16" t="s">
        <v>1806</v>
      </c>
      <c r="B93" s="1">
        <v>167</v>
      </c>
      <c r="C93" s="1">
        <v>44</v>
      </c>
      <c r="D93" s="2">
        <v>0.26347305389221598</v>
      </c>
    </row>
    <row r="94" spans="1:4" x14ac:dyDescent="0.25">
      <c r="A94" s="16" t="s">
        <v>1807</v>
      </c>
      <c r="B94" s="1">
        <v>5</v>
      </c>
      <c r="C94" s="1" t="s">
        <v>2216</v>
      </c>
      <c r="D94" s="2" t="s">
        <v>2216</v>
      </c>
    </row>
    <row r="95" spans="1:4" x14ac:dyDescent="0.25">
      <c r="A95" s="10" t="s">
        <v>14</v>
      </c>
      <c r="B95" s="4">
        <v>14563</v>
      </c>
      <c r="C95" s="4">
        <v>3064</v>
      </c>
      <c r="D95" s="3">
        <v>0.21039620957220401</v>
      </c>
    </row>
    <row r="96" spans="1:4" x14ac:dyDescent="0.25">
      <c r="A96" s="15"/>
    </row>
    <row r="97" spans="1:1" x14ac:dyDescent="0.25">
      <c r="A97" s="13" t="s">
        <v>35</v>
      </c>
    </row>
    <row r="98" spans="1:1" x14ac:dyDescent="0.25">
      <c r="A98" s="14" t="s">
        <v>36</v>
      </c>
    </row>
    <row r="99" spans="1:1" x14ac:dyDescent="0.25">
      <c r="A99" s="14" t="s">
        <v>37</v>
      </c>
    </row>
    <row r="100" spans="1:1" x14ac:dyDescent="0.25">
      <c r="A100" s="14" t="s">
        <v>69</v>
      </c>
    </row>
    <row r="101" spans="1:1" x14ac:dyDescent="0.25">
      <c r="A101" s="14" t="s">
        <v>1096</v>
      </c>
    </row>
    <row r="102" spans="1:1" x14ac:dyDescent="0.25">
      <c r="A102" s="14" t="s">
        <v>1106</v>
      </c>
    </row>
    <row r="103" spans="1:1" x14ac:dyDescent="0.25">
      <c r="A103" s="14" t="s">
        <v>872</v>
      </c>
    </row>
    <row r="104" spans="1:1" x14ac:dyDescent="0.25">
      <c r="A104" s="14" t="s">
        <v>873</v>
      </c>
    </row>
    <row r="105" spans="1:1" x14ac:dyDescent="0.25">
      <c r="A105" s="14" t="s">
        <v>39</v>
      </c>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M200"/>
  <sheetViews>
    <sheetView showGridLines="0" workbookViewId="0"/>
  </sheetViews>
  <sheetFormatPr defaultColWidth="11.5546875" defaultRowHeight="13.2" x14ac:dyDescent="0.25"/>
  <cols>
    <col min="1" max="1" width="40.6640625" customWidth="1"/>
    <col min="2" max="11" width="10.5546875" customWidth="1"/>
  </cols>
  <sheetData>
    <row r="1" spans="1:13" ht="15" x14ac:dyDescent="0.25">
      <c r="A1" s="12" t="s">
        <v>503</v>
      </c>
    </row>
    <row r="2" spans="1:13" ht="15" x14ac:dyDescent="0.25">
      <c r="A2" s="12" t="s">
        <v>504</v>
      </c>
    </row>
    <row r="3" spans="1:13" ht="15" x14ac:dyDescent="0.25">
      <c r="A3" s="12" t="s">
        <v>505</v>
      </c>
    </row>
    <row r="4" spans="1:13" x14ac:dyDescent="0.25">
      <c r="A4" s="15"/>
    </row>
    <row r="5" spans="1:13" x14ac:dyDescent="0.25">
      <c r="A5" s="19" t="str">
        <f>HYPERLINK("#'Table of contents'!A9", "Back to contents")</f>
        <v>Back to contents</v>
      </c>
    </row>
    <row r="6" spans="1:13" x14ac:dyDescent="0.25">
      <c r="A6" s="15"/>
      <c r="B6" s="23" t="s">
        <v>506</v>
      </c>
      <c r="C6" s="24"/>
      <c r="D6" s="24"/>
      <c r="E6" s="24"/>
      <c r="F6" s="24"/>
      <c r="G6" s="24"/>
      <c r="H6" s="24"/>
      <c r="I6" s="24"/>
      <c r="J6" s="24"/>
      <c r="K6" s="24"/>
      <c r="L6" s="6" t="s">
        <v>10</v>
      </c>
      <c r="M6" s="6" t="s">
        <v>11</v>
      </c>
    </row>
    <row r="7" spans="1:13" x14ac:dyDescent="0.25">
      <c r="A7" s="9" t="s">
        <v>34</v>
      </c>
      <c r="B7" s="5" t="s">
        <v>0</v>
      </c>
      <c r="C7" s="5" t="s">
        <v>1</v>
      </c>
      <c r="D7" s="5" t="s">
        <v>2</v>
      </c>
      <c r="E7" s="5" t="s">
        <v>3</v>
      </c>
      <c r="F7" s="5" t="s">
        <v>4</v>
      </c>
      <c r="G7" s="5" t="s">
        <v>5</v>
      </c>
      <c r="H7" s="5" t="s">
        <v>6</v>
      </c>
      <c r="I7" s="5" t="s">
        <v>7</v>
      </c>
      <c r="J7" s="5" t="s">
        <v>8</v>
      </c>
      <c r="K7" s="5" t="s">
        <v>9</v>
      </c>
      <c r="L7" s="5" t="s">
        <v>32</v>
      </c>
      <c r="M7" s="5" t="s">
        <v>33</v>
      </c>
    </row>
    <row r="8" spans="1:13" x14ac:dyDescent="0.25">
      <c r="A8" s="16" t="s">
        <v>59</v>
      </c>
      <c r="B8" s="1">
        <v>0</v>
      </c>
      <c r="C8" s="1">
        <v>0</v>
      </c>
      <c r="D8" s="1">
        <v>16</v>
      </c>
      <c r="E8" s="1">
        <v>90</v>
      </c>
      <c r="F8" s="1">
        <v>176</v>
      </c>
      <c r="G8" s="1">
        <v>196</v>
      </c>
      <c r="H8" s="1">
        <v>148</v>
      </c>
      <c r="I8" s="1">
        <v>146</v>
      </c>
      <c r="J8" s="1">
        <v>81</v>
      </c>
      <c r="K8" s="1">
        <v>84</v>
      </c>
      <c r="L8" s="4">
        <v>655</v>
      </c>
      <c r="M8" s="4">
        <v>937</v>
      </c>
    </row>
    <row r="9" spans="1:13" x14ac:dyDescent="0.25">
      <c r="A9" s="16" t="s">
        <v>60</v>
      </c>
      <c r="B9" s="1">
        <v>0</v>
      </c>
      <c r="C9" s="1">
        <v>0</v>
      </c>
      <c r="D9" s="1">
        <v>0</v>
      </c>
      <c r="E9" s="1">
        <v>9</v>
      </c>
      <c r="F9" s="1">
        <v>2</v>
      </c>
      <c r="G9" s="1">
        <v>3</v>
      </c>
      <c r="H9" s="1">
        <v>0</v>
      </c>
      <c r="I9" s="1">
        <v>1</v>
      </c>
      <c r="J9" s="1">
        <v>0</v>
      </c>
      <c r="K9" s="1">
        <v>0</v>
      </c>
      <c r="L9" s="4">
        <v>4</v>
      </c>
      <c r="M9" s="4">
        <v>15</v>
      </c>
    </row>
    <row r="10" spans="1:13" x14ac:dyDescent="0.25">
      <c r="A10" s="16" t="s">
        <v>61</v>
      </c>
      <c r="B10" s="1">
        <v>0</v>
      </c>
      <c r="C10" s="1">
        <v>0</v>
      </c>
      <c r="D10" s="1">
        <v>45</v>
      </c>
      <c r="E10" s="1">
        <v>285</v>
      </c>
      <c r="F10" s="1">
        <v>395</v>
      </c>
      <c r="G10" s="1">
        <v>391</v>
      </c>
      <c r="H10" s="1">
        <v>399</v>
      </c>
      <c r="I10" s="1">
        <v>422</v>
      </c>
      <c r="J10" s="1">
        <v>357</v>
      </c>
      <c r="K10" s="1">
        <v>374</v>
      </c>
      <c r="L10" s="4">
        <v>1943</v>
      </c>
      <c r="M10" s="4">
        <v>2668</v>
      </c>
    </row>
    <row r="11" spans="1:13" x14ac:dyDescent="0.25">
      <c r="A11" s="16" t="s">
        <v>62</v>
      </c>
      <c r="B11" s="1">
        <v>0</v>
      </c>
      <c r="C11" s="1">
        <v>0</v>
      </c>
      <c r="D11" s="1">
        <v>0</v>
      </c>
      <c r="E11" s="1">
        <v>0</v>
      </c>
      <c r="F11" s="1">
        <v>0</v>
      </c>
      <c r="G11" s="1">
        <v>0</v>
      </c>
      <c r="H11" s="1">
        <v>0</v>
      </c>
      <c r="I11" s="1">
        <v>0</v>
      </c>
      <c r="J11" s="1">
        <v>2</v>
      </c>
      <c r="K11" s="1">
        <v>7</v>
      </c>
      <c r="L11" s="4">
        <v>9</v>
      </c>
      <c r="M11" s="4">
        <v>9</v>
      </c>
    </row>
    <row r="12" spans="1:13" x14ac:dyDescent="0.25">
      <c r="A12" s="10" t="s">
        <v>14</v>
      </c>
      <c r="B12" s="4">
        <v>0</v>
      </c>
      <c r="C12" s="4">
        <v>0</v>
      </c>
      <c r="D12" s="4">
        <v>61</v>
      </c>
      <c r="E12" s="4">
        <v>384</v>
      </c>
      <c r="F12" s="4">
        <v>573</v>
      </c>
      <c r="G12" s="4">
        <v>590</v>
      </c>
      <c r="H12" s="4">
        <v>547</v>
      </c>
      <c r="I12" s="4">
        <v>569</v>
      </c>
      <c r="J12" s="4">
        <v>440</v>
      </c>
      <c r="K12" s="4">
        <v>465</v>
      </c>
      <c r="L12" s="4">
        <v>2611</v>
      </c>
      <c r="M12" s="4">
        <v>3629</v>
      </c>
    </row>
    <row r="13" spans="1:13" x14ac:dyDescent="0.25">
      <c r="A13" s="15"/>
    </row>
    <row r="14" spans="1:13" x14ac:dyDescent="0.25">
      <c r="A14" s="15"/>
    </row>
    <row r="15" spans="1:13" x14ac:dyDescent="0.25">
      <c r="A15" s="15"/>
      <c r="B15" s="23" t="s">
        <v>507</v>
      </c>
      <c r="C15" s="24"/>
      <c r="D15" s="24"/>
      <c r="E15" s="24"/>
      <c r="F15" s="24"/>
      <c r="G15" s="24"/>
      <c r="H15" s="24"/>
      <c r="I15" s="24"/>
      <c r="J15" s="24"/>
      <c r="K15" s="24"/>
      <c r="L15" s="6" t="s">
        <v>10</v>
      </c>
      <c r="M15" s="6" t="s">
        <v>11</v>
      </c>
    </row>
    <row r="16" spans="1:13" x14ac:dyDescent="0.25">
      <c r="A16" s="9" t="s">
        <v>34</v>
      </c>
      <c r="B16" s="5" t="s">
        <v>0</v>
      </c>
      <c r="C16" s="5" t="s">
        <v>1</v>
      </c>
      <c r="D16" s="5" t="s">
        <v>2</v>
      </c>
      <c r="E16" s="5" t="s">
        <v>3</v>
      </c>
      <c r="F16" s="5" t="s">
        <v>4</v>
      </c>
      <c r="G16" s="5" t="s">
        <v>5</v>
      </c>
      <c r="H16" s="5" t="s">
        <v>6</v>
      </c>
      <c r="I16" s="5" t="s">
        <v>7</v>
      </c>
      <c r="J16" s="5" t="s">
        <v>8</v>
      </c>
      <c r="K16" s="5" t="s">
        <v>9</v>
      </c>
      <c r="L16" s="5" t="s">
        <v>32</v>
      </c>
      <c r="M16" s="5" t="s">
        <v>33</v>
      </c>
    </row>
    <row r="17" spans="1:13" x14ac:dyDescent="0.25">
      <c r="A17" s="8" t="s">
        <v>59</v>
      </c>
      <c r="B17" s="2">
        <v>0</v>
      </c>
      <c r="C17" s="2">
        <v>0</v>
      </c>
      <c r="D17" s="2">
        <v>0.26229508196721302</v>
      </c>
      <c r="E17" s="2">
        <v>0.234375</v>
      </c>
      <c r="F17" s="2">
        <v>0.30715532286212899</v>
      </c>
      <c r="G17" s="2">
        <v>0.33220338983050801</v>
      </c>
      <c r="H17" s="2">
        <v>0.27056672760511902</v>
      </c>
      <c r="I17" s="2">
        <v>0.25659050966608099</v>
      </c>
      <c r="J17" s="2">
        <v>0.184090909090909</v>
      </c>
      <c r="K17" s="2">
        <v>0.18064516129032299</v>
      </c>
      <c r="L17" s="3">
        <v>0.25086173879739598</v>
      </c>
      <c r="M17" s="3">
        <v>0.25819785064756101</v>
      </c>
    </row>
    <row r="18" spans="1:13" x14ac:dyDescent="0.25">
      <c r="A18" s="8" t="s">
        <v>60</v>
      </c>
      <c r="B18" s="2">
        <v>0</v>
      </c>
      <c r="C18" s="2">
        <v>0</v>
      </c>
      <c r="D18" s="2">
        <v>0</v>
      </c>
      <c r="E18" s="2">
        <v>2.34375E-2</v>
      </c>
      <c r="F18" s="2">
        <v>3.4904013961605598E-3</v>
      </c>
      <c r="G18" s="2">
        <v>5.0847457627118597E-3</v>
      </c>
      <c r="H18" s="2">
        <v>0</v>
      </c>
      <c r="I18" s="2">
        <v>1.7574692442882201E-3</v>
      </c>
      <c r="J18" s="2">
        <v>0</v>
      </c>
      <c r="K18" s="2">
        <v>0</v>
      </c>
      <c r="L18" s="3">
        <v>1.5319800842589E-3</v>
      </c>
      <c r="M18" s="3">
        <v>4.13337007440066E-3</v>
      </c>
    </row>
    <row r="19" spans="1:13" x14ac:dyDescent="0.25">
      <c r="A19" s="8" t="s">
        <v>61</v>
      </c>
      <c r="B19" s="2">
        <v>0</v>
      </c>
      <c r="C19" s="2">
        <v>0</v>
      </c>
      <c r="D19" s="2">
        <v>0.73770491803278704</v>
      </c>
      <c r="E19" s="2">
        <v>0.7421875</v>
      </c>
      <c r="F19" s="2">
        <v>0.68935427574171004</v>
      </c>
      <c r="G19" s="2">
        <v>0.66271186440677998</v>
      </c>
      <c r="H19" s="2">
        <v>0.72943327239488098</v>
      </c>
      <c r="I19" s="2">
        <v>0.74165202108963102</v>
      </c>
      <c r="J19" s="2">
        <v>0.81136363636363595</v>
      </c>
      <c r="K19" s="2">
        <v>0.804301075268817</v>
      </c>
      <c r="L19" s="3">
        <v>0.74415932592876299</v>
      </c>
      <c r="M19" s="3">
        <v>0.73518875723339805</v>
      </c>
    </row>
    <row r="20" spans="1:13" x14ac:dyDescent="0.25">
      <c r="A20" s="8" t="s">
        <v>62</v>
      </c>
      <c r="B20" s="2">
        <v>0</v>
      </c>
      <c r="C20" s="2">
        <v>0</v>
      </c>
      <c r="D20" s="2">
        <v>0</v>
      </c>
      <c r="E20" s="2">
        <v>0</v>
      </c>
      <c r="F20" s="2">
        <v>0</v>
      </c>
      <c r="G20" s="2">
        <v>0</v>
      </c>
      <c r="H20" s="2">
        <v>0</v>
      </c>
      <c r="I20" s="2">
        <v>0</v>
      </c>
      <c r="J20" s="2">
        <v>4.5454545454545496E-3</v>
      </c>
      <c r="K20" s="2">
        <v>1.50537634408602E-2</v>
      </c>
      <c r="L20" s="3">
        <v>3.44695518958254E-3</v>
      </c>
      <c r="M20" s="3">
        <v>2.4800220446404E-3</v>
      </c>
    </row>
    <row r="21" spans="1:13" x14ac:dyDescent="0.25">
      <c r="A21" s="15"/>
    </row>
    <row r="22" spans="1:13" x14ac:dyDescent="0.25">
      <c r="A22" s="15"/>
    </row>
    <row r="23" spans="1:13" x14ac:dyDescent="0.25">
      <c r="A23" s="15"/>
      <c r="B23" s="23" t="s">
        <v>31</v>
      </c>
      <c r="C23" s="23"/>
      <c r="D23" s="23"/>
      <c r="E23" s="23"/>
      <c r="F23" s="23"/>
      <c r="G23" s="23"/>
      <c r="H23" s="23"/>
      <c r="I23" s="23"/>
      <c r="J23" s="23"/>
      <c r="K23" s="6" t="s">
        <v>10</v>
      </c>
      <c r="L23" s="6" t="s">
        <v>11</v>
      </c>
    </row>
    <row r="24" spans="1:13" x14ac:dyDescent="0.25">
      <c r="A24" s="9" t="s">
        <v>34</v>
      </c>
      <c r="B24" s="5" t="s">
        <v>15</v>
      </c>
      <c r="C24" s="5" t="s">
        <v>16</v>
      </c>
      <c r="D24" s="5" t="s">
        <v>17</v>
      </c>
      <c r="E24" s="5" t="s">
        <v>18</v>
      </c>
      <c r="F24" s="5" t="s">
        <v>19</v>
      </c>
      <c r="G24" s="5" t="s">
        <v>20</v>
      </c>
      <c r="H24" s="5" t="s">
        <v>21</v>
      </c>
      <c r="I24" s="5" t="s">
        <v>22</v>
      </c>
      <c r="J24" s="5" t="s">
        <v>23</v>
      </c>
      <c r="K24" s="5" t="s">
        <v>24</v>
      </c>
      <c r="L24" s="5" t="s">
        <v>25</v>
      </c>
    </row>
    <row r="25" spans="1:13" x14ac:dyDescent="0.25">
      <c r="A25" s="8" t="s">
        <v>59</v>
      </c>
      <c r="B25" s="2">
        <v>0</v>
      </c>
      <c r="C25" s="2">
        <v>0</v>
      </c>
      <c r="D25" s="2">
        <v>4.625</v>
      </c>
      <c r="E25" s="2">
        <v>0.95555555555555605</v>
      </c>
      <c r="F25" s="2">
        <v>0.11363636363636399</v>
      </c>
      <c r="G25" s="2">
        <v>-0.24489795918367299</v>
      </c>
      <c r="H25" s="2">
        <v>-1.35135135135135E-2</v>
      </c>
      <c r="I25" s="2">
        <v>-0.44520547945205502</v>
      </c>
      <c r="J25" s="2">
        <v>3.7037037037037E-2</v>
      </c>
      <c r="K25" s="3">
        <v>-0.57142857142857095</v>
      </c>
      <c r="L25" s="3">
        <v>0</v>
      </c>
    </row>
    <row r="26" spans="1:13" x14ac:dyDescent="0.25">
      <c r="A26" s="8" t="s">
        <v>60</v>
      </c>
      <c r="B26" s="2">
        <v>0</v>
      </c>
      <c r="C26" s="2">
        <v>0</v>
      </c>
      <c r="D26" s="2">
        <v>0</v>
      </c>
      <c r="E26" s="2">
        <v>-0.77777777777777801</v>
      </c>
      <c r="F26" s="2">
        <v>0.5</v>
      </c>
      <c r="G26" s="2">
        <v>-1</v>
      </c>
      <c r="H26" s="2">
        <v>0</v>
      </c>
      <c r="I26" s="2">
        <v>-1</v>
      </c>
      <c r="J26" s="2">
        <v>0</v>
      </c>
      <c r="K26" s="3">
        <v>-1</v>
      </c>
      <c r="L26" s="3">
        <v>0</v>
      </c>
    </row>
    <row r="27" spans="1:13" x14ac:dyDescent="0.25">
      <c r="A27" s="8" t="s">
        <v>61</v>
      </c>
      <c r="B27" s="2">
        <v>0</v>
      </c>
      <c r="C27" s="2">
        <v>0</v>
      </c>
      <c r="D27" s="2">
        <v>5.3333333333333304</v>
      </c>
      <c r="E27" s="2">
        <v>0.38596491228070201</v>
      </c>
      <c r="F27" s="2">
        <v>-1.0126582278481001E-2</v>
      </c>
      <c r="G27" s="2">
        <v>2.0460358056266E-2</v>
      </c>
      <c r="H27" s="2">
        <v>5.7644110275689199E-2</v>
      </c>
      <c r="I27" s="2">
        <v>-0.15402843601895699</v>
      </c>
      <c r="J27" s="2">
        <v>4.7619047619047603E-2</v>
      </c>
      <c r="K27" s="3">
        <v>-4.3478260869565202E-2</v>
      </c>
      <c r="L27" s="3">
        <v>0</v>
      </c>
    </row>
    <row r="28" spans="1:13" x14ac:dyDescent="0.25">
      <c r="A28" s="8" t="s">
        <v>62</v>
      </c>
      <c r="B28" s="2">
        <v>0</v>
      </c>
      <c r="C28" s="2">
        <v>0</v>
      </c>
      <c r="D28" s="2">
        <v>0</v>
      </c>
      <c r="E28" s="2">
        <v>0</v>
      </c>
      <c r="F28" s="2">
        <v>0</v>
      </c>
      <c r="G28" s="2">
        <v>0</v>
      </c>
      <c r="H28" s="2">
        <v>0</v>
      </c>
      <c r="I28" s="2">
        <v>0</v>
      </c>
      <c r="J28" s="2">
        <v>2.5</v>
      </c>
      <c r="K28" s="3">
        <v>0</v>
      </c>
      <c r="L28" s="3">
        <v>0</v>
      </c>
    </row>
    <row r="29" spans="1:13" x14ac:dyDescent="0.25">
      <c r="A29" s="11" t="s">
        <v>14</v>
      </c>
      <c r="B29" s="3">
        <v>0</v>
      </c>
      <c r="C29" s="3">
        <v>0</v>
      </c>
      <c r="D29" s="3">
        <v>5.2950819672131102</v>
      </c>
      <c r="E29" s="3">
        <v>0.4921875</v>
      </c>
      <c r="F29" s="3">
        <v>2.96684118673647E-2</v>
      </c>
      <c r="G29" s="3">
        <v>-7.2881355932203407E-2</v>
      </c>
      <c r="H29" s="3">
        <v>4.0219378427787902E-2</v>
      </c>
      <c r="I29" s="3">
        <v>-0.22671353251318099</v>
      </c>
      <c r="J29" s="3">
        <v>5.6818181818181802E-2</v>
      </c>
      <c r="K29" s="3">
        <v>-0.21186440677966101</v>
      </c>
      <c r="L29" s="3">
        <v>0</v>
      </c>
    </row>
    <row r="30" spans="1:13" x14ac:dyDescent="0.25">
      <c r="A30" s="15"/>
    </row>
    <row r="31" spans="1:13" x14ac:dyDescent="0.25">
      <c r="A31" s="13" t="s">
        <v>35</v>
      </c>
    </row>
    <row r="32" spans="1:13" x14ac:dyDescent="0.25">
      <c r="A32" s="14" t="s">
        <v>36</v>
      </c>
    </row>
    <row r="33" spans="1:1" x14ac:dyDescent="0.25">
      <c r="A33" s="14" t="s">
        <v>37</v>
      </c>
    </row>
    <row r="34" spans="1:1" x14ac:dyDescent="0.25">
      <c r="A34" s="14" t="s">
        <v>508</v>
      </c>
    </row>
    <row r="35" spans="1:1" x14ac:dyDescent="0.25">
      <c r="A35" s="14" t="s">
        <v>69</v>
      </c>
    </row>
    <row r="36" spans="1:1" x14ac:dyDescent="0.25">
      <c r="A36" s="14" t="s">
        <v>39</v>
      </c>
    </row>
    <row r="37" spans="1:1" x14ac:dyDescent="0.25">
      <c r="A37" s="15"/>
    </row>
    <row r="38" spans="1:1" x14ac:dyDescent="0.25">
      <c r="A38" s="15"/>
    </row>
    <row r="39" spans="1:1" x14ac:dyDescent="0.25">
      <c r="A39" s="15"/>
    </row>
    <row r="40" spans="1:1" x14ac:dyDescent="0.25">
      <c r="A40" s="15"/>
    </row>
    <row r="41" spans="1:1" x14ac:dyDescent="0.25">
      <c r="A41" s="15"/>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3">
    <mergeCell ref="B6:K6"/>
    <mergeCell ref="B15:K15"/>
    <mergeCell ref="B23:J23"/>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D200"/>
  <sheetViews>
    <sheetView showGridLines="0" workbookViewId="0"/>
  </sheetViews>
  <sheetFormatPr defaultColWidth="11.5546875" defaultRowHeight="13.2" x14ac:dyDescent="0.25"/>
  <cols>
    <col min="1" max="1" width="40.6640625" customWidth="1"/>
    <col min="2" max="11" width="12.6640625" customWidth="1"/>
  </cols>
  <sheetData>
    <row r="1" spans="1:4" ht="15" x14ac:dyDescent="0.25">
      <c r="A1" s="12" t="s">
        <v>1863</v>
      </c>
    </row>
    <row r="2" spans="1:4" ht="15" x14ac:dyDescent="0.25">
      <c r="A2" s="12" t="s">
        <v>1183</v>
      </c>
    </row>
    <row r="3" spans="1:4" ht="15" x14ac:dyDescent="0.25">
      <c r="A3" s="12" t="s">
        <v>662</v>
      </c>
    </row>
    <row r="4" spans="1:4" ht="15" x14ac:dyDescent="0.25">
      <c r="A4" s="12" t="s">
        <v>757</v>
      </c>
    </row>
    <row r="5" spans="1:4" x14ac:dyDescent="0.25">
      <c r="A5" s="19" t="str">
        <f>HYPERLINK("#'Table of contents'!A90", "Back to contents")</f>
        <v>Back to contents</v>
      </c>
    </row>
    <row r="6" spans="1:4" x14ac:dyDescent="0.25">
      <c r="A6" s="15"/>
    </row>
    <row r="7" spans="1:4" ht="28.8" customHeight="1" x14ac:dyDescent="0.25">
      <c r="A7" s="15"/>
      <c r="B7" s="17"/>
      <c r="C7" s="25" t="s">
        <v>1187</v>
      </c>
      <c r="D7" s="25"/>
    </row>
    <row r="8" spans="1:4" ht="66" x14ac:dyDescent="0.25">
      <c r="A8" s="18" t="s">
        <v>34</v>
      </c>
      <c r="B8" s="17" t="s">
        <v>1186</v>
      </c>
      <c r="C8" s="17" t="s">
        <v>1184</v>
      </c>
      <c r="D8" s="17" t="s">
        <v>1176</v>
      </c>
    </row>
    <row r="9" spans="1:4" x14ac:dyDescent="0.25">
      <c r="A9" s="16" t="s">
        <v>1809</v>
      </c>
      <c r="B9" s="1">
        <v>426</v>
      </c>
      <c r="C9" s="1">
        <v>217</v>
      </c>
      <c r="D9" s="2">
        <v>0.50938967136150204</v>
      </c>
    </row>
    <row r="10" spans="1:4" x14ac:dyDescent="0.25">
      <c r="A10" s="16" t="s">
        <v>1810</v>
      </c>
      <c r="B10" s="1">
        <v>340</v>
      </c>
      <c r="C10" s="1">
        <v>186</v>
      </c>
      <c r="D10" s="2">
        <v>0.54705882352941204</v>
      </c>
    </row>
    <row r="11" spans="1:4" x14ac:dyDescent="0.25">
      <c r="A11" s="16" t="s">
        <v>1811</v>
      </c>
      <c r="B11" s="1">
        <v>16</v>
      </c>
      <c r="C11" s="1" t="s">
        <v>2216</v>
      </c>
      <c r="D11" s="2" t="s">
        <v>2216</v>
      </c>
    </row>
    <row r="12" spans="1:4" x14ac:dyDescent="0.25">
      <c r="A12" s="16" t="s">
        <v>1812</v>
      </c>
      <c r="B12" s="1">
        <v>428</v>
      </c>
      <c r="C12" s="1">
        <v>263</v>
      </c>
      <c r="D12" s="2">
        <v>0.61448598130841103</v>
      </c>
    </row>
    <row r="13" spans="1:4" x14ac:dyDescent="0.25">
      <c r="A13" s="16" t="s">
        <v>1813</v>
      </c>
      <c r="B13" s="1">
        <v>325</v>
      </c>
      <c r="C13" s="1">
        <v>222</v>
      </c>
      <c r="D13" s="2">
        <v>0.68307692307692303</v>
      </c>
    </row>
    <row r="14" spans="1:4" x14ac:dyDescent="0.25">
      <c r="A14" s="16" t="s">
        <v>1814</v>
      </c>
      <c r="B14" s="1">
        <v>446</v>
      </c>
      <c r="C14" s="1">
        <v>135</v>
      </c>
      <c r="D14" s="2">
        <v>0.30269058295964102</v>
      </c>
    </row>
    <row r="15" spans="1:4" x14ac:dyDescent="0.25">
      <c r="A15" s="16" t="s">
        <v>1815</v>
      </c>
      <c r="B15" s="1">
        <v>486</v>
      </c>
      <c r="C15" s="1">
        <v>162</v>
      </c>
      <c r="D15" s="2">
        <v>0.33333333333333298</v>
      </c>
    </row>
    <row r="16" spans="1:4" x14ac:dyDescent="0.25">
      <c r="A16" s="16" t="s">
        <v>1816</v>
      </c>
      <c r="B16" s="1">
        <v>11</v>
      </c>
      <c r="C16" s="1" t="s">
        <v>2216</v>
      </c>
      <c r="D16" s="2" t="s">
        <v>2216</v>
      </c>
    </row>
    <row r="17" spans="1:4" x14ac:dyDescent="0.25">
      <c r="A17" s="16" t="s">
        <v>1817</v>
      </c>
      <c r="B17" s="1">
        <v>609</v>
      </c>
      <c r="C17" s="1">
        <v>209</v>
      </c>
      <c r="D17" s="2">
        <v>0.343185550082102</v>
      </c>
    </row>
    <row r="18" spans="1:4" x14ac:dyDescent="0.25">
      <c r="A18" s="16" t="s">
        <v>1818</v>
      </c>
      <c r="B18" s="1">
        <v>493</v>
      </c>
      <c r="C18" s="1">
        <v>138</v>
      </c>
      <c r="D18" s="2">
        <v>0.279918864097363</v>
      </c>
    </row>
    <row r="19" spans="1:4" x14ac:dyDescent="0.25">
      <c r="A19" s="16" t="s">
        <v>1819</v>
      </c>
      <c r="B19" s="1">
        <v>374</v>
      </c>
      <c r="C19" s="1">
        <v>80</v>
      </c>
      <c r="D19" s="2">
        <v>0.21390374331550799</v>
      </c>
    </row>
    <row r="20" spans="1:4" x14ac:dyDescent="0.25">
      <c r="A20" s="16" t="s">
        <v>1820</v>
      </c>
      <c r="B20" s="1">
        <v>481</v>
      </c>
      <c r="C20" s="1">
        <v>88</v>
      </c>
      <c r="D20" s="2">
        <v>0.18295218295218299</v>
      </c>
    </row>
    <row r="21" spans="1:4" x14ac:dyDescent="0.25">
      <c r="A21" s="16" t="s">
        <v>1821</v>
      </c>
      <c r="B21" s="1">
        <v>11</v>
      </c>
      <c r="C21" s="1" t="s">
        <v>2216</v>
      </c>
      <c r="D21" s="2" t="s">
        <v>2216</v>
      </c>
    </row>
    <row r="22" spans="1:4" x14ac:dyDescent="0.25">
      <c r="A22" s="16" t="s">
        <v>1822</v>
      </c>
      <c r="B22" s="1">
        <v>480</v>
      </c>
      <c r="C22" s="1">
        <v>144</v>
      </c>
      <c r="D22" s="2">
        <v>0.3</v>
      </c>
    </row>
    <row r="23" spans="1:4" x14ac:dyDescent="0.25">
      <c r="A23" s="16" t="s">
        <v>1823</v>
      </c>
      <c r="B23" s="1">
        <v>209</v>
      </c>
      <c r="C23" s="1">
        <v>54</v>
      </c>
      <c r="D23" s="2">
        <v>0.25837320574162698</v>
      </c>
    </row>
    <row r="24" spans="1:4" x14ac:dyDescent="0.25">
      <c r="A24" s="16" t="s">
        <v>1824</v>
      </c>
      <c r="B24" s="1">
        <v>281</v>
      </c>
      <c r="C24" s="1">
        <v>60</v>
      </c>
      <c r="D24" s="2">
        <v>0.21352313167259801</v>
      </c>
    </row>
    <row r="25" spans="1:4" x14ac:dyDescent="0.25">
      <c r="A25" s="16" t="s">
        <v>1825</v>
      </c>
      <c r="B25" s="1">
        <v>415</v>
      </c>
      <c r="C25" s="1">
        <v>63</v>
      </c>
      <c r="D25" s="2">
        <v>0.15180722891566301</v>
      </c>
    </row>
    <row r="26" spans="1:4" x14ac:dyDescent="0.25">
      <c r="A26" s="16" t="s">
        <v>1826</v>
      </c>
      <c r="B26" s="1">
        <v>14</v>
      </c>
      <c r="C26" s="1" t="s">
        <v>2216</v>
      </c>
      <c r="D26" s="2" t="s">
        <v>2216</v>
      </c>
    </row>
    <row r="27" spans="1:4" x14ac:dyDescent="0.25">
      <c r="A27" s="16" t="s">
        <v>1827</v>
      </c>
      <c r="B27" s="1">
        <v>241</v>
      </c>
      <c r="C27" s="1">
        <v>80</v>
      </c>
      <c r="D27" s="2">
        <v>0.33195020746887999</v>
      </c>
    </row>
    <row r="28" spans="1:4" x14ac:dyDescent="0.25">
      <c r="A28" s="16" t="s">
        <v>1828</v>
      </c>
      <c r="B28" s="1">
        <v>110</v>
      </c>
      <c r="C28" s="1">
        <v>30</v>
      </c>
      <c r="D28" s="2">
        <v>0.27272727272727298</v>
      </c>
    </row>
    <row r="29" spans="1:4" x14ac:dyDescent="0.25">
      <c r="A29" s="16" t="s">
        <v>1829</v>
      </c>
      <c r="B29" s="1">
        <v>140</v>
      </c>
      <c r="C29" s="1">
        <v>28</v>
      </c>
      <c r="D29" s="2">
        <v>0.2</v>
      </c>
    </row>
    <row r="30" spans="1:4" x14ac:dyDescent="0.25">
      <c r="A30" s="16" t="s">
        <v>1830</v>
      </c>
      <c r="B30" s="1">
        <v>172</v>
      </c>
      <c r="C30" s="1">
        <v>16</v>
      </c>
      <c r="D30" s="2">
        <v>9.3023255813953501E-2</v>
      </c>
    </row>
    <row r="31" spans="1:4" x14ac:dyDescent="0.25">
      <c r="A31" s="16" t="s">
        <v>1831</v>
      </c>
      <c r="B31" s="1">
        <v>5</v>
      </c>
      <c r="C31" s="1" t="s">
        <v>2216</v>
      </c>
      <c r="D31" s="2">
        <v>0</v>
      </c>
    </row>
    <row r="32" spans="1:4" x14ac:dyDescent="0.25">
      <c r="A32" s="16" t="s">
        <v>1832</v>
      </c>
      <c r="B32" s="1">
        <v>90</v>
      </c>
      <c r="C32" s="1">
        <v>14</v>
      </c>
      <c r="D32" s="2">
        <v>0.155555555555556</v>
      </c>
    </row>
    <row r="33" spans="1:4" x14ac:dyDescent="0.25">
      <c r="A33" s="16" t="s">
        <v>1833</v>
      </c>
      <c r="B33" s="1">
        <v>38</v>
      </c>
      <c r="C33" s="1">
        <v>6</v>
      </c>
      <c r="D33" s="2">
        <v>0.157894736842105</v>
      </c>
    </row>
    <row r="34" spans="1:4" x14ac:dyDescent="0.25">
      <c r="A34" s="16" t="s">
        <v>1834</v>
      </c>
      <c r="B34" s="1">
        <v>1159</v>
      </c>
      <c r="C34" s="1">
        <v>36</v>
      </c>
      <c r="D34" s="2">
        <v>3.1061259706643699E-2</v>
      </c>
    </row>
    <row r="35" spans="1:4" x14ac:dyDescent="0.25">
      <c r="A35" s="16" t="s">
        <v>1835</v>
      </c>
      <c r="B35" s="1">
        <v>664</v>
      </c>
      <c r="C35" s="1">
        <v>24</v>
      </c>
      <c r="D35" s="2">
        <v>3.6144578313252997E-2</v>
      </c>
    </row>
    <row r="36" spans="1:4" x14ac:dyDescent="0.25">
      <c r="A36" s="16" t="s">
        <v>1836</v>
      </c>
      <c r="B36" s="1">
        <v>14</v>
      </c>
      <c r="C36" s="1" t="s">
        <v>2216</v>
      </c>
      <c r="D36" s="2">
        <v>0</v>
      </c>
    </row>
    <row r="37" spans="1:4" x14ac:dyDescent="0.25">
      <c r="A37" s="16" t="s">
        <v>1837</v>
      </c>
      <c r="B37" s="1">
        <v>250</v>
      </c>
      <c r="C37" s="1">
        <v>21</v>
      </c>
      <c r="D37" s="2">
        <v>8.4000000000000005E-2</v>
      </c>
    </row>
    <row r="38" spans="1:4" x14ac:dyDescent="0.25">
      <c r="A38" s="16" t="s">
        <v>1838</v>
      </c>
      <c r="B38" s="1">
        <v>155</v>
      </c>
      <c r="C38" s="1" t="s">
        <v>2216</v>
      </c>
      <c r="D38" s="2" t="s">
        <v>2216</v>
      </c>
    </row>
    <row r="39" spans="1:4" x14ac:dyDescent="0.25">
      <c r="A39" s="16" t="s">
        <v>1839</v>
      </c>
      <c r="B39" s="1">
        <v>496</v>
      </c>
      <c r="C39" s="1">
        <v>20</v>
      </c>
      <c r="D39" s="2">
        <v>4.0322580645161303E-2</v>
      </c>
    </row>
    <row r="40" spans="1:4" x14ac:dyDescent="0.25">
      <c r="A40" s="16" t="s">
        <v>1840</v>
      </c>
      <c r="B40" s="1">
        <v>450</v>
      </c>
      <c r="C40" s="1">
        <v>12</v>
      </c>
      <c r="D40" s="2">
        <v>2.66666666666667E-2</v>
      </c>
    </row>
    <row r="41" spans="1:4" x14ac:dyDescent="0.25">
      <c r="A41" s="16" t="s">
        <v>1841</v>
      </c>
      <c r="B41" s="1">
        <v>6</v>
      </c>
      <c r="C41" s="1" t="s">
        <v>2216</v>
      </c>
      <c r="D41" s="2" t="s">
        <v>2216</v>
      </c>
    </row>
    <row r="42" spans="1:4" x14ac:dyDescent="0.25">
      <c r="A42" s="16" t="s">
        <v>1842</v>
      </c>
      <c r="B42" s="1">
        <v>105</v>
      </c>
      <c r="C42" s="1">
        <v>10</v>
      </c>
      <c r="D42" s="2">
        <v>9.5238095238095205E-2</v>
      </c>
    </row>
    <row r="43" spans="1:4" x14ac:dyDescent="0.25">
      <c r="A43" s="16" t="s">
        <v>1843</v>
      </c>
      <c r="B43" s="1">
        <v>52</v>
      </c>
      <c r="C43" s="1" t="s">
        <v>2216</v>
      </c>
      <c r="D43" s="2">
        <v>0</v>
      </c>
    </row>
    <row r="44" spans="1:4" x14ac:dyDescent="0.25">
      <c r="A44" s="16" t="s">
        <v>1844</v>
      </c>
      <c r="B44" s="1">
        <v>182</v>
      </c>
      <c r="C44" s="1">
        <v>29</v>
      </c>
      <c r="D44" s="2">
        <v>0.159340659340659</v>
      </c>
    </row>
    <row r="45" spans="1:4" x14ac:dyDescent="0.25">
      <c r="A45" s="16" t="s">
        <v>1845</v>
      </c>
      <c r="B45" s="1">
        <v>130</v>
      </c>
      <c r="C45" s="1">
        <v>12</v>
      </c>
      <c r="D45" s="2">
        <v>9.2307692307692299E-2</v>
      </c>
    </row>
    <row r="46" spans="1:4" x14ac:dyDescent="0.25">
      <c r="A46" s="16" t="s">
        <v>1846</v>
      </c>
      <c r="B46" s="1" t="s">
        <v>2216</v>
      </c>
      <c r="C46" s="1" t="s">
        <v>2216</v>
      </c>
      <c r="D46" s="2">
        <v>0</v>
      </c>
    </row>
    <row r="47" spans="1:4" x14ac:dyDescent="0.25">
      <c r="A47" s="16" t="s">
        <v>1847</v>
      </c>
      <c r="B47" s="1">
        <v>58</v>
      </c>
      <c r="C47" s="1">
        <v>10</v>
      </c>
      <c r="D47" s="2">
        <v>0.17241379310344801</v>
      </c>
    </row>
    <row r="48" spans="1:4" x14ac:dyDescent="0.25">
      <c r="A48" s="16" t="s">
        <v>1848</v>
      </c>
      <c r="B48" s="1">
        <v>21</v>
      </c>
      <c r="C48" s="1" t="s">
        <v>2216</v>
      </c>
      <c r="D48" s="2" t="s">
        <v>2216</v>
      </c>
    </row>
    <row r="49" spans="1:4" x14ac:dyDescent="0.25">
      <c r="A49" s="16" t="s">
        <v>1849</v>
      </c>
      <c r="B49" s="1">
        <v>1041</v>
      </c>
      <c r="C49" s="1">
        <v>131</v>
      </c>
      <c r="D49" s="2">
        <v>0.12584053794428399</v>
      </c>
    </row>
    <row r="50" spans="1:4" x14ac:dyDescent="0.25">
      <c r="A50" s="16" t="s">
        <v>1850</v>
      </c>
      <c r="B50" s="1">
        <v>1100</v>
      </c>
      <c r="C50" s="1">
        <v>124</v>
      </c>
      <c r="D50" s="2">
        <v>0.112727272727273</v>
      </c>
    </row>
    <row r="51" spans="1:4" x14ac:dyDescent="0.25">
      <c r="A51" s="16" t="s">
        <v>1851</v>
      </c>
      <c r="B51" s="1">
        <v>23</v>
      </c>
      <c r="C51" s="1" t="s">
        <v>2216</v>
      </c>
      <c r="D51" s="2" t="s">
        <v>2216</v>
      </c>
    </row>
    <row r="52" spans="1:4" x14ac:dyDescent="0.25">
      <c r="A52" s="16" t="s">
        <v>1852</v>
      </c>
      <c r="B52" s="1">
        <v>600</v>
      </c>
      <c r="C52" s="1">
        <v>120</v>
      </c>
      <c r="D52" s="2">
        <v>0.2</v>
      </c>
    </row>
    <row r="53" spans="1:4" x14ac:dyDescent="0.25">
      <c r="A53" s="16" t="s">
        <v>1853</v>
      </c>
      <c r="B53" s="1">
        <v>192</v>
      </c>
      <c r="C53" s="1">
        <v>11</v>
      </c>
      <c r="D53" s="2">
        <v>5.7291666666666699E-2</v>
      </c>
    </row>
    <row r="54" spans="1:4" x14ac:dyDescent="0.25">
      <c r="A54" s="16" t="s">
        <v>1854</v>
      </c>
      <c r="B54" s="1">
        <v>379</v>
      </c>
      <c r="C54" s="1">
        <v>85</v>
      </c>
      <c r="D54" s="2">
        <v>0.22427440633245399</v>
      </c>
    </row>
    <row r="55" spans="1:4" x14ac:dyDescent="0.25">
      <c r="A55" s="16" t="s">
        <v>1855</v>
      </c>
      <c r="B55" s="1">
        <v>512</v>
      </c>
      <c r="C55" s="1">
        <v>84</v>
      </c>
      <c r="D55" s="2">
        <v>0.1640625</v>
      </c>
    </row>
    <row r="56" spans="1:4" x14ac:dyDescent="0.25">
      <c r="A56" s="16" t="s">
        <v>1856</v>
      </c>
      <c r="B56" s="1">
        <v>7</v>
      </c>
      <c r="C56" s="1" t="s">
        <v>2216</v>
      </c>
      <c r="D56" s="2" t="s">
        <v>2216</v>
      </c>
    </row>
    <row r="57" spans="1:4" x14ac:dyDescent="0.25">
      <c r="A57" s="16" t="s">
        <v>1857</v>
      </c>
      <c r="B57" s="1">
        <v>246</v>
      </c>
      <c r="C57" s="1">
        <v>81</v>
      </c>
      <c r="D57" s="2">
        <v>0.32926829268292701</v>
      </c>
    </row>
    <row r="58" spans="1:4" x14ac:dyDescent="0.25">
      <c r="A58" s="16" t="s">
        <v>1858</v>
      </c>
      <c r="B58" s="1">
        <v>56</v>
      </c>
      <c r="C58" s="1">
        <v>13</v>
      </c>
      <c r="D58" s="2">
        <v>0.23214285714285701</v>
      </c>
    </row>
    <row r="59" spans="1:4" x14ac:dyDescent="0.25">
      <c r="A59" s="16" t="s">
        <v>1859</v>
      </c>
      <c r="B59" s="1">
        <v>12</v>
      </c>
      <c r="C59" s="1" t="s">
        <v>2216</v>
      </c>
      <c r="D59" s="2" t="s">
        <v>2216</v>
      </c>
    </row>
    <row r="60" spans="1:4" x14ac:dyDescent="0.25">
      <c r="A60" s="16" t="s">
        <v>1860</v>
      </c>
      <c r="B60" s="1">
        <v>6</v>
      </c>
      <c r="C60" s="1" t="s">
        <v>2216</v>
      </c>
      <c r="D60" s="2" t="s">
        <v>2216</v>
      </c>
    </row>
    <row r="61" spans="1:4" x14ac:dyDescent="0.25">
      <c r="A61" s="16" t="s">
        <v>1861</v>
      </c>
      <c r="B61" s="1">
        <v>3</v>
      </c>
      <c r="C61" s="1" t="s">
        <v>2216</v>
      </c>
      <c r="D61" s="2" t="s">
        <v>2216</v>
      </c>
    </row>
    <row r="62" spans="1:4" x14ac:dyDescent="0.25">
      <c r="A62" s="16" t="s">
        <v>1862</v>
      </c>
      <c r="B62" s="1" t="s">
        <v>2216</v>
      </c>
      <c r="C62" s="1" t="s">
        <v>2216</v>
      </c>
      <c r="D62" s="2" t="s">
        <v>2216</v>
      </c>
    </row>
    <row r="63" spans="1:4" x14ac:dyDescent="0.25">
      <c r="A63" s="10" t="s">
        <v>14</v>
      </c>
      <c r="B63" s="4">
        <v>14563</v>
      </c>
      <c r="C63" s="4">
        <v>3064</v>
      </c>
      <c r="D63" s="3">
        <v>0.21039620957220401</v>
      </c>
    </row>
    <row r="64" spans="1:4" x14ac:dyDescent="0.25">
      <c r="A64" s="15"/>
    </row>
    <row r="65" spans="1:1" x14ac:dyDescent="0.25">
      <c r="A65" s="13" t="s">
        <v>35</v>
      </c>
    </row>
    <row r="66" spans="1:1" x14ac:dyDescent="0.25">
      <c r="A66" s="14" t="s">
        <v>36</v>
      </c>
    </row>
    <row r="67" spans="1:1" x14ac:dyDescent="0.25">
      <c r="A67" s="14" t="s">
        <v>37</v>
      </c>
    </row>
    <row r="68" spans="1:1" x14ac:dyDescent="0.25">
      <c r="A68" s="14" t="s">
        <v>69</v>
      </c>
    </row>
    <row r="69" spans="1:1" x14ac:dyDescent="0.25">
      <c r="A69" s="14" t="s">
        <v>1096</v>
      </c>
    </row>
    <row r="70" spans="1:1" x14ac:dyDescent="0.25">
      <c r="A70" s="14" t="s">
        <v>1106</v>
      </c>
    </row>
    <row r="71" spans="1:1" x14ac:dyDescent="0.25">
      <c r="A71" s="14" t="s">
        <v>872</v>
      </c>
    </row>
    <row r="72" spans="1:1" x14ac:dyDescent="0.25">
      <c r="A72" s="14" t="s">
        <v>873</v>
      </c>
    </row>
    <row r="73" spans="1:1" x14ac:dyDescent="0.25">
      <c r="A73" s="14" t="s">
        <v>39</v>
      </c>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D200"/>
  <sheetViews>
    <sheetView showGridLines="0" workbookViewId="0"/>
  </sheetViews>
  <sheetFormatPr defaultColWidth="11.5546875" defaultRowHeight="13.2" x14ac:dyDescent="0.25"/>
  <cols>
    <col min="1" max="1" width="40.6640625" customWidth="1"/>
    <col min="2" max="11" width="12.6640625" customWidth="1"/>
  </cols>
  <sheetData>
    <row r="1" spans="1:4" ht="15" x14ac:dyDescent="0.25">
      <c r="A1" s="12" t="s">
        <v>2001</v>
      </c>
    </row>
    <row r="2" spans="1:4" ht="15" x14ac:dyDescent="0.25">
      <c r="A2" s="12" t="s">
        <v>1183</v>
      </c>
    </row>
    <row r="3" spans="1:4" ht="15" x14ac:dyDescent="0.25">
      <c r="A3" s="12" t="s">
        <v>662</v>
      </c>
    </row>
    <row r="4" spans="1:4" ht="15" x14ac:dyDescent="0.25">
      <c r="A4" s="12" t="s">
        <v>867</v>
      </c>
    </row>
    <row r="5" spans="1:4" x14ac:dyDescent="0.25">
      <c r="A5" s="19" t="str">
        <f>HYPERLINK("#'Table of contents'!A91", "Back to contents")</f>
        <v>Back to contents</v>
      </c>
    </row>
    <row r="6" spans="1:4" x14ac:dyDescent="0.25">
      <c r="A6" s="15"/>
    </row>
    <row r="7" spans="1:4" ht="28.8" customHeight="1" x14ac:dyDescent="0.25">
      <c r="A7" s="15"/>
      <c r="B7" s="17"/>
      <c r="C7" s="25" t="s">
        <v>1187</v>
      </c>
      <c r="D7" s="25"/>
    </row>
    <row r="8" spans="1:4" ht="66" x14ac:dyDescent="0.25">
      <c r="A8" s="18" t="s">
        <v>34</v>
      </c>
      <c r="B8" s="17" t="s">
        <v>1186</v>
      </c>
      <c r="C8" s="17" t="s">
        <v>1184</v>
      </c>
      <c r="D8" s="17" t="s">
        <v>1176</v>
      </c>
    </row>
    <row r="9" spans="1:4" x14ac:dyDescent="0.25">
      <c r="A9" s="16" t="s">
        <v>1809</v>
      </c>
      <c r="B9" s="1">
        <v>426</v>
      </c>
      <c r="C9" s="1">
        <v>217</v>
      </c>
      <c r="D9" s="2">
        <v>0.50938967136150204</v>
      </c>
    </row>
    <row r="10" spans="1:4" x14ac:dyDescent="0.25">
      <c r="A10" s="16" t="s">
        <v>1864</v>
      </c>
      <c r="B10" s="1">
        <v>64</v>
      </c>
      <c r="C10" s="1">
        <v>27</v>
      </c>
      <c r="D10" s="2">
        <v>0.421875</v>
      </c>
    </row>
    <row r="11" spans="1:4" x14ac:dyDescent="0.25">
      <c r="A11" s="16" t="s">
        <v>1865</v>
      </c>
      <c r="B11" s="1">
        <v>61</v>
      </c>
      <c r="C11" s="1">
        <v>36</v>
      </c>
      <c r="D11" s="2">
        <v>0.59016393442622905</v>
      </c>
    </row>
    <row r="12" spans="1:4" x14ac:dyDescent="0.25">
      <c r="A12" s="16" t="s">
        <v>1866</v>
      </c>
      <c r="B12" s="1">
        <v>11</v>
      </c>
      <c r="C12" s="1" t="s">
        <v>2216</v>
      </c>
      <c r="D12" s="2" t="s">
        <v>2216</v>
      </c>
    </row>
    <row r="13" spans="1:4" x14ac:dyDescent="0.25">
      <c r="A13" s="16" t="s">
        <v>1867</v>
      </c>
      <c r="B13" s="1">
        <v>22</v>
      </c>
      <c r="C13" s="1" t="s">
        <v>2216</v>
      </c>
      <c r="D13" s="2" t="s">
        <v>2216</v>
      </c>
    </row>
    <row r="14" spans="1:4" x14ac:dyDescent="0.25">
      <c r="A14" s="16" t="s">
        <v>1868</v>
      </c>
      <c r="B14" s="1">
        <v>6</v>
      </c>
      <c r="C14" s="1" t="s">
        <v>2216</v>
      </c>
      <c r="D14" s="2" t="s">
        <v>2216</v>
      </c>
    </row>
    <row r="15" spans="1:4" x14ac:dyDescent="0.25">
      <c r="A15" s="16" t="s">
        <v>1869</v>
      </c>
      <c r="B15" s="1">
        <v>6</v>
      </c>
      <c r="C15" s="1" t="s">
        <v>2216</v>
      </c>
      <c r="D15" s="2" t="s">
        <v>2216</v>
      </c>
    </row>
    <row r="16" spans="1:4" x14ac:dyDescent="0.25">
      <c r="A16" s="16" t="s">
        <v>1870</v>
      </c>
      <c r="B16" s="1">
        <v>22</v>
      </c>
      <c r="C16" s="1" t="s">
        <v>2216</v>
      </c>
      <c r="D16" s="2" t="s">
        <v>2216</v>
      </c>
    </row>
    <row r="17" spans="1:4" x14ac:dyDescent="0.25">
      <c r="A17" s="16" t="s">
        <v>1871</v>
      </c>
      <c r="B17" s="1">
        <v>5</v>
      </c>
      <c r="C17" s="1" t="s">
        <v>2216</v>
      </c>
      <c r="D17" s="2" t="s">
        <v>2216</v>
      </c>
    </row>
    <row r="18" spans="1:4" x14ac:dyDescent="0.25">
      <c r="A18" s="16" t="s">
        <v>1872</v>
      </c>
      <c r="B18" s="1">
        <v>82</v>
      </c>
      <c r="C18" s="1">
        <v>50</v>
      </c>
      <c r="D18" s="2">
        <v>0.60975609756097604</v>
      </c>
    </row>
    <row r="19" spans="1:4" x14ac:dyDescent="0.25">
      <c r="A19" s="16" t="s">
        <v>1873</v>
      </c>
      <c r="B19" s="1">
        <v>3</v>
      </c>
      <c r="C19" s="1" t="s">
        <v>2216</v>
      </c>
      <c r="D19" s="2" t="s">
        <v>2216</v>
      </c>
    </row>
    <row r="20" spans="1:4" x14ac:dyDescent="0.25">
      <c r="A20" s="16" t="s">
        <v>1874</v>
      </c>
      <c r="B20" s="1">
        <v>24</v>
      </c>
      <c r="C20" s="1" t="s">
        <v>2216</v>
      </c>
      <c r="D20" s="2" t="s">
        <v>2216</v>
      </c>
    </row>
    <row r="21" spans="1:4" x14ac:dyDescent="0.25">
      <c r="A21" s="16" t="s">
        <v>1875</v>
      </c>
      <c r="B21" s="1">
        <v>47</v>
      </c>
      <c r="C21" s="1">
        <v>22</v>
      </c>
      <c r="D21" s="2">
        <v>0.46808510638297901</v>
      </c>
    </row>
    <row r="22" spans="1:4" x14ac:dyDescent="0.25">
      <c r="A22" s="16" t="s">
        <v>1876</v>
      </c>
      <c r="B22" s="1">
        <v>3</v>
      </c>
      <c r="C22" s="1" t="s">
        <v>2216</v>
      </c>
      <c r="D22" s="2" t="s">
        <v>2216</v>
      </c>
    </row>
    <row r="23" spans="1:4" x14ac:dyDescent="0.25">
      <c r="A23" s="16" t="s">
        <v>1877</v>
      </c>
      <c r="B23" s="1">
        <v>753</v>
      </c>
      <c r="C23" s="1">
        <v>485</v>
      </c>
      <c r="D23" s="2">
        <v>0.64409030544488699</v>
      </c>
    </row>
    <row r="24" spans="1:4" x14ac:dyDescent="0.25">
      <c r="A24" s="16" t="s">
        <v>1814</v>
      </c>
      <c r="B24" s="1">
        <v>446</v>
      </c>
      <c r="C24" s="1">
        <v>135</v>
      </c>
      <c r="D24" s="2">
        <v>0.30269058295964102</v>
      </c>
    </row>
    <row r="25" spans="1:4" x14ac:dyDescent="0.25">
      <c r="A25" s="16" t="s">
        <v>1878</v>
      </c>
      <c r="B25" s="1">
        <v>97</v>
      </c>
      <c r="C25" s="1">
        <v>26</v>
      </c>
      <c r="D25" s="2">
        <v>0.268041237113402</v>
      </c>
    </row>
    <row r="26" spans="1:4" x14ac:dyDescent="0.25">
      <c r="A26" s="16" t="s">
        <v>1879</v>
      </c>
      <c r="B26" s="1">
        <v>66</v>
      </c>
      <c r="C26" s="1">
        <v>24</v>
      </c>
      <c r="D26" s="2">
        <v>0.36363636363636398</v>
      </c>
    </row>
    <row r="27" spans="1:4" x14ac:dyDescent="0.25">
      <c r="A27" s="16" t="s">
        <v>1880</v>
      </c>
      <c r="B27" s="1">
        <v>22</v>
      </c>
      <c r="C27" s="1" t="s">
        <v>2216</v>
      </c>
      <c r="D27" s="2" t="s">
        <v>2216</v>
      </c>
    </row>
    <row r="28" spans="1:4" x14ac:dyDescent="0.25">
      <c r="A28" s="16" t="s">
        <v>1881</v>
      </c>
      <c r="B28" s="1">
        <v>30</v>
      </c>
      <c r="C28" s="1" t="s">
        <v>2216</v>
      </c>
      <c r="D28" s="2" t="s">
        <v>2216</v>
      </c>
    </row>
    <row r="29" spans="1:4" x14ac:dyDescent="0.25">
      <c r="A29" s="16" t="s">
        <v>1882</v>
      </c>
      <c r="B29" s="1">
        <v>7</v>
      </c>
      <c r="C29" s="1" t="s">
        <v>2216</v>
      </c>
      <c r="D29" s="2">
        <v>0</v>
      </c>
    </row>
    <row r="30" spans="1:4" x14ac:dyDescent="0.25">
      <c r="A30" s="16" t="s">
        <v>1883</v>
      </c>
      <c r="B30" s="1">
        <v>13</v>
      </c>
      <c r="C30" s="1" t="s">
        <v>2216</v>
      </c>
      <c r="D30" s="2" t="s">
        <v>2216</v>
      </c>
    </row>
    <row r="31" spans="1:4" x14ac:dyDescent="0.25">
      <c r="A31" s="16" t="s">
        <v>1884</v>
      </c>
      <c r="B31" s="1">
        <v>27</v>
      </c>
      <c r="C31" s="1" t="s">
        <v>2216</v>
      </c>
      <c r="D31" s="2" t="s">
        <v>2216</v>
      </c>
    </row>
    <row r="32" spans="1:4" x14ac:dyDescent="0.25">
      <c r="A32" s="16" t="s">
        <v>1885</v>
      </c>
      <c r="B32" s="1">
        <v>11</v>
      </c>
      <c r="C32" s="1" t="s">
        <v>2216</v>
      </c>
      <c r="D32" s="2" t="s">
        <v>2216</v>
      </c>
    </row>
    <row r="33" spans="1:4" x14ac:dyDescent="0.25">
      <c r="A33" s="16" t="s">
        <v>1886</v>
      </c>
      <c r="B33" s="1">
        <v>52</v>
      </c>
      <c r="C33" s="1">
        <v>19</v>
      </c>
      <c r="D33" s="2">
        <v>0.36538461538461497</v>
      </c>
    </row>
    <row r="34" spans="1:4" x14ac:dyDescent="0.25">
      <c r="A34" s="16" t="s">
        <v>1887</v>
      </c>
      <c r="B34" s="1">
        <v>6</v>
      </c>
      <c r="C34" s="1" t="s">
        <v>2216</v>
      </c>
      <c r="D34" s="2" t="s">
        <v>2216</v>
      </c>
    </row>
    <row r="35" spans="1:4" x14ac:dyDescent="0.25">
      <c r="A35" s="16" t="s">
        <v>1888</v>
      </c>
      <c r="B35" s="1">
        <v>35</v>
      </c>
      <c r="C35" s="1">
        <v>13</v>
      </c>
      <c r="D35" s="2">
        <v>0.371428571428571</v>
      </c>
    </row>
    <row r="36" spans="1:4" x14ac:dyDescent="0.25">
      <c r="A36" s="16" t="s">
        <v>1889</v>
      </c>
      <c r="B36" s="1">
        <v>130</v>
      </c>
      <c r="C36" s="1">
        <v>53</v>
      </c>
      <c r="D36" s="2">
        <v>0.40769230769230802</v>
      </c>
    </row>
    <row r="37" spans="1:4" x14ac:dyDescent="0.25">
      <c r="A37" s="16" t="s">
        <v>1890</v>
      </c>
      <c r="B37" s="1" t="s">
        <v>2216</v>
      </c>
      <c r="C37" s="1" t="s">
        <v>2216</v>
      </c>
      <c r="D37" s="2" t="s">
        <v>2216</v>
      </c>
    </row>
    <row r="38" spans="1:4" x14ac:dyDescent="0.25">
      <c r="A38" s="16" t="s">
        <v>1891</v>
      </c>
      <c r="B38" s="1">
        <v>1102</v>
      </c>
      <c r="C38" s="1">
        <v>347</v>
      </c>
      <c r="D38" s="2">
        <v>0.31488203266787701</v>
      </c>
    </row>
    <row r="39" spans="1:4" x14ac:dyDescent="0.25">
      <c r="A39" s="16" t="s">
        <v>1819</v>
      </c>
      <c r="B39" s="1">
        <v>374</v>
      </c>
      <c r="C39" s="1">
        <v>80</v>
      </c>
      <c r="D39" s="2">
        <v>0.21390374331550799</v>
      </c>
    </row>
    <row r="40" spans="1:4" x14ac:dyDescent="0.25">
      <c r="A40" s="16" t="s">
        <v>1892</v>
      </c>
      <c r="B40" s="1">
        <v>110</v>
      </c>
      <c r="C40" s="1">
        <v>20</v>
      </c>
      <c r="D40" s="2">
        <v>0.18181818181818199</v>
      </c>
    </row>
    <row r="41" spans="1:4" x14ac:dyDescent="0.25">
      <c r="A41" s="16" t="s">
        <v>1893</v>
      </c>
      <c r="B41" s="1">
        <v>36</v>
      </c>
      <c r="C41" s="1">
        <v>12</v>
      </c>
      <c r="D41" s="2">
        <v>0.33333333333333298</v>
      </c>
    </row>
    <row r="42" spans="1:4" x14ac:dyDescent="0.25">
      <c r="A42" s="16" t="s">
        <v>1894</v>
      </c>
      <c r="B42" s="1">
        <v>10</v>
      </c>
      <c r="C42" s="1" t="s">
        <v>2216</v>
      </c>
      <c r="D42" s="2" t="s">
        <v>2216</v>
      </c>
    </row>
    <row r="43" spans="1:4" x14ac:dyDescent="0.25">
      <c r="A43" s="16" t="s">
        <v>1895</v>
      </c>
      <c r="B43" s="1">
        <v>43</v>
      </c>
      <c r="C43" s="1">
        <v>8</v>
      </c>
      <c r="D43" s="2">
        <v>0.186046511627907</v>
      </c>
    </row>
    <row r="44" spans="1:4" x14ac:dyDescent="0.25">
      <c r="A44" s="16" t="s">
        <v>1896</v>
      </c>
      <c r="B44" s="1">
        <v>7</v>
      </c>
      <c r="C44" s="1" t="s">
        <v>2216</v>
      </c>
      <c r="D44" s="2" t="s">
        <v>2216</v>
      </c>
    </row>
    <row r="45" spans="1:4" x14ac:dyDescent="0.25">
      <c r="A45" s="16" t="s">
        <v>1897</v>
      </c>
      <c r="B45" s="1">
        <v>18</v>
      </c>
      <c r="C45" s="1" t="s">
        <v>2216</v>
      </c>
      <c r="D45" s="2" t="s">
        <v>2216</v>
      </c>
    </row>
    <row r="46" spans="1:4" x14ac:dyDescent="0.25">
      <c r="A46" s="16" t="s">
        <v>1898</v>
      </c>
      <c r="B46" s="1">
        <v>27</v>
      </c>
      <c r="C46" s="1" t="s">
        <v>2216</v>
      </c>
      <c r="D46" s="2" t="s">
        <v>2216</v>
      </c>
    </row>
    <row r="47" spans="1:4" x14ac:dyDescent="0.25">
      <c r="A47" s="16" t="s">
        <v>1899</v>
      </c>
      <c r="B47" s="1">
        <v>15</v>
      </c>
      <c r="C47" s="1" t="s">
        <v>2216</v>
      </c>
      <c r="D47" s="2" t="s">
        <v>2216</v>
      </c>
    </row>
    <row r="48" spans="1:4" x14ac:dyDescent="0.25">
      <c r="A48" s="16" t="s">
        <v>1900</v>
      </c>
      <c r="B48" s="1">
        <v>73</v>
      </c>
      <c r="C48" s="1">
        <v>10</v>
      </c>
      <c r="D48" s="2">
        <v>0.13698630136986301</v>
      </c>
    </row>
    <row r="49" spans="1:4" x14ac:dyDescent="0.25">
      <c r="A49" s="16" t="s">
        <v>1901</v>
      </c>
      <c r="B49" s="1">
        <v>4</v>
      </c>
      <c r="C49" s="1" t="s">
        <v>2216</v>
      </c>
      <c r="D49" s="2">
        <v>0</v>
      </c>
    </row>
    <row r="50" spans="1:4" x14ac:dyDescent="0.25">
      <c r="A50" s="16" t="s">
        <v>1902</v>
      </c>
      <c r="B50" s="1">
        <v>31</v>
      </c>
      <c r="C50" s="1" t="s">
        <v>2216</v>
      </c>
      <c r="D50" s="2" t="s">
        <v>2216</v>
      </c>
    </row>
    <row r="51" spans="1:4" x14ac:dyDescent="0.25">
      <c r="A51" s="16" t="s">
        <v>1903</v>
      </c>
      <c r="B51" s="1">
        <v>116</v>
      </c>
      <c r="C51" s="1">
        <v>22</v>
      </c>
      <c r="D51" s="2">
        <v>0.18965517241379301</v>
      </c>
    </row>
    <row r="52" spans="1:4" x14ac:dyDescent="0.25">
      <c r="A52" s="16" t="s">
        <v>1904</v>
      </c>
      <c r="B52" s="1" t="s">
        <v>2216</v>
      </c>
      <c r="C52" s="1" t="s">
        <v>2216</v>
      </c>
      <c r="D52" s="2">
        <v>0</v>
      </c>
    </row>
    <row r="53" spans="1:4" x14ac:dyDescent="0.25">
      <c r="A53" s="16" t="s">
        <v>1905</v>
      </c>
      <c r="B53" s="1">
        <v>689</v>
      </c>
      <c r="C53" s="1">
        <v>198</v>
      </c>
      <c r="D53" s="2">
        <v>0.28737300435413599</v>
      </c>
    </row>
    <row r="54" spans="1:4" x14ac:dyDescent="0.25">
      <c r="A54" s="16" t="s">
        <v>1824</v>
      </c>
      <c r="B54" s="1">
        <v>281</v>
      </c>
      <c r="C54" s="1">
        <v>60</v>
      </c>
      <c r="D54" s="2">
        <v>0.21352313167259801</v>
      </c>
    </row>
    <row r="55" spans="1:4" x14ac:dyDescent="0.25">
      <c r="A55" s="16" t="s">
        <v>1906</v>
      </c>
      <c r="B55" s="1">
        <v>73</v>
      </c>
      <c r="C55" s="1">
        <v>14</v>
      </c>
      <c r="D55" s="2">
        <v>0.19178082191780799</v>
      </c>
    </row>
    <row r="56" spans="1:4" x14ac:dyDescent="0.25">
      <c r="A56" s="16" t="s">
        <v>1907</v>
      </c>
      <c r="B56" s="1">
        <v>24</v>
      </c>
      <c r="C56" s="1" t="s">
        <v>2216</v>
      </c>
      <c r="D56" s="2" t="s">
        <v>2216</v>
      </c>
    </row>
    <row r="57" spans="1:4" x14ac:dyDescent="0.25">
      <c r="A57" s="16" t="s">
        <v>1908</v>
      </c>
      <c r="B57" s="1">
        <v>11</v>
      </c>
      <c r="C57" s="1" t="s">
        <v>2216</v>
      </c>
      <c r="D57" s="2" t="s">
        <v>2216</v>
      </c>
    </row>
    <row r="58" spans="1:4" x14ac:dyDescent="0.25">
      <c r="A58" s="16" t="s">
        <v>1909</v>
      </c>
      <c r="B58" s="1">
        <v>73</v>
      </c>
      <c r="C58" s="1" t="s">
        <v>2216</v>
      </c>
      <c r="D58" s="2" t="s">
        <v>2216</v>
      </c>
    </row>
    <row r="59" spans="1:4" x14ac:dyDescent="0.25">
      <c r="A59" s="16" t="s">
        <v>1910</v>
      </c>
      <c r="B59" s="1">
        <v>4</v>
      </c>
      <c r="C59" s="1" t="s">
        <v>2216</v>
      </c>
      <c r="D59" s="2">
        <v>0</v>
      </c>
    </row>
    <row r="60" spans="1:4" x14ac:dyDescent="0.25">
      <c r="A60" s="16" t="s">
        <v>1911</v>
      </c>
      <c r="B60" s="1">
        <v>13</v>
      </c>
      <c r="C60" s="1" t="s">
        <v>2216</v>
      </c>
      <c r="D60" s="2" t="s">
        <v>2216</v>
      </c>
    </row>
    <row r="61" spans="1:4" x14ac:dyDescent="0.25">
      <c r="A61" s="16" t="s">
        <v>1912</v>
      </c>
      <c r="B61" s="1">
        <v>24</v>
      </c>
      <c r="C61" s="1" t="s">
        <v>2216</v>
      </c>
      <c r="D61" s="2" t="s">
        <v>2216</v>
      </c>
    </row>
    <row r="62" spans="1:4" x14ac:dyDescent="0.25">
      <c r="A62" s="16" t="s">
        <v>1913</v>
      </c>
      <c r="B62" s="1">
        <v>7</v>
      </c>
      <c r="C62" s="1" t="s">
        <v>2216</v>
      </c>
      <c r="D62" s="2" t="s">
        <v>2216</v>
      </c>
    </row>
    <row r="63" spans="1:4" x14ac:dyDescent="0.25">
      <c r="A63" s="16" t="s">
        <v>1914</v>
      </c>
      <c r="B63" s="1">
        <v>53</v>
      </c>
      <c r="C63" s="1">
        <v>7</v>
      </c>
      <c r="D63" s="2">
        <v>0.13207547169811301</v>
      </c>
    </row>
    <row r="64" spans="1:4" x14ac:dyDescent="0.25">
      <c r="A64" s="16" t="s">
        <v>1915</v>
      </c>
      <c r="B64" s="1">
        <v>8</v>
      </c>
      <c r="C64" s="1" t="s">
        <v>2216</v>
      </c>
      <c r="D64" s="2" t="s">
        <v>2216</v>
      </c>
    </row>
    <row r="65" spans="1:4" x14ac:dyDescent="0.25">
      <c r="A65" s="16" t="s">
        <v>1916</v>
      </c>
      <c r="B65" s="1">
        <v>15</v>
      </c>
      <c r="C65" s="1" t="s">
        <v>2216</v>
      </c>
      <c r="D65" s="2" t="s">
        <v>2216</v>
      </c>
    </row>
    <row r="66" spans="1:4" x14ac:dyDescent="0.25">
      <c r="A66" s="16" t="s">
        <v>1917</v>
      </c>
      <c r="B66" s="1">
        <v>122</v>
      </c>
      <c r="C66" s="1">
        <v>23</v>
      </c>
      <c r="D66" s="2">
        <v>0.188524590163934</v>
      </c>
    </row>
    <row r="67" spans="1:4" x14ac:dyDescent="0.25">
      <c r="A67" s="16" t="s">
        <v>1918</v>
      </c>
      <c r="B67" s="1" t="s">
        <v>2216</v>
      </c>
      <c r="C67" s="1" t="s">
        <v>2216</v>
      </c>
      <c r="D67" s="2">
        <v>0</v>
      </c>
    </row>
    <row r="68" spans="1:4" x14ac:dyDescent="0.25">
      <c r="A68" s="16" t="s">
        <v>1919</v>
      </c>
      <c r="B68" s="1">
        <v>351</v>
      </c>
      <c r="C68" s="1">
        <v>110</v>
      </c>
      <c r="D68" s="2">
        <v>0.31339031339031298</v>
      </c>
    </row>
    <row r="69" spans="1:4" x14ac:dyDescent="0.25">
      <c r="A69" s="16" t="s">
        <v>1829</v>
      </c>
      <c r="B69" s="1">
        <v>140</v>
      </c>
      <c r="C69" s="1">
        <v>28</v>
      </c>
      <c r="D69" s="2">
        <v>0.2</v>
      </c>
    </row>
    <row r="70" spans="1:4" x14ac:dyDescent="0.25">
      <c r="A70" s="16" t="s">
        <v>1920</v>
      </c>
      <c r="B70" s="1">
        <v>28</v>
      </c>
      <c r="C70" s="1" t="s">
        <v>2216</v>
      </c>
      <c r="D70" s="2" t="s">
        <v>2216</v>
      </c>
    </row>
    <row r="71" spans="1:4" x14ac:dyDescent="0.25">
      <c r="A71" s="16" t="s">
        <v>1921</v>
      </c>
      <c r="B71" s="1">
        <v>13</v>
      </c>
      <c r="C71" s="1" t="s">
        <v>2216</v>
      </c>
      <c r="D71" s="2">
        <v>0</v>
      </c>
    </row>
    <row r="72" spans="1:4" x14ac:dyDescent="0.25">
      <c r="A72" s="16" t="s">
        <v>1922</v>
      </c>
      <c r="B72" s="1">
        <v>4</v>
      </c>
      <c r="C72" s="1" t="s">
        <v>2216</v>
      </c>
      <c r="D72" s="2">
        <v>0</v>
      </c>
    </row>
    <row r="73" spans="1:4" x14ac:dyDescent="0.25">
      <c r="A73" s="16" t="s">
        <v>1923</v>
      </c>
      <c r="B73" s="1">
        <v>13</v>
      </c>
      <c r="C73" s="1" t="s">
        <v>2216</v>
      </c>
      <c r="D73" s="2" t="s">
        <v>2216</v>
      </c>
    </row>
    <row r="74" spans="1:4" x14ac:dyDescent="0.25">
      <c r="A74" s="16" t="s">
        <v>1924</v>
      </c>
      <c r="B74" s="1">
        <v>5</v>
      </c>
      <c r="C74" s="1" t="s">
        <v>2216</v>
      </c>
      <c r="D74" s="2">
        <v>0</v>
      </c>
    </row>
    <row r="75" spans="1:4" x14ac:dyDescent="0.25">
      <c r="A75" s="16" t="s">
        <v>1925</v>
      </c>
      <c r="B75" s="1">
        <v>5</v>
      </c>
      <c r="C75" s="1" t="s">
        <v>2216</v>
      </c>
      <c r="D75" s="2" t="s">
        <v>2216</v>
      </c>
    </row>
    <row r="76" spans="1:4" x14ac:dyDescent="0.25">
      <c r="A76" s="16" t="s">
        <v>1926</v>
      </c>
      <c r="B76" s="1">
        <v>14</v>
      </c>
      <c r="C76" s="1" t="s">
        <v>2216</v>
      </c>
      <c r="D76" s="2" t="s">
        <v>2216</v>
      </c>
    </row>
    <row r="77" spans="1:4" x14ac:dyDescent="0.25">
      <c r="A77" s="16" t="s">
        <v>1927</v>
      </c>
      <c r="B77" s="1">
        <v>3</v>
      </c>
      <c r="C77" s="1" t="s">
        <v>2216</v>
      </c>
      <c r="D77" s="2">
        <v>0</v>
      </c>
    </row>
    <row r="78" spans="1:4" x14ac:dyDescent="0.25">
      <c r="A78" s="16" t="s">
        <v>1928</v>
      </c>
      <c r="B78" s="1">
        <v>19</v>
      </c>
      <c r="C78" s="1" t="s">
        <v>2216</v>
      </c>
      <c r="D78" s="2">
        <v>0</v>
      </c>
    </row>
    <row r="79" spans="1:4" x14ac:dyDescent="0.25">
      <c r="A79" s="16" t="s">
        <v>1929</v>
      </c>
      <c r="B79" s="1">
        <v>9</v>
      </c>
      <c r="C79" s="1" t="s">
        <v>2216</v>
      </c>
      <c r="D79" s="2">
        <v>0</v>
      </c>
    </row>
    <row r="80" spans="1:4" x14ac:dyDescent="0.25">
      <c r="A80" s="16" t="s">
        <v>1930</v>
      </c>
      <c r="B80" s="1">
        <v>64</v>
      </c>
      <c r="C80" s="1">
        <v>8</v>
      </c>
      <c r="D80" s="2">
        <v>0.125</v>
      </c>
    </row>
    <row r="81" spans="1:4" x14ac:dyDescent="0.25">
      <c r="A81" s="16" t="s">
        <v>1931</v>
      </c>
      <c r="B81" s="1">
        <v>128</v>
      </c>
      <c r="C81" s="1">
        <v>20</v>
      </c>
      <c r="D81" s="2">
        <v>0.15625</v>
      </c>
    </row>
    <row r="82" spans="1:4" x14ac:dyDescent="0.25">
      <c r="A82" s="16" t="s">
        <v>1834</v>
      </c>
      <c r="B82" s="1">
        <v>1159</v>
      </c>
      <c r="C82" s="1">
        <v>36</v>
      </c>
      <c r="D82" s="2">
        <v>3.1061259706643699E-2</v>
      </c>
    </row>
    <row r="83" spans="1:4" x14ac:dyDescent="0.25">
      <c r="A83" s="16" t="s">
        <v>1932</v>
      </c>
      <c r="B83" s="1">
        <v>155</v>
      </c>
      <c r="C83" s="1">
        <v>7</v>
      </c>
      <c r="D83" s="2">
        <v>4.5161290322580601E-2</v>
      </c>
    </row>
    <row r="84" spans="1:4" x14ac:dyDescent="0.25">
      <c r="A84" s="16" t="s">
        <v>1933</v>
      </c>
      <c r="B84" s="1">
        <v>57</v>
      </c>
      <c r="C84" s="1" t="s">
        <v>2216</v>
      </c>
      <c r="D84" s="2" t="s">
        <v>2216</v>
      </c>
    </row>
    <row r="85" spans="1:4" x14ac:dyDescent="0.25">
      <c r="A85" s="16" t="s">
        <v>1934</v>
      </c>
      <c r="B85" s="1">
        <v>11</v>
      </c>
      <c r="C85" s="1" t="s">
        <v>2216</v>
      </c>
      <c r="D85" s="2" t="s">
        <v>2216</v>
      </c>
    </row>
    <row r="86" spans="1:4" x14ac:dyDescent="0.25">
      <c r="A86" s="16" t="s">
        <v>1935</v>
      </c>
      <c r="B86" s="1">
        <v>73</v>
      </c>
      <c r="C86" s="1" t="s">
        <v>2216</v>
      </c>
      <c r="D86" s="2" t="s">
        <v>2216</v>
      </c>
    </row>
    <row r="87" spans="1:4" x14ac:dyDescent="0.25">
      <c r="A87" s="16" t="s">
        <v>1936</v>
      </c>
      <c r="B87" s="1">
        <v>3</v>
      </c>
      <c r="C87" s="1" t="s">
        <v>2216</v>
      </c>
      <c r="D87" s="2">
        <v>0</v>
      </c>
    </row>
    <row r="88" spans="1:4" x14ac:dyDescent="0.25">
      <c r="A88" s="16" t="s">
        <v>1937</v>
      </c>
      <c r="B88" s="1">
        <v>19</v>
      </c>
      <c r="C88" s="1" t="s">
        <v>2216</v>
      </c>
      <c r="D88" s="2" t="s">
        <v>2216</v>
      </c>
    </row>
    <row r="89" spans="1:4" x14ac:dyDescent="0.25">
      <c r="A89" s="16" t="s">
        <v>1938</v>
      </c>
      <c r="B89" s="1">
        <v>49</v>
      </c>
      <c r="C89" s="1" t="s">
        <v>2216</v>
      </c>
      <c r="D89" s="2" t="s">
        <v>2216</v>
      </c>
    </row>
    <row r="90" spans="1:4" x14ac:dyDescent="0.25">
      <c r="A90" s="16" t="s">
        <v>1939</v>
      </c>
      <c r="B90" s="1">
        <v>9</v>
      </c>
      <c r="C90" s="1" t="s">
        <v>2216</v>
      </c>
      <c r="D90" s="2">
        <v>0</v>
      </c>
    </row>
    <row r="91" spans="1:4" x14ac:dyDescent="0.25">
      <c r="A91" s="16" t="s">
        <v>1940</v>
      </c>
      <c r="B91" s="1">
        <v>45</v>
      </c>
      <c r="C91" s="1" t="s">
        <v>2216</v>
      </c>
      <c r="D91" s="2">
        <v>0</v>
      </c>
    </row>
    <row r="92" spans="1:4" x14ac:dyDescent="0.25">
      <c r="A92" s="16" t="s">
        <v>1941</v>
      </c>
      <c r="B92" s="1" t="s">
        <v>2216</v>
      </c>
      <c r="C92" s="1" t="s">
        <v>2216</v>
      </c>
      <c r="D92" s="2">
        <v>0</v>
      </c>
    </row>
    <row r="93" spans="1:4" x14ac:dyDescent="0.25">
      <c r="A93" s="16" t="s">
        <v>1942</v>
      </c>
      <c r="B93" s="1">
        <v>44</v>
      </c>
      <c r="C93" s="1" t="s">
        <v>2216</v>
      </c>
      <c r="D93" s="2" t="s">
        <v>2216</v>
      </c>
    </row>
    <row r="94" spans="1:4" x14ac:dyDescent="0.25">
      <c r="A94" s="16" t="s">
        <v>1943</v>
      </c>
      <c r="B94" s="1">
        <v>208</v>
      </c>
      <c r="C94" s="1">
        <v>6</v>
      </c>
      <c r="D94" s="2">
        <v>2.8846153846153799E-2</v>
      </c>
    </row>
    <row r="95" spans="1:4" x14ac:dyDescent="0.25">
      <c r="A95" s="16" t="s">
        <v>1944</v>
      </c>
      <c r="B95" s="1">
        <v>3</v>
      </c>
      <c r="C95" s="1" t="s">
        <v>2216</v>
      </c>
      <c r="D95" s="2">
        <v>0</v>
      </c>
    </row>
    <row r="96" spans="1:4" x14ac:dyDescent="0.25">
      <c r="A96" s="16" t="s">
        <v>1945</v>
      </c>
      <c r="B96" s="1">
        <v>405</v>
      </c>
      <c r="C96" s="1">
        <v>25</v>
      </c>
      <c r="D96" s="2">
        <v>6.1728395061728399E-2</v>
      </c>
    </row>
    <row r="97" spans="1:4" x14ac:dyDescent="0.25">
      <c r="A97" s="16" t="s">
        <v>1839</v>
      </c>
      <c r="B97" s="1">
        <v>496</v>
      </c>
      <c r="C97" s="1">
        <v>20</v>
      </c>
      <c r="D97" s="2">
        <v>4.0322580645161303E-2</v>
      </c>
    </row>
    <row r="98" spans="1:4" x14ac:dyDescent="0.25">
      <c r="A98" s="16" t="s">
        <v>1946</v>
      </c>
      <c r="B98" s="1">
        <v>116</v>
      </c>
      <c r="C98" s="1" t="s">
        <v>2216</v>
      </c>
      <c r="D98" s="2" t="s">
        <v>2216</v>
      </c>
    </row>
    <row r="99" spans="1:4" x14ac:dyDescent="0.25">
      <c r="A99" s="16" t="s">
        <v>1947</v>
      </c>
      <c r="B99" s="1">
        <v>19</v>
      </c>
      <c r="C99" s="1" t="s">
        <v>2216</v>
      </c>
      <c r="D99" s="2">
        <v>0</v>
      </c>
    </row>
    <row r="100" spans="1:4" x14ac:dyDescent="0.25">
      <c r="A100" s="16" t="s">
        <v>1948</v>
      </c>
      <c r="B100" s="1">
        <v>7</v>
      </c>
      <c r="C100" s="1" t="s">
        <v>2216</v>
      </c>
      <c r="D100" s="2" t="s">
        <v>2216</v>
      </c>
    </row>
    <row r="101" spans="1:4" x14ac:dyDescent="0.25">
      <c r="A101" s="16" t="s">
        <v>1949</v>
      </c>
      <c r="B101" s="1">
        <v>52</v>
      </c>
      <c r="C101" s="1" t="s">
        <v>2216</v>
      </c>
      <c r="D101" s="2" t="s">
        <v>2216</v>
      </c>
    </row>
    <row r="102" spans="1:4" x14ac:dyDescent="0.25">
      <c r="A102" s="16" t="s">
        <v>1950</v>
      </c>
      <c r="B102" s="1" t="s">
        <v>2216</v>
      </c>
      <c r="C102" s="1" t="s">
        <v>2216</v>
      </c>
      <c r="D102" s="2">
        <v>0</v>
      </c>
    </row>
    <row r="103" spans="1:4" x14ac:dyDescent="0.25">
      <c r="A103" s="16" t="s">
        <v>1951</v>
      </c>
      <c r="B103" s="1">
        <v>15</v>
      </c>
      <c r="C103" s="1" t="s">
        <v>2216</v>
      </c>
      <c r="D103" s="2">
        <v>0</v>
      </c>
    </row>
    <row r="104" spans="1:4" x14ac:dyDescent="0.25">
      <c r="A104" s="16" t="s">
        <v>1952</v>
      </c>
      <c r="B104" s="1">
        <v>36</v>
      </c>
      <c r="C104" s="1" t="s">
        <v>2216</v>
      </c>
      <c r="D104" s="2" t="s">
        <v>2216</v>
      </c>
    </row>
    <row r="105" spans="1:4" x14ac:dyDescent="0.25">
      <c r="A105" s="16" t="s">
        <v>1953</v>
      </c>
      <c r="B105" s="1" t="s">
        <v>2216</v>
      </c>
      <c r="C105" s="1" t="s">
        <v>2216</v>
      </c>
      <c r="D105" s="2" t="s">
        <v>2216</v>
      </c>
    </row>
    <row r="106" spans="1:4" x14ac:dyDescent="0.25">
      <c r="A106" s="16" t="s">
        <v>1954</v>
      </c>
      <c r="B106" s="1">
        <v>29</v>
      </c>
      <c r="C106" s="1" t="s">
        <v>2216</v>
      </c>
      <c r="D106" s="2">
        <v>0</v>
      </c>
    </row>
    <row r="107" spans="1:4" x14ac:dyDescent="0.25">
      <c r="A107" s="16" t="s">
        <v>1955</v>
      </c>
      <c r="B107" s="1">
        <v>17</v>
      </c>
      <c r="C107" s="1" t="s">
        <v>2216</v>
      </c>
      <c r="D107" s="2">
        <v>0</v>
      </c>
    </row>
    <row r="108" spans="1:4" x14ac:dyDescent="0.25">
      <c r="A108" s="16" t="s">
        <v>1956</v>
      </c>
      <c r="B108" s="1">
        <v>161</v>
      </c>
      <c r="C108" s="1" t="s">
        <v>2216</v>
      </c>
      <c r="D108" s="2" t="s">
        <v>2216</v>
      </c>
    </row>
    <row r="109" spans="1:4" x14ac:dyDescent="0.25">
      <c r="A109" s="16" t="s">
        <v>1957</v>
      </c>
      <c r="B109" s="1" t="s">
        <v>2216</v>
      </c>
      <c r="C109" s="1" t="s">
        <v>2216</v>
      </c>
      <c r="D109" s="2">
        <v>0</v>
      </c>
    </row>
    <row r="110" spans="1:4" x14ac:dyDescent="0.25">
      <c r="A110" s="16" t="s">
        <v>1958</v>
      </c>
      <c r="B110" s="1">
        <v>157</v>
      </c>
      <c r="C110" s="1">
        <v>10</v>
      </c>
      <c r="D110" s="2">
        <v>6.3694267515923594E-2</v>
      </c>
    </row>
    <row r="111" spans="1:4" x14ac:dyDescent="0.25">
      <c r="A111" s="16" t="s">
        <v>1844</v>
      </c>
      <c r="B111" s="1">
        <v>182</v>
      </c>
      <c r="C111" s="1">
        <v>29</v>
      </c>
      <c r="D111" s="2">
        <v>0.159340659340659</v>
      </c>
    </row>
    <row r="112" spans="1:4" x14ac:dyDescent="0.25">
      <c r="A112" s="16" t="s">
        <v>1959</v>
      </c>
      <c r="B112" s="1">
        <v>33</v>
      </c>
      <c r="C112" s="1" t="s">
        <v>2216</v>
      </c>
      <c r="D112" s="2" t="s">
        <v>2216</v>
      </c>
    </row>
    <row r="113" spans="1:4" x14ac:dyDescent="0.25">
      <c r="A113" s="16" t="s">
        <v>1960</v>
      </c>
      <c r="B113" s="1">
        <v>12</v>
      </c>
      <c r="C113" s="1" t="s">
        <v>2216</v>
      </c>
      <c r="D113" s="2" t="s">
        <v>2216</v>
      </c>
    </row>
    <row r="114" spans="1:4" x14ac:dyDescent="0.25">
      <c r="A114" s="16" t="s">
        <v>1961</v>
      </c>
      <c r="B114" s="1">
        <v>8</v>
      </c>
      <c r="C114" s="1" t="s">
        <v>2216</v>
      </c>
      <c r="D114" s="2" t="s">
        <v>2216</v>
      </c>
    </row>
    <row r="115" spans="1:4" x14ac:dyDescent="0.25">
      <c r="A115" s="16" t="s">
        <v>1962</v>
      </c>
      <c r="B115" s="1">
        <v>14</v>
      </c>
      <c r="C115" s="1" t="s">
        <v>2216</v>
      </c>
      <c r="D115" s="2" t="s">
        <v>2216</v>
      </c>
    </row>
    <row r="116" spans="1:4" x14ac:dyDescent="0.25">
      <c r="A116" s="16" t="s">
        <v>1963</v>
      </c>
      <c r="B116" s="1">
        <v>4</v>
      </c>
      <c r="C116" s="1" t="s">
        <v>2216</v>
      </c>
      <c r="D116" s="2" t="s">
        <v>2216</v>
      </c>
    </row>
    <row r="117" spans="1:4" x14ac:dyDescent="0.25">
      <c r="A117" s="16" t="s">
        <v>1964</v>
      </c>
      <c r="B117" s="1">
        <v>3</v>
      </c>
      <c r="C117" s="1" t="s">
        <v>2216</v>
      </c>
      <c r="D117" s="2">
        <v>0</v>
      </c>
    </row>
    <row r="118" spans="1:4" x14ac:dyDescent="0.25">
      <c r="A118" s="16" t="s">
        <v>1965</v>
      </c>
      <c r="B118" s="1">
        <v>4</v>
      </c>
      <c r="C118" s="1" t="s">
        <v>2216</v>
      </c>
      <c r="D118" s="2">
        <v>0</v>
      </c>
    </row>
    <row r="119" spans="1:4" x14ac:dyDescent="0.25">
      <c r="A119" s="16" t="s">
        <v>1966</v>
      </c>
      <c r="B119" s="1">
        <v>15</v>
      </c>
      <c r="C119" s="1" t="s">
        <v>2216</v>
      </c>
      <c r="D119" s="2" t="s">
        <v>2216</v>
      </c>
    </row>
    <row r="120" spans="1:4" x14ac:dyDescent="0.25">
      <c r="A120" s="16" t="s">
        <v>1967</v>
      </c>
      <c r="B120" s="1" t="s">
        <v>2216</v>
      </c>
      <c r="C120" s="1" t="s">
        <v>2216</v>
      </c>
      <c r="D120" s="2">
        <v>0</v>
      </c>
    </row>
    <row r="121" spans="1:4" x14ac:dyDescent="0.25">
      <c r="A121" s="16" t="s">
        <v>1968</v>
      </c>
      <c r="B121" s="1">
        <v>36</v>
      </c>
      <c r="C121" s="1" t="s">
        <v>2216</v>
      </c>
      <c r="D121" s="2" t="s">
        <v>2216</v>
      </c>
    </row>
    <row r="122" spans="1:4" x14ac:dyDescent="0.25">
      <c r="A122" s="16" t="s">
        <v>1969</v>
      </c>
      <c r="B122" s="1">
        <v>79</v>
      </c>
      <c r="C122" s="1">
        <v>14</v>
      </c>
      <c r="D122" s="2">
        <v>0.177215189873418</v>
      </c>
    </row>
    <row r="123" spans="1:4" x14ac:dyDescent="0.25">
      <c r="A123" s="16" t="s">
        <v>1849</v>
      </c>
      <c r="B123" s="1">
        <v>1041</v>
      </c>
      <c r="C123" s="1">
        <v>131</v>
      </c>
      <c r="D123" s="2">
        <v>0.12584053794428399</v>
      </c>
    </row>
    <row r="124" spans="1:4" x14ac:dyDescent="0.25">
      <c r="A124" s="16" t="s">
        <v>1970</v>
      </c>
      <c r="B124" s="1">
        <v>186</v>
      </c>
      <c r="C124" s="1">
        <v>19</v>
      </c>
      <c r="D124" s="2">
        <v>0.102150537634409</v>
      </c>
    </row>
    <row r="125" spans="1:4" x14ac:dyDescent="0.25">
      <c r="A125" s="16" t="s">
        <v>1971</v>
      </c>
      <c r="B125" s="1">
        <v>86</v>
      </c>
      <c r="C125" s="1">
        <v>9</v>
      </c>
      <c r="D125" s="2">
        <v>0.104651162790698</v>
      </c>
    </row>
    <row r="126" spans="1:4" x14ac:dyDescent="0.25">
      <c r="A126" s="16" t="s">
        <v>1972</v>
      </c>
      <c r="B126" s="1">
        <v>21</v>
      </c>
      <c r="C126" s="1" t="s">
        <v>2216</v>
      </c>
      <c r="D126" s="2" t="s">
        <v>2216</v>
      </c>
    </row>
    <row r="127" spans="1:4" x14ac:dyDescent="0.25">
      <c r="A127" s="16" t="s">
        <v>1973</v>
      </c>
      <c r="B127" s="1">
        <v>129</v>
      </c>
      <c r="C127" s="1">
        <v>17</v>
      </c>
      <c r="D127" s="2">
        <v>0.13178294573643401</v>
      </c>
    </row>
    <row r="128" spans="1:4" x14ac:dyDescent="0.25">
      <c r="A128" s="16" t="s">
        <v>1974</v>
      </c>
      <c r="B128" s="1">
        <v>6</v>
      </c>
      <c r="C128" s="1" t="s">
        <v>2216</v>
      </c>
      <c r="D128" s="2">
        <v>0</v>
      </c>
    </row>
    <row r="129" spans="1:4" x14ac:dyDescent="0.25">
      <c r="A129" s="16" t="s">
        <v>1975</v>
      </c>
      <c r="B129" s="1">
        <v>38</v>
      </c>
      <c r="C129" s="1" t="s">
        <v>2216</v>
      </c>
      <c r="D129" s="2" t="s">
        <v>2216</v>
      </c>
    </row>
    <row r="130" spans="1:4" x14ac:dyDescent="0.25">
      <c r="A130" s="16" t="s">
        <v>1976</v>
      </c>
      <c r="B130" s="1">
        <v>89</v>
      </c>
      <c r="C130" s="1">
        <v>8</v>
      </c>
      <c r="D130" s="2">
        <v>8.98876404494382E-2</v>
      </c>
    </row>
    <row r="131" spans="1:4" x14ac:dyDescent="0.25">
      <c r="A131" s="16" t="s">
        <v>1977</v>
      </c>
      <c r="B131" s="1">
        <v>25</v>
      </c>
      <c r="C131" s="1" t="s">
        <v>2216</v>
      </c>
      <c r="D131" s="2" t="s">
        <v>2216</v>
      </c>
    </row>
    <row r="132" spans="1:4" x14ac:dyDescent="0.25">
      <c r="A132" s="16" t="s">
        <v>1978</v>
      </c>
      <c r="B132" s="1">
        <v>149</v>
      </c>
      <c r="C132" s="1">
        <v>14</v>
      </c>
      <c r="D132" s="2">
        <v>9.3959731543624206E-2</v>
      </c>
    </row>
    <row r="133" spans="1:4" x14ac:dyDescent="0.25">
      <c r="A133" s="16" t="s">
        <v>1979</v>
      </c>
      <c r="B133" s="1">
        <v>5</v>
      </c>
      <c r="C133" s="1" t="s">
        <v>2216</v>
      </c>
      <c r="D133" s="2" t="s">
        <v>2216</v>
      </c>
    </row>
    <row r="134" spans="1:4" x14ac:dyDescent="0.25">
      <c r="A134" s="16" t="s">
        <v>1980</v>
      </c>
      <c r="B134" s="1">
        <v>57</v>
      </c>
      <c r="C134" s="1">
        <v>8</v>
      </c>
      <c r="D134" s="2">
        <v>0.140350877192982</v>
      </c>
    </row>
    <row r="135" spans="1:4" x14ac:dyDescent="0.25">
      <c r="A135" s="16" t="s">
        <v>1981</v>
      </c>
      <c r="B135" s="1">
        <v>331</v>
      </c>
      <c r="C135" s="1">
        <v>41</v>
      </c>
      <c r="D135" s="2">
        <v>0.123867069486405</v>
      </c>
    </row>
    <row r="136" spans="1:4" x14ac:dyDescent="0.25">
      <c r="A136" s="16" t="s">
        <v>1982</v>
      </c>
      <c r="B136" s="1" t="s">
        <v>2216</v>
      </c>
      <c r="C136" s="1" t="s">
        <v>2216</v>
      </c>
      <c r="D136" s="2">
        <v>0</v>
      </c>
    </row>
    <row r="137" spans="1:4" x14ac:dyDescent="0.25">
      <c r="A137" s="16" t="s">
        <v>1983</v>
      </c>
      <c r="B137" s="1">
        <v>792</v>
      </c>
      <c r="C137" s="1">
        <v>131</v>
      </c>
      <c r="D137" s="2">
        <v>0.16540404040404</v>
      </c>
    </row>
    <row r="138" spans="1:4" x14ac:dyDescent="0.25">
      <c r="A138" s="16" t="s">
        <v>1854</v>
      </c>
      <c r="B138" s="1">
        <v>379</v>
      </c>
      <c r="C138" s="1">
        <v>85</v>
      </c>
      <c r="D138" s="2">
        <v>0.22427440633245399</v>
      </c>
    </row>
    <row r="139" spans="1:4" x14ac:dyDescent="0.25">
      <c r="A139" s="16" t="s">
        <v>1984</v>
      </c>
      <c r="B139" s="1">
        <v>91</v>
      </c>
      <c r="C139" s="1">
        <v>16</v>
      </c>
      <c r="D139" s="2">
        <v>0.175824175824176</v>
      </c>
    </row>
    <row r="140" spans="1:4" x14ac:dyDescent="0.25">
      <c r="A140" s="16" t="s">
        <v>1985</v>
      </c>
      <c r="B140" s="1">
        <v>26</v>
      </c>
      <c r="C140" s="1" t="s">
        <v>2216</v>
      </c>
      <c r="D140" s="2" t="s">
        <v>2216</v>
      </c>
    </row>
    <row r="141" spans="1:4" x14ac:dyDescent="0.25">
      <c r="A141" s="16" t="s">
        <v>1986</v>
      </c>
      <c r="B141" s="1">
        <v>6</v>
      </c>
      <c r="C141" s="1" t="s">
        <v>2216</v>
      </c>
      <c r="D141" s="2" t="s">
        <v>2216</v>
      </c>
    </row>
    <row r="142" spans="1:4" x14ac:dyDescent="0.25">
      <c r="A142" s="16" t="s">
        <v>1987</v>
      </c>
      <c r="B142" s="1">
        <v>62</v>
      </c>
      <c r="C142" s="1">
        <v>8</v>
      </c>
      <c r="D142" s="2">
        <v>0.12903225806451599</v>
      </c>
    </row>
    <row r="143" spans="1:4" x14ac:dyDescent="0.25">
      <c r="A143" s="16" t="s">
        <v>1988</v>
      </c>
      <c r="B143" s="1">
        <v>5</v>
      </c>
      <c r="C143" s="1" t="s">
        <v>2216</v>
      </c>
      <c r="D143" s="2" t="s">
        <v>2216</v>
      </c>
    </row>
    <row r="144" spans="1:4" x14ac:dyDescent="0.25">
      <c r="A144" s="16" t="s">
        <v>1989</v>
      </c>
      <c r="B144" s="1">
        <v>30</v>
      </c>
      <c r="C144" s="1" t="s">
        <v>2216</v>
      </c>
      <c r="D144" s="2" t="s">
        <v>2216</v>
      </c>
    </row>
    <row r="145" spans="1:4" x14ac:dyDescent="0.25">
      <c r="A145" s="16" t="s">
        <v>1990</v>
      </c>
      <c r="B145" s="1">
        <v>22</v>
      </c>
      <c r="C145" s="1" t="s">
        <v>2216</v>
      </c>
      <c r="D145" s="2" t="s">
        <v>2216</v>
      </c>
    </row>
    <row r="146" spans="1:4" x14ac:dyDescent="0.25">
      <c r="A146" s="16" t="s">
        <v>1991</v>
      </c>
      <c r="B146" s="1">
        <v>6</v>
      </c>
      <c r="C146" s="1" t="s">
        <v>2216</v>
      </c>
      <c r="D146" s="2" t="s">
        <v>2216</v>
      </c>
    </row>
    <row r="147" spans="1:4" x14ac:dyDescent="0.25">
      <c r="A147" s="16" t="s">
        <v>1992</v>
      </c>
      <c r="B147" s="1">
        <v>69</v>
      </c>
      <c r="C147" s="1">
        <v>6</v>
      </c>
      <c r="D147" s="2">
        <v>8.6956521739130405E-2</v>
      </c>
    </row>
    <row r="148" spans="1:4" x14ac:dyDescent="0.25">
      <c r="A148" s="16" t="s">
        <v>1993</v>
      </c>
      <c r="B148" s="1" t="s">
        <v>2216</v>
      </c>
      <c r="C148" s="1" t="s">
        <v>2216</v>
      </c>
      <c r="D148" s="2">
        <v>0</v>
      </c>
    </row>
    <row r="149" spans="1:4" x14ac:dyDescent="0.25">
      <c r="A149" s="16" t="s">
        <v>1994</v>
      </c>
      <c r="B149" s="1">
        <v>11</v>
      </c>
      <c r="C149" s="1" t="s">
        <v>2216</v>
      </c>
      <c r="D149" s="2" t="s">
        <v>2216</v>
      </c>
    </row>
    <row r="150" spans="1:4" x14ac:dyDescent="0.25">
      <c r="A150" s="16" t="s">
        <v>1995</v>
      </c>
      <c r="B150" s="1">
        <v>190</v>
      </c>
      <c r="C150" s="1">
        <v>36</v>
      </c>
      <c r="D150" s="2">
        <v>0.18947368421052599</v>
      </c>
    </row>
    <row r="151" spans="1:4" x14ac:dyDescent="0.25">
      <c r="A151" s="16" t="s">
        <v>1996</v>
      </c>
      <c r="B151" s="1">
        <v>302</v>
      </c>
      <c r="C151" s="1">
        <v>94</v>
      </c>
      <c r="D151" s="2">
        <v>0.31125827814569501</v>
      </c>
    </row>
    <row r="152" spans="1:4" x14ac:dyDescent="0.25">
      <c r="A152" s="16" t="s">
        <v>1859</v>
      </c>
      <c r="B152" s="1">
        <v>12</v>
      </c>
      <c r="C152" s="1" t="s">
        <v>2216</v>
      </c>
      <c r="D152" s="2" t="s">
        <v>2216</v>
      </c>
    </row>
    <row r="153" spans="1:4" x14ac:dyDescent="0.25">
      <c r="A153" s="16" t="s">
        <v>1997</v>
      </c>
      <c r="B153" s="1" t="s">
        <v>2216</v>
      </c>
      <c r="C153" s="1" t="s">
        <v>2216</v>
      </c>
      <c r="D153" s="2">
        <v>0</v>
      </c>
    </row>
    <row r="154" spans="1:4" x14ac:dyDescent="0.25">
      <c r="A154" s="16" t="s">
        <v>1998</v>
      </c>
      <c r="B154" s="1">
        <v>3</v>
      </c>
      <c r="C154" s="1" t="s">
        <v>2216</v>
      </c>
      <c r="D154" s="2" t="s">
        <v>2216</v>
      </c>
    </row>
    <row r="155" spans="1:4" x14ac:dyDescent="0.25">
      <c r="A155" s="16" t="s">
        <v>1999</v>
      </c>
      <c r="B155" s="1" t="s">
        <v>2216</v>
      </c>
      <c r="C155" s="1" t="s">
        <v>2216</v>
      </c>
      <c r="D155" s="2" t="s">
        <v>2216</v>
      </c>
    </row>
    <row r="156" spans="1:4" x14ac:dyDescent="0.25">
      <c r="A156" s="16" t="s">
        <v>2000</v>
      </c>
      <c r="B156" s="1">
        <v>5</v>
      </c>
      <c r="C156" s="1" t="s">
        <v>2216</v>
      </c>
      <c r="D156" s="2" t="s">
        <v>2216</v>
      </c>
    </row>
    <row r="157" spans="1:4" x14ac:dyDescent="0.25">
      <c r="A157" s="10" t="s">
        <v>14</v>
      </c>
      <c r="B157" s="4">
        <v>14563</v>
      </c>
      <c r="C157" s="4">
        <v>3064</v>
      </c>
      <c r="D157" s="3">
        <v>0.21039620957220401</v>
      </c>
    </row>
    <row r="158" spans="1:4" x14ac:dyDescent="0.25">
      <c r="A158" s="15"/>
    </row>
    <row r="159" spans="1:4" x14ac:dyDescent="0.25">
      <c r="A159" s="13" t="s">
        <v>35</v>
      </c>
    </row>
    <row r="160" spans="1:4" x14ac:dyDescent="0.25">
      <c r="A160" s="14" t="s">
        <v>36</v>
      </c>
    </row>
    <row r="161" spans="1:1" x14ac:dyDescent="0.25">
      <c r="A161" s="14" t="s">
        <v>37</v>
      </c>
    </row>
    <row r="162" spans="1:1" x14ac:dyDescent="0.25">
      <c r="A162" s="14" t="s">
        <v>69</v>
      </c>
    </row>
    <row r="163" spans="1:1" x14ac:dyDescent="0.25">
      <c r="A163" s="14" t="s">
        <v>868</v>
      </c>
    </row>
    <row r="164" spans="1:1" x14ac:dyDescent="0.25">
      <c r="A164" s="14" t="s">
        <v>1096</v>
      </c>
    </row>
    <row r="165" spans="1:1" x14ac:dyDescent="0.25">
      <c r="A165" s="14" t="s">
        <v>1106</v>
      </c>
    </row>
    <row r="166" spans="1:1" x14ac:dyDescent="0.25">
      <c r="A166" s="14" t="s">
        <v>872</v>
      </c>
    </row>
    <row r="167" spans="1:1" x14ac:dyDescent="0.25">
      <c r="A167" s="14" t="s">
        <v>873</v>
      </c>
    </row>
    <row r="168" spans="1:1" x14ac:dyDescent="0.25">
      <c r="A168" s="14" t="s">
        <v>39</v>
      </c>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D200"/>
  <sheetViews>
    <sheetView showGridLines="0" workbookViewId="0"/>
  </sheetViews>
  <sheetFormatPr defaultColWidth="11.5546875" defaultRowHeight="13.2" x14ac:dyDescent="0.25"/>
  <cols>
    <col min="1" max="1" width="40.6640625" customWidth="1"/>
    <col min="2" max="11" width="12.6640625" customWidth="1"/>
  </cols>
  <sheetData>
    <row r="1" spans="1:4" ht="15" x14ac:dyDescent="0.25">
      <c r="A1" s="12" t="s">
        <v>2034</v>
      </c>
    </row>
    <row r="2" spans="1:4" ht="15" x14ac:dyDescent="0.25">
      <c r="A2" s="12" t="s">
        <v>1183</v>
      </c>
    </row>
    <row r="3" spans="1:4" ht="15" x14ac:dyDescent="0.25">
      <c r="A3" s="12" t="s">
        <v>662</v>
      </c>
    </row>
    <row r="4" spans="1:4" ht="15" x14ac:dyDescent="0.25">
      <c r="A4" s="12" t="s">
        <v>781</v>
      </c>
    </row>
    <row r="5" spans="1:4" x14ac:dyDescent="0.25">
      <c r="A5" s="19" t="str">
        <f>HYPERLINK("#'Table of contents'!A92", "Back to contents")</f>
        <v>Back to contents</v>
      </c>
    </row>
    <row r="6" spans="1:4" x14ac:dyDescent="0.25">
      <c r="A6" s="15"/>
    </row>
    <row r="7" spans="1:4" ht="28.8" customHeight="1" x14ac:dyDescent="0.25">
      <c r="A7" s="15"/>
      <c r="B7" s="17"/>
      <c r="C7" s="25" t="s">
        <v>1187</v>
      </c>
      <c r="D7" s="25"/>
    </row>
    <row r="8" spans="1:4" ht="66" x14ac:dyDescent="0.25">
      <c r="A8" s="18" t="s">
        <v>34</v>
      </c>
      <c r="B8" s="17" t="s">
        <v>1186</v>
      </c>
      <c r="C8" s="17" t="s">
        <v>1184</v>
      </c>
      <c r="D8" s="17" t="s">
        <v>1176</v>
      </c>
    </row>
    <row r="9" spans="1:4" x14ac:dyDescent="0.25">
      <c r="A9" s="16" t="s">
        <v>2002</v>
      </c>
      <c r="B9" s="1">
        <v>205</v>
      </c>
      <c r="C9" s="1">
        <v>142</v>
      </c>
      <c r="D9" s="2">
        <v>0.69268292682926802</v>
      </c>
    </row>
    <row r="10" spans="1:4" x14ac:dyDescent="0.25">
      <c r="A10" s="16" t="s">
        <v>2003</v>
      </c>
      <c r="B10" s="1">
        <v>843</v>
      </c>
      <c r="C10" s="1">
        <v>540</v>
      </c>
      <c r="D10" s="2">
        <v>0.64056939501779397</v>
      </c>
    </row>
    <row r="11" spans="1:4" x14ac:dyDescent="0.25">
      <c r="A11" s="16" t="s">
        <v>2004</v>
      </c>
      <c r="B11" s="1">
        <v>487</v>
      </c>
      <c r="C11" s="1">
        <v>215</v>
      </c>
      <c r="D11" s="2">
        <v>0.44147843942505099</v>
      </c>
    </row>
    <row r="12" spans="1:4" x14ac:dyDescent="0.25">
      <c r="A12" s="16" t="s">
        <v>2005</v>
      </c>
      <c r="B12" s="1">
        <v>285</v>
      </c>
      <c r="C12" s="1">
        <v>85</v>
      </c>
      <c r="D12" s="2">
        <v>0.29824561403508798</v>
      </c>
    </row>
    <row r="13" spans="1:4" x14ac:dyDescent="0.25">
      <c r="A13" s="16" t="s">
        <v>2006</v>
      </c>
      <c r="B13" s="1">
        <v>1210</v>
      </c>
      <c r="C13" s="1">
        <v>383</v>
      </c>
      <c r="D13" s="2">
        <v>0.31652892561983498</v>
      </c>
    </row>
    <row r="14" spans="1:4" x14ac:dyDescent="0.25">
      <c r="A14" s="16" t="s">
        <v>2007</v>
      </c>
      <c r="B14" s="1">
        <v>550</v>
      </c>
      <c r="C14" s="1">
        <v>179</v>
      </c>
      <c r="D14" s="2">
        <v>0.325454545454545</v>
      </c>
    </row>
    <row r="15" spans="1:4" x14ac:dyDescent="0.25">
      <c r="A15" s="16" t="s">
        <v>2008</v>
      </c>
      <c r="B15" s="1">
        <v>95</v>
      </c>
      <c r="C15" s="1">
        <v>23</v>
      </c>
      <c r="D15" s="2">
        <v>0.24210526315789499</v>
      </c>
    </row>
    <row r="16" spans="1:4" x14ac:dyDescent="0.25">
      <c r="A16" s="16" t="s">
        <v>2009</v>
      </c>
      <c r="B16" s="1">
        <v>836</v>
      </c>
      <c r="C16" s="1">
        <v>224</v>
      </c>
      <c r="D16" s="2">
        <v>0.26794258373205698</v>
      </c>
    </row>
    <row r="17" spans="1:4" x14ac:dyDescent="0.25">
      <c r="A17" s="16" t="s">
        <v>2010</v>
      </c>
      <c r="B17" s="1">
        <v>624</v>
      </c>
      <c r="C17" s="1">
        <v>122</v>
      </c>
      <c r="D17" s="2">
        <v>0.19551282051282101</v>
      </c>
    </row>
    <row r="18" spans="1:4" x14ac:dyDescent="0.25">
      <c r="A18" s="16" t="s">
        <v>2011</v>
      </c>
      <c r="B18" s="1">
        <v>59</v>
      </c>
      <c r="C18" s="1">
        <v>14</v>
      </c>
      <c r="D18" s="2">
        <v>0.23728813559322001</v>
      </c>
    </row>
    <row r="19" spans="1:4" x14ac:dyDescent="0.25">
      <c r="A19" s="16" t="s">
        <v>2012</v>
      </c>
      <c r="B19" s="1">
        <v>514</v>
      </c>
      <c r="C19" s="1">
        <v>121</v>
      </c>
      <c r="D19" s="2">
        <v>0.23540856031128399</v>
      </c>
    </row>
    <row r="20" spans="1:4" x14ac:dyDescent="0.25">
      <c r="A20" s="16" t="s">
        <v>2013</v>
      </c>
      <c r="B20" s="1">
        <v>488</v>
      </c>
      <c r="C20" s="1">
        <v>104</v>
      </c>
      <c r="D20" s="2">
        <v>0.213114754098361</v>
      </c>
    </row>
    <row r="21" spans="1:4" x14ac:dyDescent="0.25">
      <c r="A21" s="16" t="s">
        <v>2014</v>
      </c>
      <c r="B21" s="1">
        <v>17</v>
      </c>
      <c r="C21" s="1" t="s">
        <v>2216</v>
      </c>
      <c r="D21" s="2" t="s">
        <v>2216</v>
      </c>
    </row>
    <row r="22" spans="1:4" x14ac:dyDescent="0.25">
      <c r="A22" s="16" t="s">
        <v>2015</v>
      </c>
      <c r="B22" s="1">
        <v>213</v>
      </c>
      <c r="C22" s="1">
        <v>26</v>
      </c>
      <c r="D22" s="2">
        <v>0.122065727699531</v>
      </c>
    </row>
    <row r="23" spans="1:4" x14ac:dyDescent="0.25">
      <c r="A23" s="16" t="s">
        <v>2016</v>
      </c>
      <c r="B23" s="1">
        <v>215</v>
      </c>
      <c r="C23" s="1">
        <v>34</v>
      </c>
      <c r="D23" s="2">
        <v>0.15813953488372101</v>
      </c>
    </row>
    <row r="24" spans="1:4" x14ac:dyDescent="0.25">
      <c r="A24" s="16" t="s">
        <v>2017</v>
      </c>
      <c r="B24" s="1">
        <v>92</v>
      </c>
      <c r="C24" s="1" t="s">
        <v>2216</v>
      </c>
      <c r="D24" s="2" t="s">
        <v>2216</v>
      </c>
    </row>
    <row r="25" spans="1:4" x14ac:dyDescent="0.25">
      <c r="A25" s="16" t="s">
        <v>2018</v>
      </c>
      <c r="B25" s="1">
        <v>1102</v>
      </c>
      <c r="C25" s="1">
        <v>33</v>
      </c>
      <c r="D25" s="2">
        <v>2.9945553539019999E-2</v>
      </c>
    </row>
    <row r="26" spans="1:4" x14ac:dyDescent="0.25">
      <c r="A26" s="16" t="s">
        <v>2019</v>
      </c>
      <c r="B26" s="1">
        <v>1048</v>
      </c>
      <c r="C26" s="1">
        <v>49</v>
      </c>
      <c r="D26" s="2">
        <v>4.6755725190839703E-2</v>
      </c>
    </row>
    <row r="27" spans="1:4" x14ac:dyDescent="0.25">
      <c r="A27" s="16" t="s">
        <v>2020</v>
      </c>
      <c r="B27" s="1">
        <v>23</v>
      </c>
      <c r="C27" s="1" t="s">
        <v>2216</v>
      </c>
      <c r="D27" s="2">
        <v>0</v>
      </c>
    </row>
    <row r="28" spans="1:4" x14ac:dyDescent="0.25">
      <c r="A28" s="16" t="s">
        <v>2021</v>
      </c>
      <c r="B28" s="1">
        <v>521</v>
      </c>
      <c r="C28" s="1">
        <v>17</v>
      </c>
      <c r="D28" s="2">
        <v>3.2629558541266798E-2</v>
      </c>
    </row>
    <row r="29" spans="1:4" x14ac:dyDescent="0.25">
      <c r="A29" s="16" t="s">
        <v>2022</v>
      </c>
      <c r="B29" s="1">
        <v>565</v>
      </c>
      <c r="C29" s="1">
        <v>26</v>
      </c>
      <c r="D29" s="2">
        <v>4.6017699115044199E-2</v>
      </c>
    </row>
    <row r="30" spans="1:4" x14ac:dyDescent="0.25">
      <c r="A30" s="16" t="s">
        <v>2023</v>
      </c>
      <c r="B30" s="1">
        <v>13</v>
      </c>
      <c r="C30" s="1" t="s">
        <v>2216</v>
      </c>
      <c r="D30" s="2" t="s">
        <v>2216</v>
      </c>
    </row>
    <row r="31" spans="1:4" x14ac:dyDescent="0.25">
      <c r="A31" s="16" t="s">
        <v>2024</v>
      </c>
      <c r="B31" s="1">
        <v>176</v>
      </c>
      <c r="C31" s="1">
        <v>33</v>
      </c>
      <c r="D31" s="2">
        <v>0.1875</v>
      </c>
    </row>
    <row r="32" spans="1:4" x14ac:dyDescent="0.25">
      <c r="A32" s="16" t="s">
        <v>2025</v>
      </c>
      <c r="B32" s="1">
        <v>203</v>
      </c>
      <c r="C32" s="1">
        <v>20</v>
      </c>
      <c r="D32" s="2">
        <v>9.8522167487684706E-2</v>
      </c>
    </row>
    <row r="33" spans="1:4" x14ac:dyDescent="0.25">
      <c r="A33" s="16" t="s">
        <v>2026</v>
      </c>
      <c r="B33" s="1">
        <v>113</v>
      </c>
      <c r="C33" s="1">
        <v>11</v>
      </c>
      <c r="D33" s="2">
        <v>9.7345132743362803E-2</v>
      </c>
    </row>
    <row r="34" spans="1:4" x14ac:dyDescent="0.25">
      <c r="A34" s="16" t="s">
        <v>2027</v>
      </c>
      <c r="B34" s="1">
        <v>1326</v>
      </c>
      <c r="C34" s="1">
        <v>143</v>
      </c>
      <c r="D34" s="2">
        <v>0.10784313725490199</v>
      </c>
    </row>
    <row r="35" spans="1:4" x14ac:dyDescent="0.25">
      <c r="A35" s="16" t="s">
        <v>2028</v>
      </c>
      <c r="B35" s="1">
        <v>1517</v>
      </c>
      <c r="C35" s="1">
        <v>237</v>
      </c>
      <c r="D35" s="2">
        <v>0.156229400131839</v>
      </c>
    </row>
    <row r="36" spans="1:4" x14ac:dyDescent="0.25">
      <c r="A36" s="16" t="s">
        <v>2029</v>
      </c>
      <c r="B36" s="1">
        <v>31</v>
      </c>
      <c r="C36" s="1">
        <v>7</v>
      </c>
      <c r="D36" s="2">
        <v>0.225806451612903</v>
      </c>
    </row>
    <row r="37" spans="1:4" x14ac:dyDescent="0.25">
      <c r="A37" s="16" t="s">
        <v>2030</v>
      </c>
      <c r="B37" s="1">
        <v>518</v>
      </c>
      <c r="C37" s="1">
        <v>124</v>
      </c>
      <c r="D37" s="2">
        <v>0.23938223938223899</v>
      </c>
    </row>
    <row r="38" spans="1:4" x14ac:dyDescent="0.25">
      <c r="A38" s="16" t="s">
        <v>2031</v>
      </c>
      <c r="B38" s="1">
        <v>651</v>
      </c>
      <c r="C38" s="1">
        <v>135</v>
      </c>
      <c r="D38" s="2">
        <v>0.207373271889401</v>
      </c>
    </row>
    <row r="39" spans="1:4" x14ac:dyDescent="0.25">
      <c r="A39" s="16" t="s">
        <v>2032</v>
      </c>
      <c r="B39" s="1">
        <v>10</v>
      </c>
      <c r="C39" s="1" t="s">
        <v>2216</v>
      </c>
      <c r="D39" s="2" t="s">
        <v>2216</v>
      </c>
    </row>
    <row r="40" spans="1:4" x14ac:dyDescent="0.25">
      <c r="A40" s="16" t="s">
        <v>2033</v>
      </c>
      <c r="B40" s="1">
        <v>13</v>
      </c>
      <c r="C40" s="1" t="s">
        <v>2216</v>
      </c>
      <c r="D40" s="2" t="s">
        <v>2216</v>
      </c>
    </row>
    <row r="41" spans="1:4" x14ac:dyDescent="0.25">
      <c r="A41" s="10" t="s">
        <v>14</v>
      </c>
      <c r="B41" s="4">
        <v>14563</v>
      </c>
      <c r="C41" s="4">
        <v>3064</v>
      </c>
      <c r="D41" s="3">
        <v>0.21039620957220401</v>
      </c>
    </row>
    <row r="42" spans="1:4" x14ac:dyDescent="0.25">
      <c r="A42" s="15"/>
    </row>
    <row r="43" spans="1:4" x14ac:dyDescent="0.25">
      <c r="A43" s="13" t="s">
        <v>35</v>
      </c>
    </row>
    <row r="44" spans="1:4" x14ac:dyDescent="0.25">
      <c r="A44" s="14" t="s">
        <v>36</v>
      </c>
    </row>
    <row r="45" spans="1:4" x14ac:dyDescent="0.25">
      <c r="A45" s="14" t="s">
        <v>37</v>
      </c>
    </row>
    <row r="46" spans="1:4" x14ac:dyDescent="0.25">
      <c r="A46" s="14" t="s">
        <v>69</v>
      </c>
    </row>
    <row r="47" spans="1:4" x14ac:dyDescent="0.25">
      <c r="A47" s="14" t="s">
        <v>1096</v>
      </c>
    </row>
    <row r="48" spans="1:4" x14ac:dyDescent="0.25">
      <c r="A48" s="14" t="s">
        <v>1106</v>
      </c>
    </row>
    <row r="49" spans="1:1" x14ac:dyDescent="0.25">
      <c r="A49" s="14" t="s">
        <v>872</v>
      </c>
    </row>
    <row r="50" spans="1:1" x14ac:dyDescent="0.25">
      <c r="A50" s="14" t="s">
        <v>873</v>
      </c>
    </row>
    <row r="51" spans="1:1" x14ac:dyDescent="0.25">
      <c r="A51" s="14" t="s">
        <v>39</v>
      </c>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D200"/>
  <sheetViews>
    <sheetView showGridLines="0" workbookViewId="0"/>
  </sheetViews>
  <sheetFormatPr defaultColWidth="11.5546875" defaultRowHeight="13.2" x14ac:dyDescent="0.25"/>
  <cols>
    <col min="1" max="1" width="40.6640625" customWidth="1"/>
    <col min="2" max="11" width="12.6640625" customWidth="1"/>
  </cols>
  <sheetData>
    <row r="1" spans="1:4" ht="15" x14ac:dyDescent="0.25">
      <c r="A1" s="12" t="s">
        <v>2057</v>
      </c>
    </row>
    <row r="2" spans="1:4" ht="15" x14ac:dyDescent="0.25">
      <c r="A2" s="12" t="s">
        <v>1183</v>
      </c>
    </row>
    <row r="3" spans="1:4" ht="15" x14ac:dyDescent="0.25">
      <c r="A3" s="12" t="s">
        <v>662</v>
      </c>
    </row>
    <row r="4" spans="1:4" ht="15" x14ac:dyDescent="0.25">
      <c r="A4" s="12" t="s">
        <v>767</v>
      </c>
    </row>
    <row r="5" spans="1:4" x14ac:dyDescent="0.25">
      <c r="A5" s="19" t="str">
        <f>HYPERLINK("#'Table of contents'!A93", "Back to contents")</f>
        <v>Back to contents</v>
      </c>
    </row>
    <row r="6" spans="1:4" x14ac:dyDescent="0.25">
      <c r="A6" s="15"/>
    </row>
    <row r="7" spans="1:4" ht="28.8" customHeight="1" x14ac:dyDescent="0.25">
      <c r="A7" s="15"/>
      <c r="B7" s="17"/>
      <c r="C7" s="25" t="s">
        <v>1187</v>
      </c>
      <c r="D7" s="25"/>
    </row>
    <row r="8" spans="1:4" ht="66" x14ac:dyDescent="0.25">
      <c r="A8" s="18" t="s">
        <v>34</v>
      </c>
      <c r="B8" s="17" t="s">
        <v>1186</v>
      </c>
      <c r="C8" s="17" t="s">
        <v>1184</v>
      </c>
      <c r="D8" s="17" t="s">
        <v>1176</v>
      </c>
    </row>
    <row r="9" spans="1:4" x14ac:dyDescent="0.25">
      <c r="A9" s="16" t="s">
        <v>2035</v>
      </c>
      <c r="B9" s="1">
        <v>444</v>
      </c>
      <c r="C9" s="1">
        <v>268</v>
      </c>
      <c r="D9" s="2">
        <v>0.60360360360360399</v>
      </c>
    </row>
    <row r="10" spans="1:4" x14ac:dyDescent="0.25">
      <c r="A10" s="16" t="s">
        <v>2036</v>
      </c>
      <c r="B10" s="1">
        <v>1091</v>
      </c>
      <c r="C10" s="1">
        <v>629</v>
      </c>
      <c r="D10" s="2">
        <v>0.57653528872593995</v>
      </c>
    </row>
    <row r="11" spans="1:4" x14ac:dyDescent="0.25">
      <c r="A11" s="16" t="s">
        <v>2037</v>
      </c>
      <c r="B11" s="1">
        <v>336</v>
      </c>
      <c r="C11" s="1">
        <v>90</v>
      </c>
      <c r="D11" s="2">
        <v>0.26785714285714302</v>
      </c>
    </row>
    <row r="12" spans="1:4" x14ac:dyDescent="0.25">
      <c r="A12" s="16" t="s">
        <v>2038</v>
      </c>
      <c r="B12" s="1">
        <v>1709</v>
      </c>
      <c r="C12" s="1">
        <v>557</v>
      </c>
      <c r="D12" s="2">
        <v>0.32592159157402001</v>
      </c>
    </row>
    <row r="13" spans="1:4" x14ac:dyDescent="0.25">
      <c r="A13" s="16" t="s">
        <v>2039</v>
      </c>
      <c r="B13" s="1">
        <v>404</v>
      </c>
      <c r="C13" s="1">
        <v>88</v>
      </c>
      <c r="D13" s="2">
        <v>0.21782178217821799</v>
      </c>
    </row>
    <row r="14" spans="1:4" x14ac:dyDescent="0.25">
      <c r="A14" s="16" t="s">
        <v>2040</v>
      </c>
      <c r="B14" s="1">
        <v>1151</v>
      </c>
      <c r="C14" s="1">
        <v>281</v>
      </c>
      <c r="D14" s="2">
        <v>0.24413553431798399</v>
      </c>
    </row>
    <row r="15" spans="1:4" x14ac:dyDescent="0.25">
      <c r="A15" s="16" t="s">
        <v>2041</v>
      </c>
      <c r="B15" s="1">
        <v>254</v>
      </c>
      <c r="C15" s="1">
        <v>43</v>
      </c>
      <c r="D15" s="2">
        <v>0.169291338582677</v>
      </c>
    </row>
    <row r="16" spans="1:4" x14ac:dyDescent="0.25">
      <c r="A16" s="16" t="s">
        <v>2042</v>
      </c>
      <c r="B16" s="1">
        <v>807</v>
      </c>
      <c r="C16" s="1">
        <v>196</v>
      </c>
      <c r="D16" s="2">
        <v>0.242874845105328</v>
      </c>
    </row>
    <row r="17" spans="1:4" x14ac:dyDescent="0.25">
      <c r="A17" s="16" t="s">
        <v>2043</v>
      </c>
      <c r="B17" s="1">
        <v>102</v>
      </c>
      <c r="C17" s="1">
        <v>17</v>
      </c>
      <c r="D17" s="2">
        <v>0.16666666666666699</v>
      </c>
    </row>
    <row r="18" spans="1:4" x14ac:dyDescent="0.25">
      <c r="A18" s="16" t="s">
        <v>2044</v>
      </c>
      <c r="B18" s="1">
        <v>343</v>
      </c>
      <c r="C18" s="1">
        <v>47</v>
      </c>
      <c r="D18" s="2">
        <v>0.13702623906705499</v>
      </c>
    </row>
    <row r="19" spans="1:4" x14ac:dyDescent="0.25">
      <c r="A19" s="16" t="s">
        <v>2045</v>
      </c>
      <c r="B19" s="1">
        <v>671</v>
      </c>
      <c r="C19" s="1">
        <v>20</v>
      </c>
      <c r="D19" s="2">
        <v>2.9806259314456001E-2</v>
      </c>
    </row>
    <row r="20" spans="1:4" x14ac:dyDescent="0.25">
      <c r="A20" s="16" t="s">
        <v>2046</v>
      </c>
      <c r="B20" s="1">
        <v>1571</v>
      </c>
      <c r="C20" s="1">
        <v>65</v>
      </c>
      <c r="D20" s="2">
        <v>4.1374920432845297E-2</v>
      </c>
    </row>
    <row r="21" spans="1:4" x14ac:dyDescent="0.25">
      <c r="A21" s="16" t="s">
        <v>2047</v>
      </c>
      <c r="B21" s="1">
        <v>304</v>
      </c>
      <c r="C21" s="1">
        <v>10</v>
      </c>
      <c r="D21" s="2">
        <v>3.2894736842105303E-2</v>
      </c>
    </row>
    <row r="22" spans="1:4" x14ac:dyDescent="0.25">
      <c r="A22" s="16" t="s">
        <v>2048</v>
      </c>
      <c r="B22" s="1">
        <v>805</v>
      </c>
      <c r="C22" s="1">
        <v>33</v>
      </c>
      <c r="D22" s="2">
        <v>4.0993788819875802E-2</v>
      </c>
    </row>
    <row r="23" spans="1:4" x14ac:dyDescent="0.25">
      <c r="A23" s="16" t="s">
        <v>2049</v>
      </c>
      <c r="B23" s="1">
        <v>66</v>
      </c>
      <c r="C23" s="1">
        <v>11</v>
      </c>
      <c r="D23" s="2">
        <v>0.16666666666666699</v>
      </c>
    </row>
    <row r="24" spans="1:4" x14ac:dyDescent="0.25">
      <c r="A24" s="16" t="s">
        <v>2050</v>
      </c>
      <c r="B24" s="1">
        <v>326</v>
      </c>
      <c r="C24" s="1">
        <v>44</v>
      </c>
      <c r="D24" s="2">
        <v>0.13496932515337401</v>
      </c>
    </row>
    <row r="25" spans="1:4" x14ac:dyDescent="0.25">
      <c r="A25" s="16" t="s">
        <v>2051</v>
      </c>
      <c r="B25" s="1">
        <v>762</v>
      </c>
      <c r="C25" s="1">
        <v>88</v>
      </c>
      <c r="D25" s="2">
        <v>0.115485564304462</v>
      </c>
    </row>
    <row r="26" spans="1:4" x14ac:dyDescent="0.25">
      <c r="A26" s="16" t="s">
        <v>2052</v>
      </c>
      <c r="B26" s="1">
        <v>2194</v>
      </c>
      <c r="C26" s="1">
        <v>303</v>
      </c>
      <c r="D26" s="2">
        <v>0.138103919781222</v>
      </c>
    </row>
    <row r="27" spans="1:4" x14ac:dyDescent="0.25">
      <c r="A27" s="16" t="s">
        <v>2053</v>
      </c>
      <c r="B27" s="1">
        <v>247</v>
      </c>
      <c r="C27" s="1">
        <v>35</v>
      </c>
      <c r="D27" s="2">
        <v>0.14170040485829999</v>
      </c>
    </row>
    <row r="28" spans="1:4" x14ac:dyDescent="0.25">
      <c r="A28" s="16" t="s">
        <v>2054</v>
      </c>
      <c r="B28" s="1">
        <v>953</v>
      </c>
      <c r="C28" s="1">
        <v>231</v>
      </c>
      <c r="D28" s="2">
        <v>0.242392444910808</v>
      </c>
    </row>
    <row r="29" spans="1:4" x14ac:dyDescent="0.25">
      <c r="A29" s="16" t="s">
        <v>2055</v>
      </c>
      <c r="B29" s="1" t="s">
        <v>2216</v>
      </c>
      <c r="C29" s="1" t="s">
        <v>2216</v>
      </c>
      <c r="D29" s="2">
        <v>0</v>
      </c>
    </row>
    <row r="30" spans="1:4" x14ac:dyDescent="0.25">
      <c r="A30" s="16" t="s">
        <v>2056</v>
      </c>
      <c r="B30" s="1">
        <v>21</v>
      </c>
      <c r="C30" s="1" t="s">
        <v>2216</v>
      </c>
      <c r="D30" s="2" t="s">
        <v>2216</v>
      </c>
    </row>
    <row r="31" spans="1:4" x14ac:dyDescent="0.25">
      <c r="A31" s="10" t="s">
        <v>14</v>
      </c>
      <c r="B31" s="4">
        <v>14563</v>
      </c>
      <c r="C31" s="4">
        <v>3064</v>
      </c>
      <c r="D31" s="3">
        <v>0.21039620957220401</v>
      </c>
    </row>
    <row r="32" spans="1:4" x14ac:dyDescent="0.25">
      <c r="A32" s="15"/>
    </row>
    <row r="33" spans="1:1" x14ac:dyDescent="0.25">
      <c r="A33" s="13" t="s">
        <v>35</v>
      </c>
    </row>
    <row r="34" spans="1:1" x14ac:dyDescent="0.25">
      <c r="A34" s="14" t="s">
        <v>36</v>
      </c>
    </row>
    <row r="35" spans="1:1" x14ac:dyDescent="0.25">
      <c r="A35" s="14" t="s">
        <v>37</v>
      </c>
    </row>
    <row r="36" spans="1:1" x14ac:dyDescent="0.25">
      <c r="A36" s="14" t="s">
        <v>69</v>
      </c>
    </row>
    <row r="37" spans="1:1" x14ac:dyDescent="0.25">
      <c r="A37" s="14" t="s">
        <v>1096</v>
      </c>
    </row>
    <row r="38" spans="1:1" x14ac:dyDescent="0.25">
      <c r="A38" s="14" t="s">
        <v>1106</v>
      </c>
    </row>
    <row r="39" spans="1:1" x14ac:dyDescent="0.25">
      <c r="A39" s="14" t="s">
        <v>872</v>
      </c>
    </row>
    <row r="40" spans="1:1" x14ac:dyDescent="0.25">
      <c r="A40" s="14" t="s">
        <v>873</v>
      </c>
    </row>
    <row r="41" spans="1:1" x14ac:dyDescent="0.25">
      <c r="A41" s="14" t="s">
        <v>39</v>
      </c>
    </row>
    <row r="42" spans="1:1" x14ac:dyDescent="0.25">
      <c r="A42" s="15"/>
    </row>
    <row r="43" spans="1:1" x14ac:dyDescent="0.25">
      <c r="A43" s="15"/>
    </row>
    <row r="44" spans="1:1" x14ac:dyDescent="0.25">
      <c r="A44" s="15"/>
    </row>
    <row r="45" spans="1:1" x14ac:dyDescent="0.25">
      <c r="A45" s="15"/>
    </row>
    <row r="46" spans="1:1" x14ac:dyDescent="0.25">
      <c r="A46" s="15"/>
    </row>
    <row r="47" spans="1:1" x14ac:dyDescent="0.25">
      <c r="A47" s="15"/>
    </row>
    <row r="48" spans="1:1" x14ac:dyDescent="0.25">
      <c r="A48" s="15"/>
    </row>
    <row r="49" spans="1:1" x14ac:dyDescent="0.25">
      <c r="A49" s="15"/>
    </row>
    <row r="50" spans="1:1" x14ac:dyDescent="0.25">
      <c r="A50" s="15"/>
    </row>
    <row r="51" spans="1:1" x14ac:dyDescent="0.25">
      <c r="A51" s="15"/>
    </row>
    <row r="52" spans="1:1" x14ac:dyDescent="0.25">
      <c r="A52" s="15"/>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pageSetUpPr fitToPage="1"/>
  </sheetPr>
  <dimension ref="A1:D200"/>
  <sheetViews>
    <sheetView showGridLines="0" workbookViewId="0"/>
  </sheetViews>
  <sheetFormatPr defaultColWidth="11.5546875" defaultRowHeight="13.2" x14ac:dyDescent="0.25"/>
  <cols>
    <col min="1" max="1" width="40.6640625" customWidth="1"/>
    <col min="2" max="11" width="12.6640625" customWidth="1"/>
  </cols>
  <sheetData>
    <row r="1" spans="1:4" ht="15" x14ac:dyDescent="0.25">
      <c r="A1" s="12" t="s">
        <v>2091</v>
      </c>
    </row>
    <row r="2" spans="1:4" ht="15" x14ac:dyDescent="0.25">
      <c r="A2" s="12" t="s">
        <v>1183</v>
      </c>
    </row>
    <row r="3" spans="1:4" ht="15" x14ac:dyDescent="0.25">
      <c r="A3" s="12" t="s">
        <v>662</v>
      </c>
    </row>
    <row r="4" spans="1:4" ht="15" x14ac:dyDescent="0.25">
      <c r="A4" s="12" t="s">
        <v>795</v>
      </c>
    </row>
    <row r="5" spans="1:4" x14ac:dyDescent="0.25">
      <c r="A5" s="19" t="str">
        <f>HYPERLINK("#'Table of contents'!A94", "Back to contents")</f>
        <v>Back to contents</v>
      </c>
    </row>
    <row r="6" spans="1:4" x14ac:dyDescent="0.25">
      <c r="A6" s="15"/>
    </row>
    <row r="7" spans="1:4" ht="28.8" customHeight="1" x14ac:dyDescent="0.25">
      <c r="A7" s="15"/>
      <c r="B7" s="17"/>
      <c r="C7" s="25" t="s">
        <v>1187</v>
      </c>
      <c r="D7" s="25"/>
    </row>
    <row r="8" spans="1:4" ht="66" x14ac:dyDescent="0.25">
      <c r="A8" s="18" t="s">
        <v>34</v>
      </c>
      <c r="B8" s="17" t="s">
        <v>1186</v>
      </c>
      <c r="C8" s="17" t="s">
        <v>1184</v>
      </c>
      <c r="D8" s="17" t="s">
        <v>1176</v>
      </c>
    </row>
    <row r="9" spans="1:4" x14ac:dyDescent="0.25">
      <c r="A9" s="16" t="s">
        <v>2058</v>
      </c>
      <c r="B9" s="1">
        <v>981</v>
      </c>
      <c r="C9" s="1">
        <v>608</v>
      </c>
      <c r="D9" s="2">
        <v>0.61977573904179395</v>
      </c>
    </row>
    <row r="10" spans="1:4" x14ac:dyDescent="0.25">
      <c r="A10" s="16" t="s">
        <v>2059</v>
      </c>
      <c r="B10" s="1">
        <v>170</v>
      </c>
      <c r="C10" s="1">
        <v>98</v>
      </c>
      <c r="D10" s="2">
        <v>0.57647058823529396</v>
      </c>
    </row>
    <row r="11" spans="1:4" x14ac:dyDescent="0.25">
      <c r="A11" s="16" t="s">
        <v>2060</v>
      </c>
      <c r="B11" s="1">
        <v>384</v>
      </c>
      <c r="C11" s="1">
        <v>191</v>
      </c>
      <c r="D11" s="2">
        <v>0.49739583333333298</v>
      </c>
    </row>
    <row r="12" spans="1:4" x14ac:dyDescent="0.25">
      <c r="A12" s="16" t="s">
        <v>2061</v>
      </c>
      <c r="B12" s="1">
        <v>1029</v>
      </c>
      <c r="C12" s="1">
        <v>326</v>
      </c>
      <c r="D12" s="2">
        <v>0.316812439261419</v>
      </c>
    </row>
    <row r="13" spans="1:4" x14ac:dyDescent="0.25">
      <c r="A13" s="16" t="s">
        <v>2062</v>
      </c>
      <c r="B13" s="1">
        <v>162</v>
      </c>
      <c r="C13" s="1">
        <v>62</v>
      </c>
      <c r="D13" s="2">
        <v>0.38271604938271597</v>
      </c>
    </row>
    <row r="14" spans="1:4" x14ac:dyDescent="0.25">
      <c r="A14" s="16" t="s">
        <v>2063</v>
      </c>
      <c r="B14" s="1">
        <v>854</v>
      </c>
      <c r="C14" s="1">
        <v>259</v>
      </c>
      <c r="D14" s="2">
        <v>0.30327868852459</v>
      </c>
    </row>
    <row r="15" spans="1:4" x14ac:dyDescent="0.25">
      <c r="A15" s="16" t="s">
        <v>2064</v>
      </c>
      <c r="B15" s="1">
        <v>742</v>
      </c>
      <c r="C15" s="1">
        <v>139</v>
      </c>
      <c r="D15" s="2">
        <v>0.18733153638814001</v>
      </c>
    </row>
    <row r="16" spans="1:4" x14ac:dyDescent="0.25">
      <c r="A16" s="16" t="s">
        <v>2065</v>
      </c>
      <c r="B16" s="1">
        <v>172</v>
      </c>
      <c r="C16" s="1">
        <v>49</v>
      </c>
      <c r="D16" s="2">
        <v>0.28488372093023301</v>
      </c>
    </row>
    <row r="17" spans="1:4" x14ac:dyDescent="0.25">
      <c r="A17" s="16" t="s">
        <v>2066</v>
      </c>
      <c r="B17" s="1">
        <v>641</v>
      </c>
      <c r="C17" s="1">
        <v>181</v>
      </c>
      <c r="D17" s="2">
        <v>0.28237129485179402</v>
      </c>
    </row>
    <row r="18" spans="1:4" x14ac:dyDescent="0.25">
      <c r="A18" s="16" t="s">
        <v>2067</v>
      </c>
      <c r="B18" s="1">
        <v>538</v>
      </c>
      <c r="C18" s="1">
        <v>100</v>
      </c>
      <c r="D18" s="2">
        <v>0.18587360594795499</v>
      </c>
    </row>
    <row r="19" spans="1:4" x14ac:dyDescent="0.25">
      <c r="A19" s="16" t="s">
        <v>2068</v>
      </c>
      <c r="B19" s="1">
        <v>142</v>
      </c>
      <c r="C19" s="1">
        <v>46</v>
      </c>
      <c r="D19" s="2">
        <v>0.323943661971831</v>
      </c>
    </row>
    <row r="20" spans="1:4" x14ac:dyDescent="0.25">
      <c r="A20" s="16" t="s">
        <v>2069</v>
      </c>
      <c r="B20" s="1">
        <v>381</v>
      </c>
      <c r="C20" s="1">
        <v>93</v>
      </c>
      <c r="D20" s="2">
        <v>0.244094488188976</v>
      </c>
    </row>
    <row r="21" spans="1:4" x14ac:dyDescent="0.25">
      <c r="A21" s="16" t="s">
        <v>2070</v>
      </c>
      <c r="B21" s="1">
        <v>237</v>
      </c>
      <c r="C21" s="1">
        <v>28</v>
      </c>
      <c r="D21" s="2">
        <v>0.118143459915612</v>
      </c>
    </row>
    <row r="22" spans="1:4" x14ac:dyDescent="0.25">
      <c r="A22" s="16" t="s">
        <v>2071</v>
      </c>
      <c r="B22" s="1">
        <v>53</v>
      </c>
      <c r="C22" s="1">
        <v>14</v>
      </c>
      <c r="D22" s="2">
        <v>0.26415094339622602</v>
      </c>
    </row>
    <row r="23" spans="1:4" x14ac:dyDescent="0.25">
      <c r="A23" s="16" t="s">
        <v>2072</v>
      </c>
      <c r="B23" s="1">
        <v>155</v>
      </c>
      <c r="C23" s="1">
        <v>22</v>
      </c>
      <c r="D23" s="2">
        <v>0.14193548387096799</v>
      </c>
    </row>
    <row r="24" spans="1:4" x14ac:dyDescent="0.25">
      <c r="A24" s="16" t="s">
        <v>2073</v>
      </c>
      <c r="B24" s="1">
        <v>1374</v>
      </c>
      <c r="C24" s="1">
        <v>38</v>
      </c>
      <c r="D24" s="2">
        <v>2.76564774381368E-2</v>
      </c>
    </row>
    <row r="25" spans="1:4" x14ac:dyDescent="0.25">
      <c r="A25" s="16" t="s">
        <v>2074</v>
      </c>
      <c r="B25" s="1">
        <v>180</v>
      </c>
      <c r="C25" s="1">
        <v>10</v>
      </c>
      <c r="D25" s="2">
        <v>5.5555555555555601E-2</v>
      </c>
    </row>
    <row r="26" spans="1:4" x14ac:dyDescent="0.25">
      <c r="A26" s="16" t="s">
        <v>2075</v>
      </c>
      <c r="B26" s="1">
        <v>688</v>
      </c>
      <c r="C26" s="1">
        <v>37</v>
      </c>
      <c r="D26" s="2">
        <v>5.37790697674419E-2</v>
      </c>
    </row>
    <row r="27" spans="1:4" x14ac:dyDescent="0.25">
      <c r="A27" s="16" t="s">
        <v>2076</v>
      </c>
      <c r="B27" s="1">
        <v>676</v>
      </c>
      <c r="C27" s="1">
        <v>19</v>
      </c>
      <c r="D27" s="2">
        <v>2.8106508875739601E-2</v>
      </c>
    </row>
    <row r="28" spans="1:4" x14ac:dyDescent="0.25">
      <c r="A28" s="16" t="s">
        <v>2077</v>
      </c>
      <c r="B28" s="1">
        <v>94</v>
      </c>
      <c r="C28" s="1">
        <v>7</v>
      </c>
      <c r="D28" s="2">
        <v>7.4468085106383003E-2</v>
      </c>
    </row>
    <row r="29" spans="1:4" x14ac:dyDescent="0.25">
      <c r="A29" s="16" t="s">
        <v>2078</v>
      </c>
      <c r="B29" s="1">
        <v>339</v>
      </c>
      <c r="C29" s="1">
        <v>17</v>
      </c>
      <c r="D29" s="2">
        <v>5.0147492625368703E-2</v>
      </c>
    </row>
    <row r="30" spans="1:4" x14ac:dyDescent="0.25">
      <c r="A30" s="16" t="s">
        <v>2079</v>
      </c>
      <c r="B30" s="1">
        <v>203</v>
      </c>
      <c r="C30" s="1">
        <v>20</v>
      </c>
      <c r="D30" s="2">
        <v>9.8522167487684706E-2</v>
      </c>
    </row>
    <row r="31" spans="1:4" x14ac:dyDescent="0.25">
      <c r="A31" s="16" t="s">
        <v>2080</v>
      </c>
      <c r="B31" s="1">
        <v>51</v>
      </c>
      <c r="C31" s="1">
        <v>12</v>
      </c>
      <c r="D31" s="2">
        <v>0.23529411764705899</v>
      </c>
    </row>
    <row r="32" spans="1:4" x14ac:dyDescent="0.25">
      <c r="A32" s="16" t="s">
        <v>2081</v>
      </c>
      <c r="B32" s="1">
        <v>138</v>
      </c>
      <c r="C32" s="1">
        <v>23</v>
      </c>
      <c r="D32" s="2">
        <v>0.16666666666666699</v>
      </c>
    </row>
    <row r="33" spans="1:4" x14ac:dyDescent="0.25">
      <c r="A33" s="16" t="s">
        <v>2082</v>
      </c>
      <c r="B33" s="1">
        <v>1329</v>
      </c>
      <c r="C33" s="1">
        <v>114</v>
      </c>
      <c r="D33" s="2">
        <v>8.5778781038374705E-2</v>
      </c>
    </row>
    <row r="34" spans="1:4" x14ac:dyDescent="0.25">
      <c r="A34" s="16" t="s">
        <v>2083</v>
      </c>
      <c r="B34" s="1">
        <v>432</v>
      </c>
      <c r="C34" s="1">
        <v>85</v>
      </c>
      <c r="D34" s="2">
        <v>0.196759259259259</v>
      </c>
    </row>
    <row r="35" spans="1:4" x14ac:dyDescent="0.25">
      <c r="A35" s="16" t="s">
        <v>2084</v>
      </c>
      <c r="B35" s="1">
        <v>1195</v>
      </c>
      <c r="C35" s="1">
        <v>192</v>
      </c>
      <c r="D35" s="2">
        <v>0.16066945606694599</v>
      </c>
    </row>
    <row r="36" spans="1:4" x14ac:dyDescent="0.25">
      <c r="A36" s="16" t="s">
        <v>2085</v>
      </c>
      <c r="B36" s="1">
        <v>557</v>
      </c>
      <c r="C36" s="1">
        <v>91</v>
      </c>
      <c r="D36" s="2">
        <v>0.163375224416517</v>
      </c>
    </row>
    <row r="37" spans="1:4" x14ac:dyDescent="0.25">
      <c r="A37" s="16" t="s">
        <v>2086</v>
      </c>
      <c r="B37" s="1">
        <v>155</v>
      </c>
      <c r="C37" s="1">
        <v>52</v>
      </c>
      <c r="D37" s="2">
        <v>0.33548387096774201</v>
      </c>
    </row>
    <row r="38" spans="1:4" x14ac:dyDescent="0.25">
      <c r="A38" s="16" t="s">
        <v>2087</v>
      </c>
      <c r="B38" s="1">
        <v>488</v>
      </c>
      <c r="C38" s="1">
        <v>123</v>
      </c>
      <c r="D38" s="2">
        <v>0.25204918032786899</v>
      </c>
    </row>
    <row r="39" spans="1:4" x14ac:dyDescent="0.25">
      <c r="A39" s="16" t="s">
        <v>2088</v>
      </c>
      <c r="B39" s="1">
        <v>10</v>
      </c>
      <c r="C39" s="1" t="s">
        <v>2216</v>
      </c>
      <c r="D39" s="2" t="s">
        <v>2216</v>
      </c>
    </row>
    <row r="40" spans="1:4" x14ac:dyDescent="0.25">
      <c r="A40" s="16" t="s">
        <v>2089</v>
      </c>
      <c r="B40" s="1">
        <v>6</v>
      </c>
      <c r="C40" s="1" t="s">
        <v>2216</v>
      </c>
      <c r="D40" s="2" t="s">
        <v>2216</v>
      </c>
    </row>
    <row r="41" spans="1:4" x14ac:dyDescent="0.25">
      <c r="A41" s="16" t="s">
        <v>2090</v>
      </c>
      <c r="B41" s="1">
        <v>7</v>
      </c>
      <c r="C41" s="1" t="s">
        <v>2216</v>
      </c>
      <c r="D41" s="2" t="s">
        <v>2216</v>
      </c>
    </row>
    <row r="42" spans="1:4" x14ac:dyDescent="0.25">
      <c r="A42" s="10" t="s">
        <v>14</v>
      </c>
      <c r="B42" s="4">
        <v>14563</v>
      </c>
      <c r="C42" s="4">
        <v>3064</v>
      </c>
      <c r="D42" s="3">
        <v>0.21039620957220401</v>
      </c>
    </row>
    <row r="43" spans="1:4" x14ac:dyDescent="0.25">
      <c r="A43" s="15"/>
    </row>
    <row r="44" spans="1:4" x14ac:dyDescent="0.25">
      <c r="A44" s="13" t="s">
        <v>35</v>
      </c>
    </row>
    <row r="45" spans="1:4" x14ac:dyDescent="0.25">
      <c r="A45" s="14" t="s">
        <v>36</v>
      </c>
    </row>
    <row r="46" spans="1:4" x14ac:dyDescent="0.25">
      <c r="A46" s="14" t="s">
        <v>37</v>
      </c>
    </row>
    <row r="47" spans="1:4" x14ac:dyDescent="0.25">
      <c r="A47" s="14" t="s">
        <v>69</v>
      </c>
    </row>
    <row r="48" spans="1:4" x14ac:dyDescent="0.25">
      <c r="A48" s="14" t="s">
        <v>1096</v>
      </c>
    </row>
    <row r="49" spans="1:1" x14ac:dyDescent="0.25">
      <c r="A49" s="14" t="s">
        <v>1106</v>
      </c>
    </row>
    <row r="50" spans="1:1" x14ac:dyDescent="0.25">
      <c r="A50" s="14" t="s">
        <v>872</v>
      </c>
    </row>
    <row r="51" spans="1:1" x14ac:dyDescent="0.25">
      <c r="A51" s="14" t="s">
        <v>873</v>
      </c>
    </row>
    <row r="52" spans="1:1" x14ac:dyDescent="0.25">
      <c r="A52" s="14" t="s">
        <v>39</v>
      </c>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D200"/>
  <sheetViews>
    <sheetView showGridLines="0" workbookViewId="0"/>
  </sheetViews>
  <sheetFormatPr defaultColWidth="11.5546875" defaultRowHeight="13.2" x14ac:dyDescent="0.25"/>
  <cols>
    <col min="1" max="1" width="40.6640625" customWidth="1"/>
    <col min="2" max="11" width="12.6640625" customWidth="1"/>
  </cols>
  <sheetData>
    <row r="1" spans="1:4" ht="15" x14ac:dyDescent="0.25">
      <c r="A1" s="12" t="s">
        <v>2125</v>
      </c>
    </row>
    <row r="2" spans="1:4" ht="15" x14ac:dyDescent="0.25">
      <c r="A2" s="12" t="s">
        <v>1183</v>
      </c>
    </row>
    <row r="3" spans="1:4" ht="15" x14ac:dyDescent="0.25">
      <c r="A3" s="12" t="s">
        <v>662</v>
      </c>
    </row>
    <row r="4" spans="1:4" ht="15" x14ac:dyDescent="0.25">
      <c r="A4" s="12" t="s">
        <v>809</v>
      </c>
    </row>
    <row r="5" spans="1:4" x14ac:dyDescent="0.25">
      <c r="A5" s="19" t="str">
        <f>HYPERLINK("#'Table of contents'!A95", "Back to contents")</f>
        <v>Back to contents</v>
      </c>
    </row>
    <row r="6" spans="1:4" x14ac:dyDescent="0.25">
      <c r="A6" s="15"/>
    </row>
    <row r="7" spans="1:4" ht="28.8" customHeight="1" x14ac:dyDescent="0.25">
      <c r="A7" s="15"/>
      <c r="B7" s="17"/>
      <c r="C7" s="25" t="s">
        <v>1187</v>
      </c>
      <c r="D7" s="25"/>
    </row>
    <row r="8" spans="1:4" ht="66" x14ac:dyDescent="0.25">
      <c r="A8" s="18" t="s">
        <v>34</v>
      </c>
      <c r="B8" s="17" t="s">
        <v>1186</v>
      </c>
      <c r="C8" s="17" t="s">
        <v>1184</v>
      </c>
      <c r="D8" s="17" t="s">
        <v>1176</v>
      </c>
    </row>
    <row r="9" spans="1:4" x14ac:dyDescent="0.25">
      <c r="A9" s="16" t="s">
        <v>2092</v>
      </c>
      <c r="B9" s="1">
        <v>560</v>
      </c>
      <c r="C9" s="1">
        <v>328</v>
      </c>
      <c r="D9" s="2">
        <v>0.58571428571428596</v>
      </c>
    </row>
    <row r="10" spans="1:4" x14ac:dyDescent="0.25">
      <c r="A10" s="16" t="s">
        <v>2093</v>
      </c>
      <c r="B10" s="1">
        <v>803</v>
      </c>
      <c r="C10" s="1">
        <v>483</v>
      </c>
      <c r="D10" s="2">
        <v>0.60149439601494403</v>
      </c>
    </row>
    <row r="11" spans="1:4" x14ac:dyDescent="0.25">
      <c r="A11" s="16" t="s">
        <v>2094</v>
      </c>
      <c r="B11" s="1">
        <v>172</v>
      </c>
      <c r="C11" s="1">
        <v>86</v>
      </c>
      <c r="D11" s="2">
        <v>0.5</v>
      </c>
    </row>
    <row r="12" spans="1:4" x14ac:dyDescent="0.25">
      <c r="A12" s="16" t="s">
        <v>2095</v>
      </c>
      <c r="B12" s="1">
        <v>1102</v>
      </c>
      <c r="C12" s="1">
        <v>319</v>
      </c>
      <c r="D12" s="2">
        <v>0.28947368421052599</v>
      </c>
    </row>
    <row r="13" spans="1:4" x14ac:dyDescent="0.25">
      <c r="A13" s="16" t="s">
        <v>2096</v>
      </c>
      <c r="B13" s="1">
        <v>735</v>
      </c>
      <c r="C13" s="1">
        <v>245</v>
      </c>
      <c r="D13" s="2">
        <v>0.33333333333333298</v>
      </c>
    </row>
    <row r="14" spans="1:4" x14ac:dyDescent="0.25">
      <c r="A14" s="16" t="s">
        <v>2097</v>
      </c>
      <c r="B14" s="1">
        <v>208</v>
      </c>
      <c r="C14" s="1">
        <v>83</v>
      </c>
      <c r="D14" s="2">
        <v>0.39903846153846201</v>
      </c>
    </row>
    <row r="15" spans="1:4" x14ac:dyDescent="0.25">
      <c r="A15" s="16" t="s">
        <v>2098</v>
      </c>
      <c r="B15" s="1">
        <v>755</v>
      </c>
      <c r="C15" s="1">
        <v>212</v>
      </c>
      <c r="D15" s="2">
        <v>0.28079470198675499</v>
      </c>
    </row>
    <row r="16" spans="1:4" x14ac:dyDescent="0.25">
      <c r="A16" s="16" t="s">
        <v>2099</v>
      </c>
      <c r="B16" s="1">
        <v>623</v>
      </c>
      <c r="C16" s="1">
        <v>116</v>
      </c>
      <c r="D16" s="2">
        <v>0.18619582664526499</v>
      </c>
    </row>
    <row r="17" spans="1:4" x14ac:dyDescent="0.25">
      <c r="A17" s="16" t="s">
        <v>2100</v>
      </c>
      <c r="B17" s="1">
        <v>177</v>
      </c>
      <c r="C17" s="1">
        <v>41</v>
      </c>
      <c r="D17" s="2">
        <v>0.23163841807909599</v>
      </c>
    </row>
    <row r="18" spans="1:4" x14ac:dyDescent="0.25">
      <c r="A18" s="16" t="s">
        <v>2101</v>
      </c>
      <c r="B18" s="1">
        <v>456</v>
      </c>
      <c r="C18" s="1">
        <v>119</v>
      </c>
      <c r="D18" s="2">
        <v>0.26096491228070201</v>
      </c>
    </row>
    <row r="19" spans="1:4" x14ac:dyDescent="0.25">
      <c r="A19" s="16" t="s">
        <v>2102</v>
      </c>
      <c r="B19" s="1">
        <v>477</v>
      </c>
      <c r="C19" s="1">
        <v>84</v>
      </c>
      <c r="D19" s="2">
        <v>0.17610062893081799</v>
      </c>
    </row>
    <row r="20" spans="1:4" x14ac:dyDescent="0.25">
      <c r="A20" s="16" t="s">
        <v>2103</v>
      </c>
      <c r="B20" s="1">
        <v>128</v>
      </c>
      <c r="C20" s="1">
        <v>36</v>
      </c>
      <c r="D20" s="2">
        <v>0.28125</v>
      </c>
    </row>
    <row r="21" spans="1:4" x14ac:dyDescent="0.25">
      <c r="A21" s="16" t="s">
        <v>2104</v>
      </c>
      <c r="B21" s="1">
        <v>196</v>
      </c>
      <c r="C21" s="1">
        <v>31</v>
      </c>
      <c r="D21" s="2">
        <v>0.15816326530612199</v>
      </c>
    </row>
    <row r="22" spans="1:4" x14ac:dyDescent="0.25">
      <c r="A22" s="16" t="s">
        <v>2105</v>
      </c>
      <c r="B22" s="1">
        <v>193</v>
      </c>
      <c r="C22" s="1">
        <v>24</v>
      </c>
      <c r="D22" s="2">
        <v>0.124352331606218</v>
      </c>
    </row>
    <row r="23" spans="1:4" x14ac:dyDescent="0.25">
      <c r="A23" s="16" t="s">
        <v>2106</v>
      </c>
      <c r="B23" s="1">
        <v>56</v>
      </c>
      <c r="C23" s="1">
        <v>9</v>
      </c>
      <c r="D23" s="2">
        <v>0.160714285714286</v>
      </c>
    </row>
    <row r="24" spans="1:4" x14ac:dyDescent="0.25">
      <c r="A24" s="16" t="s">
        <v>2107</v>
      </c>
      <c r="B24" s="1">
        <v>871</v>
      </c>
      <c r="C24" s="1">
        <v>43</v>
      </c>
      <c r="D24" s="2">
        <v>4.9368541905855302E-2</v>
      </c>
    </row>
    <row r="25" spans="1:4" x14ac:dyDescent="0.25">
      <c r="A25" s="16" t="s">
        <v>2108</v>
      </c>
      <c r="B25" s="1">
        <v>1089</v>
      </c>
      <c r="C25" s="1">
        <v>26</v>
      </c>
      <c r="D25" s="2">
        <v>2.38751147842057E-2</v>
      </c>
    </row>
    <row r="26" spans="1:4" x14ac:dyDescent="0.25">
      <c r="A26" s="16" t="s">
        <v>2109</v>
      </c>
      <c r="B26" s="1">
        <v>282</v>
      </c>
      <c r="C26" s="1">
        <v>16</v>
      </c>
      <c r="D26" s="2">
        <v>5.6737588652482303E-2</v>
      </c>
    </row>
    <row r="27" spans="1:4" x14ac:dyDescent="0.25">
      <c r="A27" s="16" t="s">
        <v>2110</v>
      </c>
      <c r="B27" s="1">
        <v>409</v>
      </c>
      <c r="C27" s="1">
        <v>16</v>
      </c>
      <c r="D27" s="2">
        <v>3.9119804400978002E-2</v>
      </c>
    </row>
    <row r="28" spans="1:4" x14ac:dyDescent="0.25">
      <c r="A28" s="16" t="s">
        <v>2111</v>
      </c>
      <c r="B28" s="1">
        <v>564</v>
      </c>
      <c r="C28" s="1">
        <v>23</v>
      </c>
      <c r="D28" s="2">
        <v>4.07801418439716E-2</v>
      </c>
    </row>
    <row r="29" spans="1:4" x14ac:dyDescent="0.25">
      <c r="A29" s="16" t="s">
        <v>2112</v>
      </c>
      <c r="B29" s="1">
        <v>136</v>
      </c>
      <c r="C29" s="1" t="s">
        <v>2216</v>
      </c>
      <c r="D29" s="2" t="s">
        <v>2216</v>
      </c>
    </row>
    <row r="30" spans="1:4" x14ac:dyDescent="0.25">
      <c r="A30" s="16" t="s">
        <v>2113</v>
      </c>
      <c r="B30" s="1">
        <v>149</v>
      </c>
      <c r="C30" s="1">
        <v>25</v>
      </c>
      <c r="D30" s="2">
        <v>0.16778523489932901</v>
      </c>
    </row>
    <row r="31" spans="1:4" x14ac:dyDescent="0.25">
      <c r="A31" s="16" t="s">
        <v>2114</v>
      </c>
      <c r="B31" s="1">
        <v>200</v>
      </c>
      <c r="C31" s="1">
        <v>23</v>
      </c>
      <c r="D31" s="2">
        <v>0.115</v>
      </c>
    </row>
    <row r="32" spans="1:4" x14ac:dyDescent="0.25">
      <c r="A32" s="16" t="s">
        <v>2115</v>
      </c>
      <c r="B32" s="1">
        <v>43</v>
      </c>
      <c r="C32" s="1">
        <v>7</v>
      </c>
      <c r="D32" s="2">
        <v>0.162790697674419</v>
      </c>
    </row>
    <row r="33" spans="1:4" x14ac:dyDescent="0.25">
      <c r="A33" s="16" t="s">
        <v>2116</v>
      </c>
      <c r="B33" s="1">
        <v>1320</v>
      </c>
      <c r="C33" s="1">
        <v>201</v>
      </c>
      <c r="D33" s="2">
        <v>0.152272727272727</v>
      </c>
    </row>
    <row r="34" spans="1:4" x14ac:dyDescent="0.25">
      <c r="A34" s="16" t="s">
        <v>2117</v>
      </c>
      <c r="B34" s="1">
        <v>1260</v>
      </c>
      <c r="C34" s="1">
        <v>140</v>
      </c>
      <c r="D34" s="2">
        <v>0.11111111111111099</v>
      </c>
    </row>
    <row r="35" spans="1:4" x14ac:dyDescent="0.25">
      <c r="A35" s="16" t="s">
        <v>2118</v>
      </c>
      <c r="B35" s="1">
        <v>376</v>
      </c>
      <c r="C35" s="1">
        <v>50</v>
      </c>
      <c r="D35" s="2">
        <v>0.13297872340425501</v>
      </c>
    </row>
    <row r="36" spans="1:4" x14ac:dyDescent="0.25">
      <c r="A36" s="16" t="s">
        <v>2119</v>
      </c>
      <c r="B36" s="1">
        <v>528</v>
      </c>
      <c r="C36" s="1">
        <v>120</v>
      </c>
      <c r="D36" s="2">
        <v>0.22727272727272699</v>
      </c>
    </row>
    <row r="37" spans="1:4" x14ac:dyDescent="0.25">
      <c r="A37" s="16" t="s">
        <v>2120</v>
      </c>
      <c r="B37" s="1">
        <v>516</v>
      </c>
      <c r="C37" s="1">
        <v>88</v>
      </c>
      <c r="D37" s="2">
        <v>0.170542635658915</v>
      </c>
    </row>
    <row r="38" spans="1:4" x14ac:dyDescent="0.25">
      <c r="A38" s="16" t="s">
        <v>2121</v>
      </c>
      <c r="B38" s="1">
        <v>156</v>
      </c>
      <c r="C38" s="1">
        <v>58</v>
      </c>
      <c r="D38" s="2">
        <v>0.37179487179487197</v>
      </c>
    </row>
    <row r="39" spans="1:4" x14ac:dyDescent="0.25">
      <c r="A39" s="16" t="s">
        <v>2122</v>
      </c>
      <c r="B39" s="1">
        <v>11</v>
      </c>
      <c r="C39" s="1" t="s">
        <v>2216</v>
      </c>
      <c r="D39" s="2" t="s">
        <v>2216</v>
      </c>
    </row>
    <row r="40" spans="1:4" x14ac:dyDescent="0.25">
      <c r="A40" s="16" t="s">
        <v>2123</v>
      </c>
      <c r="B40" s="1">
        <v>8</v>
      </c>
      <c r="C40" s="1" t="s">
        <v>2216</v>
      </c>
      <c r="D40" s="2" t="s">
        <v>2216</v>
      </c>
    </row>
    <row r="41" spans="1:4" x14ac:dyDescent="0.25">
      <c r="A41" s="16" t="s">
        <v>2124</v>
      </c>
      <c r="B41" s="1">
        <v>4</v>
      </c>
      <c r="C41" s="1" t="s">
        <v>2216</v>
      </c>
      <c r="D41" s="2" t="s">
        <v>2216</v>
      </c>
    </row>
    <row r="42" spans="1:4" x14ac:dyDescent="0.25">
      <c r="A42" s="10" t="s">
        <v>14</v>
      </c>
      <c r="B42" s="4">
        <v>14563</v>
      </c>
      <c r="C42" s="4">
        <v>3064</v>
      </c>
      <c r="D42" s="3">
        <v>0.21039620957220401</v>
      </c>
    </row>
    <row r="43" spans="1:4" x14ac:dyDescent="0.25">
      <c r="A43" s="15"/>
    </row>
    <row r="44" spans="1:4" x14ac:dyDescent="0.25">
      <c r="A44" s="13" t="s">
        <v>35</v>
      </c>
    </row>
    <row r="45" spans="1:4" x14ac:dyDescent="0.25">
      <c r="A45" s="14" t="s">
        <v>36</v>
      </c>
    </row>
    <row r="46" spans="1:4" x14ac:dyDescent="0.25">
      <c r="A46" s="14" t="s">
        <v>37</v>
      </c>
    </row>
    <row r="47" spans="1:4" x14ac:dyDescent="0.25">
      <c r="A47" s="14" t="s">
        <v>69</v>
      </c>
    </row>
    <row r="48" spans="1:4" x14ac:dyDescent="0.25">
      <c r="A48" s="14" t="s">
        <v>1096</v>
      </c>
    </row>
    <row r="49" spans="1:1" x14ac:dyDescent="0.25">
      <c r="A49" s="14" t="s">
        <v>1106</v>
      </c>
    </row>
    <row r="50" spans="1:1" x14ac:dyDescent="0.25">
      <c r="A50" s="14" t="s">
        <v>872</v>
      </c>
    </row>
    <row r="51" spans="1:1" x14ac:dyDescent="0.25">
      <c r="A51" s="14" t="s">
        <v>873</v>
      </c>
    </row>
    <row r="52" spans="1:1" x14ac:dyDescent="0.25">
      <c r="A52" s="14" t="s">
        <v>39</v>
      </c>
    </row>
    <row r="53" spans="1:1" x14ac:dyDescent="0.25">
      <c r="A53" s="15"/>
    </row>
    <row r="54" spans="1:1" x14ac:dyDescent="0.25">
      <c r="A54" s="15"/>
    </row>
    <row r="55" spans="1:1" x14ac:dyDescent="0.25">
      <c r="A55" s="15"/>
    </row>
    <row r="56" spans="1:1" x14ac:dyDescent="0.25">
      <c r="A56" s="15"/>
    </row>
    <row r="57" spans="1:1" x14ac:dyDescent="0.25">
      <c r="A57" s="15"/>
    </row>
    <row r="58" spans="1:1" x14ac:dyDescent="0.25">
      <c r="A58" s="15"/>
    </row>
    <row r="59" spans="1:1" x14ac:dyDescent="0.25">
      <c r="A59" s="15"/>
    </row>
    <row r="60" spans="1:1" x14ac:dyDescent="0.25">
      <c r="A60" s="15"/>
    </row>
    <row r="61" spans="1:1" x14ac:dyDescent="0.25">
      <c r="A61" s="15"/>
    </row>
    <row r="62" spans="1:1" x14ac:dyDescent="0.25">
      <c r="A62" s="15"/>
    </row>
    <row r="63" spans="1:1" x14ac:dyDescent="0.25">
      <c r="A63" s="15"/>
    </row>
    <row r="64" spans="1:1" x14ac:dyDescent="0.25">
      <c r="A64" s="15"/>
    </row>
    <row r="65" spans="1:1" x14ac:dyDescent="0.25">
      <c r="A65" s="15"/>
    </row>
    <row r="66" spans="1:1" x14ac:dyDescent="0.25">
      <c r="A66" s="15"/>
    </row>
    <row r="67" spans="1:1" x14ac:dyDescent="0.25">
      <c r="A67" s="15"/>
    </row>
    <row r="68" spans="1:1" x14ac:dyDescent="0.25">
      <c r="A68" s="15"/>
    </row>
    <row r="69" spans="1:1" x14ac:dyDescent="0.25">
      <c r="A69" s="15"/>
    </row>
    <row r="70" spans="1:1" x14ac:dyDescent="0.25">
      <c r="A70" s="15"/>
    </row>
    <row r="71" spans="1:1" x14ac:dyDescent="0.25">
      <c r="A71" s="15"/>
    </row>
    <row r="72" spans="1:1" x14ac:dyDescent="0.25">
      <c r="A72" s="15"/>
    </row>
    <row r="73" spans="1:1" x14ac:dyDescent="0.25">
      <c r="A73" s="15"/>
    </row>
    <row r="74" spans="1:1" x14ac:dyDescent="0.25">
      <c r="A74" s="15"/>
    </row>
    <row r="75" spans="1:1" x14ac:dyDescent="0.25">
      <c r="A75" s="15"/>
    </row>
    <row r="76" spans="1:1" x14ac:dyDescent="0.25">
      <c r="A76" s="15"/>
    </row>
    <row r="77" spans="1:1" x14ac:dyDescent="0.25">
      <c r="A77" s="15"/>
    </row>
    <row r="78" spans="1:1" x14ac:dyDescent="0.25">
      <c r="A78" s="15"/>
    </row>
    <row r="79" spans="1:1" x14ac:dyDescent="0.25">
      <c r="A79" s="15"/>
    </row>
    <row r="80" spans="1:1" x14ac:dyDescent="0.25">
      <c r="A80" s="15"/>
    </row>
    <row r="81" spans="1:1" x14ac:dyDescent="0.25">
      <c r="A81" s="15"/>
    </row>
    <row r="82" spans="1:1" x14ac:dyDescent="0.25">
      <c r="A82" s="15"/>
    </row>
    <row r="83" spans="1:1" x14ac:dyDescent="0.25">
      <c r="A83" s="15"/>
    </row>
    <row r="84" spans="1:1" x14ac:dyDescent="0.25">
      <c r="A84" s="15"/>
    </row>
    <row r="85" spans="1:1" x14ac:dyDescent="0.25">
      <c r="A85" s="15"/>
    </row>
    <row r="86" spans="1:1" x14ac:dyDescent="0.25">
      <c r="A86" s="15"/>
    </row>
    <row r="87" spans="1:1" x14ac:dyDescent="0.25">
      <c r="A87" s="15"/>
    </row>
    <row r="88" spans="1:1" x14ac:dyDescent="0.25">
      <c r="A88" s="15"/>
    </row>
    <row r="89" spans="1:1" x14ac:dyDescent="0.25">
      <c r="A89" s="15"/>
    </row>
    <row r="90" spans="1:1" x14ac:dyDescent="0.25">
      <c r="A90" s="15"/>
    </row>
    <row r="91" spans="1:1" x14ac:dyDescent="0.25">
      <c r="A91" s="15"/>
    </row>
    <row r="92" spans="1:1" x14ac:dyDescent="0.25">
      <c r="A92" s="15"/>
    </row>
    <row r="93" spans="1:1" x14ac:dyDescent="0.25">
      <c r="A93" s="15"/>
    </row>
    <row r="94" spans="1:1" x14ac:dyDescent="0.25">
      <c r="A94" s="15"/>
    </row>
    <row r="95" spans="1:1" x14ac:dyDescent="0.25">
      <c r="A95" s="15"/>
    </row>
    <row r="96" spans="1:1" x14ac:dyDescent="0.25">
      <c r="A96" s="15"/>
    </row>
    <row r="97" spans="1:1" x14ac:dyDescent="0.25">
      <c r="A97" s="15"/>
    </row>
    <row r="98" spans="1:1" x14ac:dyDescent="0.25">
      <c r="A98" s="15"/>
    </row>
    <row r="99" spans="1:1" x14ac:dyDescent="0.25">
      <c r="A99" s="15"/>
    </row>
    <row r="100" spans="1:1" x14ac:dyDescent="0.25">
      <c r="A100" s="15"/>
    </row>
    <row r="101" spans="1:1" x14ac:dyDescent="0.25">
      <c r="A101" s="15"/>
    </row>
    <row r="102" spans="1:1" x14ac:dyDescent="0.25">
      <c r="A102" s="15"/>
    </row>
    <row r="103" spans="1:1" x14ac:dyDescent="0.25">
      <c r="A103" s="15"/>
    </row>
    <row r="104" spans="1:1" x14ac:dyDescent="0.25">
      <c r="A104" s="15"/>
    </row>
    <row r="105" spans="1:1" x14ac:dyDescent="0.25">
      <c r="A105" s="15"/>
    </row>
    <row r="106" spans="1:1" x14ac:dyDescent="0.25">
      <c r="A106" s="15"/>
    </row>
    <row r="107" spans="1:1" x14ac:dyDescent="0.25">
      <c r="A107" s="15"/>
    </row>
    <row r="108" spans="1:1" x14ac:dyDescent="0.25">
      <c r="A108" s="15"/>
    </row>
    <row r="109" spans="1:1" x14ac:dyDescent="0.25">
      <c r="A109" s="15"/>
    </row>
    <row r="110" spans="1:1" x14ac:dyDescent="0.25">
      <c r="A110" s="15"/>
    </row>
    <row r="111" spans="1:1" x14ac:dyDescent="0.25">
      <c r="A111" s="15"/>
    </row>
    <row r="112" spans="1:1" x14ac:dyDescent="0.25">
      <c r="A112" s="15"/>
    </row>
    <row r="113" spans="1:1" x14ac:dyDescent="0.25">
      <c r="A113" s="15"/>
    </row>
    <row r="114" spans="1:1" x14ac:dyDescent="0.25">
      <c r="A114" s="15"/>
    </row>
    <row r="115" spans="1:1" x14ac:dyDescent="0.25">
      <c r="A115" s="15"/>
    </row>
    <row r="116" spans="1:1" x14ac:dyDescent="0.25">
      <c r="A116" s="15"/>
    </row>
    <row r="117" spans="1:1" x14ac:dyDescent="0.25">
      <c r="A117" s="15"/>
    </row>
    <row r="118" spans="1:1" x14ac:dyDescent="0.25">
      <c r="A118" s="15"/>
    </row>
    <row r="119" spans="1:1" x14ac:dyDescent="0.25">
      <c r="A119" s="15"/>
    </row>
    <row r="120" spans="1:1" x14ac:dyDescent="0.25">
      <c r="A120" s="15"/>
    </row>
    <row r="121" spans="1:1" x14ac:dyDescent="0.25">
      <c r="A121" s="15"/>
    </row>
    <row r="122" spans="1:1" x14ac:dyDescent="0.25">
      <c r="A122" s="15"/>
    </row>
    <row r="123" spans="1:1" x14ac:dyDescent="0.25">
      <c r="A123" s="15"/>
    </row>
    <row r="124" spans="1:1" x14ac:dyDescent="0.25">
      <c r="A124" s="15"/>
    </row>
    <row r="125" spans="1:1" x14ac:dyDescent="0.25">
      <c r="A125" s="15"/>
    </row>
    <row r="126" spans="1:1" x14ac:dyDescent="0.25">
      <c r="A126" s="15"/>
    </row>
    <row r="127" spans="1:1" x14ac:dyDescent="0.25">
      <c r="A127" s="15"/>
    </row>
    <row r="128" spans="1:1" x14ac:dyDescent="0.25">
      <c r="A128" s="15"/>
    </row>
    <row r="129" spans="1:1" x14ac:dyDescent="0.25">
      <c r="A129" s="15"/>
    </row>
    <row r="130" spans="1:1" x14ac:dyDescent="0.25">
      <c r="A130" s="15"/>
    </row>
    <row r="131" spans="1:1" x14ac:dyDescent="0.25">
      <c r="A131" s="15"/>
    </row>
    <row r="132" spans="1:1" x14ac:dyDescent="0.25">
      <c r="A132" s="15"/>
    </row>
    <row r="133" spans="1:1" x14ac:dyDescent="0.25">
      <c r="A133" s="15"/>
    </row>
    <row r="134" spans="1:1" x14ac:dyDescent="0.25">
      <c r="A134" s="15"/>
    </row>
    <row r="135" spans="1:1" x14ac:dyDescent="0.25">
      <c r="A135" s="15"/>
    </row>
    <row r="136" spans="1:1" x14ac:dyDescent="0.25">
      <c r="A136" s="15"/>
    </row>
    <row r="137" spans="1:1" x14ac:dyDescent="0.25">
      <c r="A137" s="15"/>
    </row>
    <row r="138" spans="1:1" x14ac:dyDescent="0.25">
      <c r="A138" s="15"/>
    </row>
    <row r="139" spans="1:1" x14ac:dyDescent="0.25">
      <c r="A139" s="15"/>
    </row>
    <row r="140" spans="1:1" x14ac:dyDescent="0.25">
      <c r="A140" s="15"/>
    </row>
    <row r="141" spans="1:1" x14ac:dyDescent="0.25">
      <c r="A141" s="15"/>
    </row>
    <row r="142" spans="1:1" x14ac:dyDescent="0.25">
      <c r="A142" s="15"/>
    </row>
    <row r="143" spans="1:1" x14ac:dyDescent="0.25">
      <c r="A143" s="15"/>
    </row>
    <row r="144" spans="1:1" x14ac:dyDescent="0.25">
      <c r="A144" s="15"/>
    </row>
    <row r="145" spans="1:1" x14ac:dyDescent="0.25">
      <c r="A145" s="15"/>
    </row>
    <row r="146" spans="1:1" x14ac:dyDescent="0.25">
      <c r="A146" s="15"/>
    </row>
    <row r="147" spans="1:1" x14ac:dyDescent="0.25">
      <c r="A147" s="15"/>
    </row>
    <row r="148" spans="1:1" x14ac:dyDescent="0.25">
      <c r="A148" s="15"/>
    </row>
    <row r="149" spans="1:1" x14ac:dyDescent="0.25">
      <c r="A149" s="15"/>
    </row>
    <row r="150" spans="1:1" x14ac:dyDescent="0.25">
      <c r="A150" s="15"/>
    </row>
    <row r="151" spans="1:1" x14ac:dyDescent="0.25">
      <c r="A151" s="15"/>
    </row>
    <row r="152" spans="1:1" x14ac:dyDescent="0.25">
      <c r="A152" s="15"/>
    </row>
    <row r="153" spans="1:1" x14ac:dyDescent="0.25">
      <c r="A153" s="15"/>
    </row>
    <row r="154" spans="1:1" x14ac:dyDescent="0.25">
      <c r="A154" s="15"/>
    </row>
    <row r="155" spans="1:1" x14ac:dyDescent="0.25">
      <c r="A155" s="15"/>
    </row>
    <row r="156" spans="1:1" x14ac:dyDescent="0.25">
      <c r="A156" s="15"/>
    </row>
    <row r="157" spans="1:1" x14ac:dyDescent="0.25">
      <c r="A157" s="15"/>
    </row>
    <row r="158" spans="1:1" x14ac:dyDescent="0.25">
      <c r="A158" s="15"/>
    </row>
    <row r="159" spans="1:1" x14ac:dyDescent="0.25">
      <c r="A159" s="15"/>
    </row>
    <row r="160" spans="1:1" x14ac:dyDescent="0.25">
      <c r="A160" s="15"/>
    </row>
    <row r="161" spans="1:1" x14ac:dyDescent="0.25">
      <c r="A161" s="15"/>
    </row>
    <row r="162" spans="1:1" x14ac:dyDescent="0.25">
      <c r="A162" s="15"/>
    </row>
    <row r="163" spans="1:1" x14ac:dyDescent="0.25">
      <c r="A163" s="15"/>
    </row>
    <row r="164" spans="1:1" x14ac:dyDescent="0.25">
      <c r="A164" s="15"/>
    </row>
    <row r="165" spans="1:1" x14ac:dyDescent="0.25">
      <c r="A165" s="15"/>
    </row>
    <row r="166" spans="1:1" x14ac:dyDescent="0.25">
      <c r="A166" s="15"/>
    </row>
    <row r="167" spans="1:1" x14ac:dyDescent="0.25">
      <c r="A167" s="15"/>
    </row>
    <row r="168" spans="1:1" x14ac:dyDescent="0.25">
      <c r="A168" s="15"/>
    </row>
    <row r="169" spans="1:1" x14ac:dyDescent="0.25">
      <c r="A169" s="15"/>
    </row>
    <row r="170" spans="1:1" x14ac:dyDescent="0.25">
      <c r="A170" s="15"/>
    </row>
    <row r="171" spans="1:1" x14ac:dyDescent="0.25">
      <c r="A171" s="15"/>
    </row>
    <row r="172" spans="1:1" x14ac:dyDescent="0.25">
      <c r="A172" s="15"/>
    </row>
    <row r="173" spans="1:1" x14ac:dyDescent="0.25">
      <c r="A173" s="15"/>
    </row>
    <row r="174" spans="1:1" x14ac:dyDescent="0.25">
      <c r="A174" s="15"/>
    </row>
    <row r="175" spans="1:1" x14ac:dyDescent="0.25">
      <c r="A175" s="15"/>
    </row>
    <row r="176" spans="1:1" x14ac:dyDescent="0.25">
      <c r="A176" s="15"/>
    </row>
    <row r="177" spans="1:1" x14ac:dyDescent="0.25">
      <c r="A177" s="15"/>
    </row>
    <row r="178" spans="1:1" x14ac:dyDescent="0.25">
      <c r="A178" s="15"/>
    </row>
    <row r="179" spans="1:1" x14ac:dyDescent="0.25">
      <c r="A179" s="15"/>
    </row>
    <row r="180" spans="1:1" x14ac:dyDescent="0.25">
      <c r="A180" s="15"/>
    </row>
    <row r="181" spans="1:1" x14ac:dyDescent="0.25">
      <c r="A181" s="15"/>
    </row>
    <row r="182" spans="1:1" x14ac:dyDescent="0.25">
      <c r="A182" s="15"/>
    </row>
    <row r="183" spans="1:1" x14ac:dyDescent="0.25">
      <c r="A183" s="15"/>
    </row>
    <row r="184" spans="1:1" x14ac:dyDescent="0.25">
      <c r="A184" s="15"/>
    </row>
    <row r="185" spans="1:1" x14ac:dyDescent="0.25">
      <c r="A185" s="15"/>
    </row>
    <row r="186" spans="1:1" x14ac:dyDescent="0.25">
      <c r="A186" s="15"/>
    </row>
    <row r="187" spans="1:1" x14ac:dyDescent="0.25">
      <c r="A187" s="15"/>
    </row>
    <row r="188" spans="1:1" x14ac:dyDescent="0.25">
      <c r="A188" s="15"/>
    </row>
    <row r="189" spans="1:1" x14ac:dyDescent="0.25">
      <c r="A189" s="15"/>
    </row>
    <row r="190" spans="1:1" x14ac:dyDescent="0.25">
      <c r="A190" s="15"/>
    </row>
    <row r="191" spans="1:1" x14ac:dyDescent="0.25">
      <c r="A191" s="15"/>
    </row>
    <row r="192" spans="1:1" x14ac:dyDescent="0.25">
      <c r="A192" s="15"/>
    </row>
    <row r="193" spans="1:1" x14ac:dyDescent="0.25">
      <c r="A193" s="15"/>
    </row>
    <row r="194" spans="1:1" x14ac:dyDescent="0.25">
      <c r="A194" s="15"/>
    </row>
    <row r="195" spans="1:1" x14ac:dyDescent="0.25">
      <c r="A195" s="15"/>
    </row>
    <row r="196" spans="1:1" x14ac:dyDescent="0.25">
      <c r="A196" s="15"/>
    </row>
    <row r="197" spans="1:1" x14ac:dyDescent="0.25">
      <c r="A197" s="15"/>
    </row>
    <row r="198" spans="1:1" x14ac:dyDescent="0.25">
      <c r="A198" s="15"/>
    </row>
    <row r="199" spans="1:1" x14ac:dyDescent="0.25">
      <c r="A199" s="15"/>
    </row>
    <row r="200" spans="1:1" x14ac:dyDescent="0.25">
      <c r="A200" s="15"/>
    </row>
  </sheetData>
  <mergeCells count="1">
    <mergeCell ref="C7:D7"/>
  </mergeCells>
  <pageMargins left="0.75" right="0.75" top="1" bottom="1" header="0.3" footer="0.3"/>
  <pageSetup paperSize="9" fitToHeight="0" orientation="portrait" horizontalDpi="300" verticalDpi="300"/>
  <headerFooter scaleWithDoc="0" alignWithMargins="0">
    <oddHeader>&amp;LThe state of medical education and practice in the UK: 2022
Reference tables - fitness to practise&amp;CNA&amp;RNA</oddHeader>
    <oddFooter>&amp;LGeneral Medical Council&amp;CNA&amp;R&amp;A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95</vt:i4>
      </vt:variant>
    </vt:vector>
  </HeadingPairs>
  <TitlesOfParts>
    <vt:vector size="95" baseType="lpstr">
      <vt:lpstr>Introduction_FtP</vt:lpstr>
      <vt:lpstr>Table of contents</vt:lpstr>
      <vt:lpstr>Table 1</vt:lpstr>
      <vt:lpstr>Table 2</vt:lpstr>
      <vt:lpstr>Table 3</vt:lpstr>
      <vt:lpstr>Table 4</vt:lpstr>
      <vt:lpstr>Table 5</vt:lpstr>
      <vt:lpstr>Table 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 26</vt:lpstr>
      <vt:lpstr>Table 27</vt:lpstr>
      <vt:lpstr>Table 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Table 46</vt:lpstr>
      <vt:lpstr>Table 47</vt:lpstr>
      <vt:lpstr>Table 48</vt:lpstr>
      <vt:lpstr>Table 49</vt:lpstr>
      <vt:lpstr>Table 50</vt:lpstr>
      <vt:lpstr>Table 51</vt:lpstr>
      <vt:lpstr>Table 52</vt:lpstr>
      <vt:lpstr>Table 53</vt:lpstr>
      <vt:lpstr>Table 54</vt:lpstr>
      <vt:lpstr>Table 55</vt:lpstr>
      <vt:lpstr>Table 56</vt:lpstr>
      <vt:lpstr>Table 57</vt:lpstr>
      <vt:lpstr>Table 58</vt:lpstr>
      <vt:lpstr>Table 59</vt:lpstr>
      <vt:lpstr>Table 60</vt:lpstr>
      <vt:lpstr>Table 61</vt:lpstr>
      <vt:lpstr>Table 62</vt:lpstr>
      <vt:lpstr>Table 63</vt:lpstr>
      <vt:lpstr>Table 64</vt:lpstr>
      <vt:lpstr>Table 65</vt:lpstr>
      <vt:lpstr>Table 66</vt:lpstr>
      <vt:lpstr>Table 67</vt:lpstr>
      <vt:lpstr>Table 68</vt:lpstr>
      <vt:lpstr>Table 69</vt:lpstr>
      <vt:lpstr>Table 70</vt:lpstr>
      <vt:lpstr>Table 71</vt:lpstr>
      <vt:lpstr>Table 72</vt:lpstr>
      <vt:lpstr>Table 73</vt:lpstr>
      <vt:lpstr>Table 74</vt:lpstr>
      <vt:lpstr>Table 75</vt:lpstr>
      <vt:lpstr>Table 76</vt:lpstr>
      <vt:lpstr>Table 77</vt:lpstr>
      <vt:lpstr>Table 78</vt:lpstr>
      <vt:lpstr>Table 79</vt:lpstr>
      <vt:lpstr>Table 80</vt:lpstr>
      <vt:lpstr>Table 81</vt:lpstr>
      <vt:lpstr>Table 82</vt:lpstr>
      <vt:lpstr>Table 83</vt:lpstr>
      <vt:lpstr>Table 84</vt:lpstr>
      <vt:lpstr>Table 85</vt:lpstr>
      <vt:lpstr>Table 86</vt:lpstr>
      <vt:lpstr>Table 87</vt:lpstr>
      <vt:lpstr>Table 88</vt:lpstr>
      <vt:lpstr>Table 89</vt:lpstr>
      <vt:lpstr>Table 90</vt:lpstr>
      <vt:lpstr>Table 91</vt:lpstr>
      <vt:lpstr>Table 92</vt:lpstr>
      <vt:lpstr>Table 93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KBorojevic</dc:creator>
  <cp:lastModifiedBy>James Gooding </cp:lastModifiedBy>
  <dcterms:created xsi:type="dcterms:W3CDTF">2022-10-13T14:35:30Z</dcterms:created>
  <dcterms:modified xsi:type="dcterms:W3CDTF">2022-10-17T07:41:57Z</dcterms:modified>
</cp:coreProperties>
</file>